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2,23\25,12,23 Сочи КИ\"/>
    </mc:Choice>
  </mc:AlternateContent>
  <xr:revisionPtr revIDLastSave="0" documentId="13_ncr:1_{CDA1959C-464E-44EA-A469-1F476AEB960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TDSheet!$A$3:$W$85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6" i="1" l="1"/>
  <c r="M66" i="1"/>
  <c r="J24" i="1"/>
  <c r="J43" i="1"/>
  <c r="M43" i="1"/>
  <c r="M24" i="1"/>
  <c r="L30" i="1"/>
  <c r="M7" i="1"/>
  <c r="M8" i="1"/>
  <c r="M9" i="1"/>
  <c r="M10" i="1"/>
  <c r="M11" i="1"/>
  <c r="M12" i="1"/>
  <c r="M13" i="1"/>
  <c r="M14" i="1"/>
  <c r="M15" i="1"/>
  <c r="M16" i="1"/>
  <c r="Q16" i="1" s="1"/>
  <c r="M17" i="1"/>
  <c r="M18" i="1"/>
  <c r="M19" i="1"/>
  <c r="M20" i="1"/>
  <c r="M21" i="1"/>
  <c r="M22" i="1"/>
  <c r="M23" i="1"/>
  <c r="M25" i="1"/>
  <c r="M26" i="1"/>
  <c r="M27" i="1"/>
  <c r="Q27" i="1" s="1"/>
  <c r="M28" i="1"/>
  <c r="M29" i="1"/>
  <c r="Q29" i="1" s="1"/>
  <c r="M30" i="1"/>
  <c r="M31" i="1"/>
  <c r="Q31" i="1" s="1"/>
  <c r="M32" i="1"/>
  <c r="M33" i="1"/>
  <c r="M34" i="1"/>
  <c r="M35" i="1"/>
  <c r="M36" i="1"/>
  <c r="M37" i="1"/>
  <c r="M38" i="1"/>
  <c r="Q38" i="1" s="1"/>
  <c r="M39" i="1"/>
  <c r="M40" i="1"/>
  <c r="M41" i="1"/>
  <c r="M42" i="1"/>
  <c r="M44" i="1"/>
  <c r="M45" i="1"/>
  <c r="Q45" i="1" s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Q58" i="1" s="1"/>
  <c r="M59" i="1"/>
  <c r="M60" i="1"/>
  <c r="M61" i="1"/>
  <c r="M62" i="1"/>
  <c r="M63" i="1"/>
  <c r="M64" i="1"/>
  <c r="M65" i="1"/>
  <c r="M67" i="1"/>
  <c r="Q67" i="1" s="1"/>
  <c r="M68" i="1"/>
  <c r="M69" i="1"/>
  <c r="M70" i="1"/>
  <c r="M71" i="1"/>
  <c r="M72" i="1"/>
  <c r="M73" i="1"/>
  <c r="M74" i="1"/>
  <c r="M75" i="1"/>
  <c r="Q75" i="1" s="1"/>
  <c r="M76" i="1"/>
  <c r="Q76" i="1" s="1"/>
  <c r="M77" i="1"/>
  <c r="M78" i="1"/>
  <c r="M79" i="1"/>
  <c r="M80" i="1"/>
  <c r="M81" i="1"/>
  <c r="M82" i="1"/>
  <c r="Q82" i="1" s="1"/>
  <c r="M83" i="1"/>
  <c r="Q83" i="1" s="1"/>
  <c r="M84" i="1"/>
  <c r="Q84" i="1" s="1"/>
  <c r="M85" i="1"/>
  <c r="Q85" i="1" s="1"/>
  <c r="M6" i="1"/>
  <c r="J16" i="1"/>
  <c r="J39" i="1"/>
  <c r="J45" i="1"/>
  <c r="J72" i="1"/>
  <c r="J15" i="1"/>
  <c r="F5" i="1"/>
  <c r="E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4" i="1"/>
  <c r="J44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7" i="1"/>
  <c r="J67" i="1" s="1"/>
  <c r="I68" i="1"/>
  <c r="J68" i="1" s="1"/>
  <c r="I69" i="1"/>
  <c r="J69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6" i="1"/>
  <c r="J6" i="1" s="1"/>
  <c r="R83" i="1" l="1"/>
  <c r="R67" i="1"/>
  <c r="R31" i="1"/>
  <c r="R27" i="1"/>
  <c r="R30" i="1"/>
  <c r="R85" i="1"/>
  <c r="R75" i="1"/>
  <c r="R58" i="1"/>
  <c r="R29" i="1"/>
  <c r="R16" i="1"/>
  <c r="Q9" i="1"/>
  <c r="R9" i="1"/>
  <c r="R84" i="1"/>
  <c r="R76" i="1"/>
  <c r="Q30" i="1"/>
  <c r="R45" i="1"/>
  <c r="R82" i="1"/>
  <c r="R38" i="1"/>
  <c r="H27" i="1"/>
  <c r="V30" i="1"/>
  <c r="V48" i="1"/>
  <c r="V49" i="1"/>
  <c r="H58" i="1"/>
  <c r="G78" i="1"/>
  <c r="H78" i="1"/>
  <c r="S78" i="1"/>
  <c r="T78" i="1"/>
  <c r="V78" i="1"/>
  <c r="G81" i="1"/>
  <c r="H81" i="1"/>
  <c r="S81" i="1"/>
  <c r="T81" i="1"/>
  <c r="V81" i="1"/>
  <c r="W5" i="1"/>
  <c r="O5" i="1"/>
  <c r="N5" i="1"/>
  <c r="M5" i="1"/>
  <c r="K5" i="1"/>
  <c r="J5" i="1"/>
  <c r="I5" i="1"/>
  <c r="L7" i="1" l="1"/>
  <c r="L8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8" i="1"/>
  <c r="L32" i="1"/>
  <c r="L33" i="1"/>
  <c r="L34" i="1"/>
  <c r="L35" i="1"/>
  <c r="L36" i="1"/>
  <c r="L37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7" i="1"/>
  <c r="L79" i="1"/>
  <c r="L80" i="1"/>
  <c r="L6" i="1"/>
  <c r="Q80" i="1" l="1"/>
  <c r="R80" i="1"/>
  <c r="Q77" i="1"/>
  <c r="R77" i="1"/>
  <c r="Q73" i="1"/>
  <c r="R73" i="1"/>
  <c r="Q71" i="1"/>
  <c r="R71" i="1"/>
  <c r="Q69" i="1"/>
  <c r="R69" i="1"/>
  <c r="Q66" i="1"/>
  <c r="R66" i="1"/>
  <c r="Q64" i="1"/>
  <c r="R64" i="1"/>
  <c r="Q62" i="1"/>
  <c r="R62" i="1"/>
  <c r="Q60" i="1"/>
  <c r="R60" i="1"/>
  <c r="Q57" i="1"/>
  <c r="R57" i="1"/>
  <c r="Q55" i="1"/>
  <c r="R55" i="1"/>
  <c r="Q53" i="1"/>
  <c r="R53" i="1"/>
  <c r="Q51" i="1"/>
  <c r="R51" i="1"/>
  <c r="Q49" i="1"/>
  <c r="R49" i="1"/>
  <c r="Q47" i="1"/>
  <c r="R47" i="1"/>
  <c r="Q44" i="1"/>
  <c r="R44" i="1"/>
  <c r="Q42" i="1"/>
  <c r="R42" i="1"/>
  <c r="R6" i="1"/>
  <c r="Q6" i="1"/>
  <c r="Q79" i="1"/>
  <c r="R79" i="1"/>
  <c r="Q74" i="1"/>
  <c r="R74" i="1"/>
  <c r="Q72" i="1"/>
  <c r="R72" i="1"/>
  <c r="Q70" i="1"/>
  <c r="R70" i="1"/>
  <c r="Q68" i="1"/>
  <c r="R68" i="1"/>
  <c r="Q65" i="1"/>
  <c r="R65" i="1"/>
  <c r="Q63" i="1"/>
  <c r="R63" i="1"/>
  <c r="Q61" i="1"/>
  <c r="R61" i="1"/>
  <c r="Q59" i="1"/>
  <c r="R59" i="1"/>
  <c r="Q56" i="1"/>
  <c r="R56" i="1"/>
  <c r="Q54" i="1"/>
  <c r="R54" i="1"/>
  <c r="Q52" i="1"/>
  <c r="R52" i="1"/>
  <c r="Q50" i="1"/>
  <c r="R50" i="1"/>
  <c r="Q48" i="1"/>
  <c r="R48" i="1"/>
  <c r="Q46" i="1"/>
  <c r="R46" i="1"/>
  <c r="Q43" i="1"/>
  <c r="R43" i="1"/>
  <c r="Q41" i="1"/>
  <c r="R41" i="1"/>
  <c r="Q39" i="1"/>
  <c r="R39" i="1"/>
  <c r="Q36" i="1"/>
  <c r="R36" i="1"/>
  <c r="Q34" i="1"/>
  <c r="R34" i="1"/>
  <c r="Q32" i="1"/>
  <c r="R32" i="1"/>
  <c r="Q26" i="1"/>
  <c r="R26" i="1"/>
  <c r="Q24" i="1"/>
  <c r="R24" i="1"/>
  <c r="Q22" i="1"/>
  <c r="R22" i="1"/>
  <c r="Q20" i="1"/>
  <c r="R20" i="1"/>
  <c r="Q18" i="1"/>
  <c r="R18" i="1"/>
  <c r="Q15" i="1"/>
  <c r="R15" i="1"/>
  <c r="Q13" i="1"/>
  <c r="R13" i="1"/>
  <c r="Q11" i="1"/>
  <c r="R11" i="1"/>
  <c r="Q8" i="1"/>
  <c r="R8" i="1"/>
  <c r="Q40" i="1"/>
  <c r="R40" i="1"/>
  <c r="Q37" i="1"/>
  <c r="R37" i="1"/>
  <c r="Q35" i="1"/>
  <c r="R35" i="1"/>
  <c r="Q33" i="1"/>
  <c r="R33" i="1"/>
  <c r="Q28" i="1"/>
  <c r="R28" i="1"/>
  <c r="Q25" i="1"/>
  <c r="R25" i="1"/>
  <c r="Q23" i="1"/>
  <c r="R23" i="1"/>
  <c r="Q21" i="1"/>
  <c r="R21" i="1"/>
  <c r="Q19" i="1"/>
  <c r="R19" i="1"/>
  <c r="Q17" i="1"/>
  <c r="R17" i="1"/>
  <c r="Q14" i="1"/>
  <c r="R14" i="1"/>
  <c r="Q12" i="1"/>
  <c r="R12" i="1"/>
  <c r="Q10" i="1"/>
  <c r="R10" i="1"/>
  <c r="Q7" i="1"/>
  <c r="R7" i="1"/>
  <c r="L78" i="1"/>
  <c r="L81" i="1"/>
  <c r="Q81" i="1" l="1"/>
  <c r="R81" i="1"/>
  <c r="Q78" i="1"/>
  <c r="R78" i="1"/>
  <c r="L5" i="1"/>
  <c r="U7" i="1" l="1"/>
  <c r="U10" i="1"/>
  <c r="U11" i="1"/>
  <c r="U12" i="1"/>
  <c r="U13" i="1"/>
  <c r="U14" i="1"/>
  <c r="U15" i="1"/>
  <c r="U17" i="1"/>
  <c r="U18" i="1"/>
  <c r="U21" i="1"/>
  <c r="U25" i="1"/>
  <c r="U26" i="1"/>
  <c r="U30" i="1"/>
  <c r="U33" i="1"/>
  <c r="U34" i="1"/>
  <c r="U35" i="1"/>
  <c r="U38" i="1"/>
  <c r="U41" i="1"/>
  <c r="U46" i="1"/>
  <c r="U48" i="1"/>
  <c r="U51" i="1"/>
  <c r="U54" i="1"/>
  <c r="U56" i="1"/>
  <c r="U61" i="1"/>
  <c r="U62" i="1"/>
  <c r="U64" i="1"/>
  <c r="U65" i="1"/>
  <c r="U71" i="1"/>
  <c r="U72" i="1"/>
  <c r="U73" i="1"/>
  <c r="U79" i="1"/>
  <c r="U80" i="1"/>
  <c r="U66" i="1" l="1"/>
  <c r="U43" i="1"/>
  <c r="U24" i="1"/>
  <c r="U6" i="1"/>
  <c r="U84" i="1"/>
  <c r="U82" i="1"/>
  <c r="U78" i="1"/>
  <c r="U76" i="1"/>
  <c r="U69" i="1"/>
  <c r="U60" i="1"/>
  <c r="U57" i="1"/>
  <c r="U55" i="1"/>
  <c r="U53" i="1"/>
  <c r="U49" i="1"/>
  <c r="U47" i="1"/>
  <c r="U44" i="1"/>
  <c r="U42" i="1"/>
  <c r="U40" i="1"/>
  <c r="U36" i="1"/>
  <c r="U32" i="1"/>
  <c r="U28" i="1"/>
  <c r="U23" i="1"/>
  <c r="U20" i="1"/>
  <c r="U16" i="1"/>
  <c r="U8" i="1"/>
  <c r="U85" i="1"/>
  <c r="U83" i="1"/>
  <c r="U81" i="1"/>
  <c r="U77" i="1"/>
  <c r="U75" i="1"/>
  <c r="U74" i="1"/>
  <c r="U70" i="1"/>
  <c r="U68" i="1"/>
  <c r="U63" i="1"/>
  <c r="U59" i="1"/>
  <c r="U52" i="1"/>
  <c r="U50" i="1"/>
  <c r="U39" i="1"/>
  <c r="U37" i="1"/>
  <c r="U31" i="1"/>
  <c r="U29" i="1"/>
  <c r="U22" i="1"/>
  <c r="U19" i="1"/>
  <c r="U9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9" i="1"/>
  <c r="T79" i="1"/>
  <c r="S80" i="1"/>
  <c r="T80" i="1"/>
  <c r="S82" i="1"/>
  <c r="T82" i="1"/>
  <c r="S83" i="1"/>
  <c r="T83" i="1"/>
  <c r="S84" i="1"/>
  <c r="T84" i="1"/>
  <c r="S85" i="1"/>
  <c r="T85" i="1"/>
  <c r="T6" i="1"/>
  <c r="S6" i="1"/>
  <c r="U5" i="1" l="1"/>
  <c r="T5" i="1"/>
  <c r="S5" i="1"/>
  <c r="V16" i="1"/>
  <c r="V29" i="1"/>
  <c r="V31" i="1"/>
  <c r="V56" i="1"/>
  <c r="V57" i="1"/>
  <c r="V74" i="1"/>
  <c r="V80" i="1"/>
  <c r="H30" i="1" l="1"/>
  <c r="H56" i="1"/>
  <c r="H57" i="1"/>
  <c r="G56" i="1" l="1"/>
  <c r="G30" i="1"/>
  <c r="G57" i="1"/>
  <c r="G31" i="1"/>
  <c r="H19" i="1"/>
  <c r="H37" i="1"/>
  <c r="H80" i="1"/>
  <c r="G80" i="1" l="1"/>
  <c r="G9" i="1" l="1"/>
  <c r="G29" i="1"/>
  <c r="G19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9" i="1"/>
  <c r="H60" i="1"/>
  <c r="H61" i="1"/>
  <c r="H62" i="1"/>
  <c r="H63" i="1"/>
  <c r="H64" i="1"/>
  <c r="H65" i="1"/>
  <c r="H66" i="1"/>
  <c r="H68" i="1"/>
  <c r="H69" i="1"/>
  <c r="H70" i="1"/>
  <c r="H71" i="1"/>
  <c r="H72" i="1"/>
  <c r="H73" i="1"/>
  <c r="H74" i="1"/>
  <c r="H75" i="1"/>
  <c r="H76" i="1"/>
  <c r="H77" i="1"/>
  <c r="H79" i="1"/>
  <c r="H82" i="1"/>
  <c r="H83" i="1"/>
  <c r="H84" i="1"/>
  <c r="H85" i="1"/>
  <c r="H6" i="1"/>
  <c r="G66" i="1" l="1"/>
  <c r="G43" i="1"/>
  <c r="G24" i="1"/>
  <c r="G84" i="1"/>
  <c r="G74" i="1"/>
  <c r="G65" i="1"/>
  <c r="G54" i="1"/>
  <c r="G46" i="1"/>
  <c r="G35" i="1"/>
  <c r="G79" i="1"/>
  <c r="G71" i="1"/>
  <c r="G62" i="1"/>
  <c r="G51" i="1"/>
  <c r="G42" i="1"/>
  <c r="G32" i="1"/>
  <c r="G21" i="1"/>
  <c r="G13" i="1"/>
  <c r="G26" i="1"/>
  <c r="G18" i="1"/>
  <c r="G10" i="1"/>
  <c r="G75" i="1"/>
  <c r="G68" i="1"/>
  <c r="G59" i="1"/>
  <c r="G48" i="1"/>
  <c r="G38" i="1"/>
  <c r="G83" i="1"/>
  <c r="G73" i="1"/>
  <c r="G64" i="1"/>
  <c r="G53" i="1"/>
  <c r="G44" i="1"/>
  <c r="G34" i="1"/>
  <c r="G23" i="1"/>
  <c r="G15" i="1"/>
  <c r="G6" i="1"/>
  <c r="G12" i="1"/>
  <c r="G77" i="1"/>
  <c r="G70" i="1"/>
  <c r="G61" i="1"/>
  <c r="G50" i="1"/>
  <c r="G41" i="1"/>
  <c r="G85" i="1"/>
  <c r="G55" i="1"/>
  <c r="G47" i="1"/>
  <c r="G36" i="1"/>
  <c r="G25" i="1"/>
  <c r="G17" i="1"/>
  <c r="G8" i="1"/>
  <c r="G22" i="1"/>
  <c r="G14" i="1"/>
  <c r="G82" i="1"/>
  <c r="G72" i="1"/>
  <c r="G63" i="1"/>
  <c r="G52" i="1"/>
  <c r="G33" i="1"/>
  <c r="G76" i="1"/>
  <c r="G69" i="1"/>
  <c r="G60" i="1"/>
  <c r="G49" i="1"/>
  <c r="G40" i="1"/>
  <c r="G28" i="1"/>
  <c r="G20" i="1"/>
  <c r="G11" i="1"/>
  <c r="G16" i="1"/>
  <c r="G7" i="1"/>
</calcChain>
</file>

<file path=xl/sharedStrings.xml><?xml version="1.0" encoding="utf-8"?>
<sst xmlns="http://schemas.openxmlformats.org/spreadsheetml/2006/main" count="196" uniqueCount="112">
  <si>
    <t>Период: 18.12.2023 - 25.12.2023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</si>
  <si>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</si>
  <si>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</si>
  <si>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</si>
  <si>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</si>
  <si>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</si>
  <si>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</si>
  <si>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</si>
  <si>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</si>
  <si>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</si>
  <si>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</si>
  <si>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</si>
  <si>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</si>
  <si>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</si>
  <si>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</si>
  <si>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</si>
  <si>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</si>
  <si>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</si>
  <si>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</si>
  <si>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</si>
  <si>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</si>
  <si>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</si>
  <si>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</si>
  <si>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</si>
  <si>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</si>
  <si>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</si>
  <si>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</si>
  <si>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</si>
  <si>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</si>
  <si>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</si>
  <si>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</si>
  <si>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</si>
  <si>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</si>
  <si>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</si>
  <si>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</si>
  <si>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</si>
  <si>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</si>
  <si>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</si>
  <si>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</si>
  <si>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</si>
  <si>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</si>
  <si>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</si>
  <si>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</si>
  <si>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</si>
  <si>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</si>
  <si>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</si>
  <si>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</si>
  <si>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</si>
  <si>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</si>
  <si>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</si>
  <si>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</si>
  <si>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</si>
  <si>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</si>
  <si>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</si>
  <si>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</si>
  <si>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</si>
  <si>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</si>
  <si>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</si>
  <si>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</si>
  <si>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</si>
  <si>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</si>
  <si>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287  Ветчина Вязанка с индейкой, вектор 0,45 кг, ТМ Стародворские колбасы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</si>
  <si>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</si>
  <si>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</si>
  <si>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</si>
  <si>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</si>
  <si>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</si>
  <si>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</si>
  <si>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</si>
  <si>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</si>
  <si>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</si>
  <si>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</si>
  <si>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</si>
  <si>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</si>
  <si>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</si>
  <si>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</si>
  <si>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</si>
  <si>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</si>
  <si>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</si>
  <si>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</si>
  <si>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</si>
  <si>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</si>
  <si>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</si>
  <si>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</si>
  <si>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</si>
  <si>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</si>
  <si>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</si>
  <si>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</si>
  <si>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</si>
  <si>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</si>
  <si>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</si>
  <si>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</si>
  <si>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</si>
  <si>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</si>
  <si>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</si>
  <si>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</si>
  <si>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</si>
  <si>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</si>
  <si>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</si>
  <si>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</si>
  <si>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в дороге</t>
  </si>
  <si>
    <t>18,12,</t>
  </si>
  <si>
    <t>от филиала</t>
  </si>
  <si>
    <t>филиала</t>
  </si>
  <si>
    <t>04,12,</t>
  </si>
  <si>
    <t>11,12,</t>
  </si>
  <si>
    <t>25,12,</t>
  </si>
  <si>
    <t>то же что и 207</t>
  </si>
  <si>
    <t>то же что и 226</t>
  </si>
  <si>
    <t xml:space="preserve"> 068  Колбаса Особая ТМ Особый рецепт, 0,5 кг, ПОКОМ</t>
  </si>
  <si>
    <t xml:space="preserve"> 243  Колбаса Сервелат Зернистый, ВЕС.  ПОКОМ</t>
  </si>
  <si>
    <t xml:space="preserve"> 317 Колбаса Сервелат Рижский ТМ Зареченские,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</si>
</sst>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4" xfId="0" applyNumberFormat="1" applyFont="1" applyFill="1" applyBorder="1" applyAlignment="1">
      <alignment horizontal="right" vertical="top"/>
    </xf>
    <xf numFmtId="164" fontId="5" fillId="6" borderId="5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4" fontId="0" fillId="0" borderId="6" xfId="0" applyNumberFormat="1" applyBorder="1" applyAlignment="1"/>
    <xf numFmtId="2" fontId="0" fillId="0" borderId="0" xfId="0" applyNumberFormat="1" applyAlignment="1"/>
    <xf numFmtId="164" fontId="4" fillId="0" borderId="0" xfId="0" applyNumberFormat="1" applyFon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164" fontId="0" fillId="7" borderId="0" xfId="0" applyNumberFormat="1" applyFill="1" applyAlignment="1"/>
    <xf numFmtId="164" fontId="0" fillId="0" borderId="1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18,12,23%20&#1057;&#1086;&#1095;&#1080;%20&#1050;&#1048;/&#1076;&#1074;%2018,12,23%20&#1089;&#1095;&#1088;&#1089;&#1095;%20&#1086;&#1090;%20&#1092;&#1080;&#1083;&#1080;&#1072;&#1083;&#1072;%20&#1080;%20&#1061;&#1080;&#1084;&#1080;&#1095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9,12,23-25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11.12.2023 - 18.12.2023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 xml:space="preserve">ЗАКАЗ </v>
          </cell>
          <cell r="R3" t="str">
            <v>Комментарии</v>
          </cell>
          <cell r="S3" t="str">
            <v>кон ост</v>
          </cell>
          <cell r="T3" t="str">
            <v>ост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M4" t="str">
            <v>18,12,</v>
          </cell>
          <cell r="O4" t="str">
            <v>мой</v>
          </cell>
          <cell r="P4" t="str">
            <v>ХИМИЧ</v>
          </cell>
          <cell r="Q4" t="str">
            <v>от филиала</v>
          </cell>
          <cell r="R4" t="str">
            <v>филиала</v>
          </cell>
          <cell r="U4" t="str">
            <v>27,11,</v>
          </cell>
          <cell r="V4" t="str">
            <v>04,12,</v>
          </cell>
          <cell r="W4" t="str">
            <v>11,12,</v>
          </cell>
        </row>
        <row r="5">
          <cell r="E5">
            <v>4665.4100000000008</v>
          </cell>
          <cell r="F5">
            <v>3198.5639999999994</v>
          </cell>
          <cell r="I5">
            <v>5727.2820000000002</v>
          </cell>
          <cell r="J5">
            <v>-1061.8719999999996</v>
          </cell>
          <cell r="K5">
            <v>0</v>
          </cell>
          <cell r="L5">
            <v>4951.3250000000007</v>
          </cell>
          <cell r="M5">
            <v>933.08199999999988</v>
          </cell>
          <cell r="N5">
            <v>4317.8905999999988</v>
          </cell>
          <cell r="O5">
            <v>6721.4872000000005</v>
          </cell>
          <cell r="P5">
            <v>12232</v>
          </cell>
          <cell r="Q5">
            <v>6444</v>
          </cell>
          <cell r="U5">
            <v>911.50519999999972</v>
          </cell>
          <cell r="V5">
            <v>1241.6889999999999</v>
          </cell>
          <cell r="W5">
            <v>822.87620000000015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11.55</v>
          </cell>
          <cell r="E6">
            <v>7.12</v>
          </cell>
          <cell r="F6">
            <v>4.09</v>
          </cell>
          <cell r="G6">
            <v>1</v>
          </cell>
          <cell r="H6">
            <v>50</v>
          </cell>
          <cell r="I6">
            <v>6.5</v>
          </cell>
          <cell r="J6">
            <v>0.62000000000000011</v>
          </cell>
          <cell r="L6">
            <v>6.8859999999999992</v>
          </cell>
          <cell r="M6">
            <v>1.4239999999999999</v>
          </cell>
          <cell r="N6">
            <v>7.5360000000000014</v>
          </cell>
          <cell r="O6">
            <v>7.5360000000000014</v>
          </cell>
          <cell r="P6">
            <v>25</v>
          </cell>
          <cell r="S6">
            <v>13.000000000000002</v>
          </cell>
          <cell r="T6">
            <v>7.7078651685393256</v>
          </cell>
          <cell r="U6">
            <v>0.28799999999999998</v>
          </cell>
          <cell r="V6">
            <v>0.20519999999999999</v>
          </cell>
          <cell r="W6">
            <v>1.3919999999999999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72.935000000000002</v>
          </cell>
          <cell r="D7">
            <v>6.8369999999999997</v>
          </cell>
          <cell r="E7">
            <v>28.78</v>
          </cell>
          <cell r="F7">
            <v>40.612000000000002</v>
          </cell>
          <cell r="G7">
            <v>1</v>
          </cell>
          <cell r="H7">
            <v>50</v>
          </cell>
          <cell r="I7">
            <v>30.6</v>
          </cell>
          <cell r="J7">
            <v>-1.8200000000000003</v>
          </cell>
          <cell r="L7">
            <v>32.208999999999989</v>
          </cell>
          <cell r="M7">
            <v>5.7560000000000002</v>
          </cell>
          <cell r="O7">
            <v>0</v>
          </cell>
          <cell r="P7">
            <v>25</v>
          </cell>
          <cell r="S7">
            <v>12.651320361362057</v>
          </cell>
          <cell r="T7">
            <v>12.651320361362057</v>
          </cell>
          <cell r="U7">
            <v>8.4160000000000004</v>
          </cell>
          <cell r="V7">
            <v>4.7076000000000002</v>
          </cell>
          <cell r="W7">
            <v>8.0879999999999992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1.379</v>
          </cell>
          <cell r="D8">
            <v>37.287999999999997</v>
          </cell>
          <cell r="E8">
            <v>13.773999999999999</v>
          </cell>
          <cell r="F8">
            <v>20.97</v>
          </cell>
          <cell r="G8">
            <v>1</v>
          </cell>
          <cell r="H8">
            <v>45</v>
          </cell>
          <cell r="I8">
            <v>15.15</v>
          </cell>
          <cell r="J8">
            <v>-1.3760000000000012</v>
          </cell>
          <cell r="M8">
            <v>2.7547999999999999</v>
          </cell>
          <cell r="N8">
            <v>14.842399999999998</v>
          </cell>
          <cell r="O8">
            <v>14.842399999999998</v>
          </cell>
          <cell r="P8">
            <v>45</v>
          </cell>
          <cell r="S8">
            <v>13</v>
          </cell>
          <cell r="T8">
            <v>7.6121678524756788</v>
          </cell>
          <cell r="U8">
            <v>1.3759999999999999</v>
          </cell>
          <cell r="V8">
            <v>2.9752000000000001</v>
          </cell>
          <cell r="W8">
            <v>1.3492000000000002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C9">
            <v>-2</v>
          </cell>
          <cell r="D9">
            <v>2</v>
          </cell>
          <cell r="G9">
            <v>0</v>
          </cell>
          <cell r="H9" t="e">
            <v>#N/A</v>
          </cell>
          <cell r="J9">
            <v>0</v>
          </cell>
          <cell r="M9">
            <v>0</v>
          </cell>
          <cell r="O9">
            <v>0</v>
          </cell>
          <cell r="S9" t="e">
            <v>#DIV/0!</v>
          </cell>
          <cell r="T9" t="e">
            <v>#DIV/0!</v>
          </cell>
          <cell r="U9">
            <v>0</v>
          </cell>
          <cell r="V9">
            <v>0.4</v>
          </cell>
          <cell r="W9">
            <v>0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206</v>
          </cell>
          <cell r="D10">
            <v>3</v>
          </cell>
          <cell r="E10">
            <v>113</v>
          </cell>
          <cell r="F10">
            <v>72</v>
          </cell>
          <cell r="G10">
            <v>0.5</v>
          </cell>
          <cell r="H10">
            <v>50</v>
          </cell>
          <cell r="I10">
            <v>135</v>
          </cell>
          <cell r="J10">
            <v>-22</v>
          </cell>
          <cell r="M10">
            <v>22.6</v>
          </cell>
          <cell r="N10">
            <v>176.60000000000002</v>
          </cell>
          <cell r="O10">
            <v>230</v>
          </cell>
          <cell r="P10">
            <v>350</v>
          </cell>
          <cell r="Q10">
            <v>250</v>
          </cell>
          <cell r="R10" t="str">
            <v>св</v>
          </cell>
          <cell r="S10">
            <v>13.362831858407079</v>
          </cell>
          <cell r="T10">
            <v>3.1858407079646014</v>
          </cell>
          <cell r="U10">
            <v>23.4</v>
          </cell>
          <cell r="V10">
            <v>14.8</v>
          </cell>
          <cell r="W10">
            <v>12.4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-24</v>
          </cell>
          <cell r="D11">
            <v>720</v>
          </cell>
          <cell r="E11">
            <v>323</v>
          </cell>
          <cell r="F11">
            <v>309</v>
          </cell>
          <cell r="G11">
            <v>0.4</v>
          </cell>
          <cell r="H11">
            <v>50</v>
          </cell>
          <cell r="I11">
            <v>400</v>
          </cell>
          <cell r="J11">
            <v>-77</v>
          </cell>
          <cell r="L11">
            <v>50</v>
          </cell>
          <cell r="M11">
            <v>64.599999999999994</v>
          </cell>
          <cell r="N11">
            <v>480.79999999999995</v>
          </cell>
          <cell r="O11">
            <v>600</v>
          </cell>
          <cell r="P11">
            <v>800</v>
          </cell>
          <cell r="Q11">
            <v>700</v>
          </cell>
          <cell r="R11" t="str">
            <v>св</v>
          </cell>
          <cell r="S11">
            <v>14.845201238390095</v>
          </cell>
          <cell r="T11">
            <v>5.5572755417956659</v>
          </cell>
          <cell r="U11">
            <v>62.6</v>
          </cell>
          <cell r="V11">
            <v>65.400000000000006</v>
          </cell>
          <cell r="W11">
            <v>47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C12">
            <v>1</v>
          </cell>
          <cell r="D12">
            <v>24</v>
          </cell>
          <cell r="E12">
            <v>23</v>
          </cell>
          <cell r="G12">
            <v>0.5</v>
          </cell>
          <cell r="H12">
            <v>31</v>
          </cell>
          <cell r="I12">
            <v>23</v>
          </cell>
          <cell r="J12">
            <v>0</v>
          </cell>
          <cell r="L12">
            <v>8</v>
          </cell>
          <cell r="M12">
            <v>4.5999999999999996</v>
          </cell>
          <cell r="N12">
            <v>38</v>
          </cell>
          <cell r="O12">
            <v>30</v>
          </cell>
          <cell r="P12">
            <v>45</v>
          </cell>
          <cell r="S12">
            <v>8.2608695652173925</v>
          </cell>
          <cell r="T12">
            <v>1.7391304347826089</v>
          </cell>
          <cell r="U12">
            <v>0</v>
          </cell>
          <cell r="V12">
            <v>2.2000000000000002</v>
          </cell>
          <cell r="W12">
            <v>2.2000000000000002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148</v>
          </cell>
          <cell r="D13">
            <v>205</v>
          </cell>
          <cell r="E13">
            <v>240</v>
          </cell>
          <cell r="F13">
            <v>56</v>
          </cell>
          <cell r="G13">
            <v>0.45</v>
          </cell>
          <cell r="H13">
            <v>45</v>
          </cell>
          <cell r="I13">
            <v>286</v>
          </cell>
          <cell r="J13">
            <v>-46</v>
          </cell>
          <cell r="L13">
            <v>400</v>
          </cell>
          <cell r="M13">
            <v>48</v>
          </cell>
          <cell r="N13">
            <v>168</v>
          </cell>
          <cell r="O13">
            <v>168</v>
          </cell>
          <cell r="P13">
            <v>500</v>
          </cell>
          <cell r="S13">
            <v>13</v>
          </cell>
          <cell r="T13">
            <v>9.5</v>
          </cell>
          <cell r="U13">
            <v>39</v>
          </cell>
          <cell r="V13">
            <v>51.4</v>
          </cell>
          <cell r="W13">
            <v>35.6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198</v>
          </cell>
          <cell r="D14">
            <v>147</v>
          </cell>
          <cell r="E14">
            <v>-23</v>
          </cell>
          <cell r="G14">
            <v>0.45</v>
          </cell>
          <cell r="H14">
            <v>45</v>
          </cell>
          <cell r="I14">
            <v>134</v>
          </cell>
          <cell r="J14">
            <v>-157</v>
          </cell>
          <cell r="L14">
            <v>184.2</v>
          </cell>
          <cell r="M14">
            <v>-4.5999999999999996</v>
          </cell>
          <cell r="O14">
            <v>250</v>
          </cell>
          <cell r="P14">
            <v>500</v>
          </cell>
          <cell r="Q14">
            <v>300</v>
          </cell>
          <cell r="R14" t="str">
            <v>св</v>
          </cell>
          <cell r="S14">
            <v>-94.391304347826093</v>
          </cell>
          <cell r="T14">
            <v>-40.043478260869563</v>
          </cell>
          <cell r="U14">
            <v>49</v>
          </cell>
          <cell r="V14">
            <v>46.6</v>
          </cell>
          <cell r="W14">
            <v>29.4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12</v>
          </cell>
          <cell r="D15">
            <v>6</v>
          </cell>
          <cell r="E15">
            <v>8</v>
          </cell>
          <cell r="G15">
            <v>0.5</v>
          </cell>
          <cell r="H15">
            <v>40</v>
          </cell>
          <cell r="I15">
            <v>14</v>
          </cell>
          <cell r="J15">
            <v>-6</v>
          </cell>
          <cell r="L15">
            <v>67</v>
          </cell>
          <cell r="M15">
            <v>1.6</v>
          </cell>
          <cell r="O15">
            <v>0</v>
          </cell>
          <cell r="P15">
            <v>100</v>
          </cell>
          <cell r="S15">
            <v>41.875</v>
          </cell>
          <cell r="T15">
            <v>41.875</v>
          </cell>
          <cell r="U15">
            <v>4.5999999999999996</v>
          </cell>
          <cell r="V15">
            <v>4</v>
          </cell>
          <cell r="W15">
            <v>7.8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24</v>
          </cell>
          <cell r="E16">
            <v>1</v>
          </cell>
          <cell r="F16">
            <v>23</v>
          </cell>
          <cell r="G16">
            <v>0</v>
          </cell>
          <cell r="H16">
            <v>50</v>
          </cell>
          <cell r="I16">
            <v>1</v>
          </cell>
          <cell r="J16">
            <v>0</v>
          </cell>
          <cell r="M16">
            <v>0.2</v>
          </cell>
          <cell r="O16">
            <v>0</v>
          </cell>
          <cell r="P16">
            <v>0</v>
          </cell>
          <cell r="S16">
            <v>115</v>
          </cell>
          <cell r="T16">
            <v>115</v>
          </cell>
          <cell r="U16">
            <v>0.4</v>
          </cell>
          <cell r="V16">
            <v>0.4</v>
          </cell>
          <cell r="W16">
            <v>0.4</v>
          </cell>
          <cell r="X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58</v>
          </cell>
          <cell r="D17">
            <v>32</v>
          </cell>
          <cell r="E17">
            <v>31</v>
          </cell>
          <cell r="F17">
            <v>54</v>
          </cell>
          <cell r="G17">
            <v>0.4</v>
          </cell>
          <cell r="H17">
            <v>50</v>
          </cell>
          <cell r="I17">
            <v>36</v>
          </cell>
          <cell r="J17">
            <v>-5</v>
          </cell>
          <cell r="M17">
            <v>6.2</v>
          </cell>
          <cell r="N17">
            <v>26.600000000000009</v>
          </cell>
          <cell r="O17">
            <v>40</v>
          </cell>
          <cell r="P17">
            <v>140</v>
          </cell>
          <cell r="Q17">
            <v>50</v>
          </cell>
          <cell r="R17" t="str">
            <v>св</v>
          </cell>
          <cell r="S17">
            <v>15.161290322580644</v>
          </cell>
          <cell r="T17">
            <v>8.7096774193548381</v>
          </cell>
          <cell r="U17">
            <v>8.1999999999999993</v>
          </cell>
          <cell r="V17">
            <v>5.8</v>
          </cell>
          <cell r="W17">
            <v>6.8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8</v>
          </cell>
          <cell r="D18">
            <v>70</v>
          </cell>
          <cell r="E18">
            <v>42</v>
          </cell>
          <cell r="F18">
            <v>18</v>
          </cell>
          <cell r="G18">
            <v>0.17</v>
          </cell>
          <cell r="H18">
            <v>180</v>
          </cell>
          <cell r="I18">
            <v>43</v>
          </cell>
          <cell r="J18">
            <v>-1</v>
          </cell>
          <cell r="M18">
            <v>8.4</v>
          </cell>
          <cell r="N18">
            <v>66</v>
          </cell>
          <cell r="O18">
            <v>90</v>
          </cell>
          <cell r="P18">
            <v>150</v>
          </cell>
          <cell r="Q18">
            <v>90</v>
          </cell>
          <cell r="R18" t="str">
            <v>св</v>
          </cell>
          <cell r="S18">
            <v>12.857142857142856</v>
          </cell>
          <cell r="T18">
            <v>2.1428571428571428</v>
          </cell>
          <cell r="U18">
            <v>2.6</v>
          </cell>
          <cell r="V18">
            <v>4.2</v>
          </cell>
          <cell r="W18">
            <v>4.2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C19">
            <v>14</v>
          </cell>
          <cell r="E19">
            <v>5</v>
          </cell>
          <cell r="F19">
            <v>9</v>
          </cell>
          <cell r="G19">
            <v>0.4</v>
          </cell>
          <cell r="H19">
            <v>50</v>
          </cell>
          <cell r="I19">
            <v>10</v>
          </cell>
          <cell r="J19">
            <v>-5</v>
          </cell>
          <cell r="M19">
            <v>1</v>
          </cell>
          <cell r="N19">
            <v>4</v>
          </cell>
          <cell r="O19">
            <v>4</v>
          </cell>
          <cell r="P19">
            <v>30</v>
          </cell>
          <cell r="S19">
            <v>13</v>
          </cell>
          <cell r="T19">
            <v>9</v>
          </cell>
          <cell r="U19">
            <v>0</v>
          </cell>
          <cell r="V19">
            <v>0.2</v>
          </cell>
          <cell r="W19">
            <v>0.6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31</v>
          </cell>
          <cell r="D20">
            <v>20</v>
          </cell>
          <cell r="E20">
            <v>41</v>
          </cell>
          <cell r="F20">
            <v>-2</v>
          </cell>
          <cell r="G20">
            <v>0.45</v>
          </cell>
          <cell r="H20">
            <v>50</v>
          </cell>
          <cell r="I20">
            <v>53</v>
          </cell>
          <cell r="J20">
            <v>-12</v>
          </cell>
          <cell r="M20">
            <v>8.1999999999999993</v>
          </cell>
          <cell r="N20">
            <v>67.599999999999994</v>
          </cell>
          <cell r="O20">
            <v>67.599999999999994</v>
          </cell>
          <cell r="P20">
            <v>150</v>
          </cell>
          <cell r="S20">
            <v>8</v>
          </cell>
          <cell r="T20">
            <v>-0.24390243902439027</v>
          </cell>
          <cell r="U20">
            <v>4.4000000000000004</v>
          </cell>
          <cell r="V20">
            <v>3.2</v>
          </cell>
          <cell r="W20">
            <v>1.2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B21" t="str">
            <v>шт</v>
          </cell>
          <cell r="C21">
            <v>-4</v>
          </cell>
          <cell r="D21">
            <v>4</v>
          </cell>
          <cell r="G21">
            <v>0</v>
          </cell>
          <cell r="H21">
            <v>0</v>
          </cell>
          <cell r="J21">
            <v>0</v>
          </cell>
          <cell r="M21">
            <v>0</v>
          </cell>
          <cell r="O21">
            <v>0</v>
          </cell>
          <cell r="P21">
            <v>0</v>
          </cell>
          <cell r="S21" t="e">
            <v>#DIV/0!</v>
          </cell>
          <cell r="T21" t="e">
            <v>#DIV/0!</v>
          </cell>
          <cell r="U21">
            <v>0</v>
          </cell>
          <cell r="V21">
            <v>0</v>
          </cell>
          <cell r="W21">
            <v>0</v>
          </cell>
          <cell r="X21" t="str">
            <v>устар.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726</v>
          </cell>
          <cell r="D22">
            <v>95</v>
          </cell>
          <cell r="E22">
            <v>153</v>
          </cell>
          <cell r="F22">
            <v>211</v>
          </cell>
          <cell r="G22">
            <v>0.5</v>
          </cell>
          <cell r="H22">
            <v>60</v>
          </cell>
          <cell r="I22">
            <v>17</v>
          </cell>
          <cell r="J22">
            <v>136</v>
          </cell>
          <cell r="L22">
            <v>121.40000000000003</v>
          </cell>
          <cell r="M22">
            <v>30.6</v>
          </cell>
          <cell r="O22">
            <v>160</v>
          </cell>
          <cell r="P22">
            <v>350</v>
          </cell>
          <cell r="Q22">
            <v>200</v>
          </cell>
          <cell r="R22" t="str">
            <v>Акция</v>
          </cell>
          <cell r="S22">
            <v>16.091503267973856</v>
          </cell>
          <cell r="T22">
            <v>10.862745098039216</v>
          </cell>
          <cell r="U22">
            <v>31.2</v>
          </cell>
          <cell r="V22">
            <v>23.4</v>
          </cell>
          <cell r="W22">
            <v>29.8</v>
          </cell>
        </row>
        <row r="23">
          <cell r="A23" t="str">
            <v xml:space="preserve"> 060  Колбаса Докторская стародворская  0,5 кг,ПОКОМ</v>
          </cell>
          <cell r="B23" t="str">
            <v>шт</v>
          </cell>
          <cell r="C23">
            <v>56</v>
          </cell>
          <cell r="D23">
            <v>30</v>
          </cell>
          <cell r="E23">
            <v>25</v>
          </cell>
          <cell r="F23">
            <v>59</v>
          </cell>
          <cell r="G23">
            <v>0.5</v>
          </cell>
          <cell r="H23">
            <v>55</v>
          </cell>
          <cell r="I23">
            <v>27</v>
          </cell>
          <cell r="J23">
            <v>-2</v>
          </cell>
          <cell r="M23">
            <v>5</v>
          </cell>
          <cell r="N23">
            <v>6</v>
          </cell>
          <cell r="O23">
            <v>6</v>
          </cell>
          <cell r="P23">
            <v>50</v>
          </cell>
          <cell r="S23">
            <v>13</v>
          </cell>
          <cell r="T23">
            <v>11.8</v>
          </cell>
          <cell r="U23">
            <v>6</v>
          </cell>
          <cell r="V23">
            <v>2.2000000000000002</v>
          </cell>
          <cell r="W23">
            <v>2.8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32</v>
          </cell>
          <cell r="D24">
            <v>18</v>
          </cell>
          <cell r="E24">
            <v>29</v>
          </cell>
          <cell r="F24">
            <v>-1</v>
          </cell>
          <cell r="G24">
            <v>0.3</v>
          </cell>
          <cell r="H24">
            <v>40</v>
          </cell>
          <cell r="I24">
            <v>36</v>
          </cell>
          <cell r="J24">
            <v>-7</v>
          </cell>
          <cell r="L24">
            <v>57.399999999999991</v>
          </cell>
          <cell r="M24">
            <v>5.8</v>
          </cell>
          <cell r="N24">
            <v>19</v>
          </cell>
          <cell r="O24">
            <v>24</v>
          </cell>
          <cell r="P24">
            <v>70</v>
          </cell>
          <cell r="Q24">
            <v>24</v>
          </cell>
          <cell r="R24" t="str">
            <v>св</v>
          </cell>
          <cell r="S24">
            <v>13.86206896551724</v>
          </cell>
          <cell r="T24">
            <v>9.7241379310344822</v>
          </cell>
          <cell r="U24">
            <v>10</v>
          </cell>
          <cell r="V24">
            <v>9.8000000000000007</v>
          </cell>
          <cell r="W24">
            <v>6.8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61</v>
          </cell>
          <cell r="E25">
            <v>-1</v>
          </cell>
          <cell r="G25">
            <v>0.5</v>
          </cell>
          <cell r="H25">
            <v>60</v>
          </cell>
          <cell r="I25">
            <v>13</v>
          </cell>
          <cell r="J25">
            <v>-14</v>
          </cell>
          <cell r="M25">
            <v>-0.2</v>
          </cell>
          <cell r="O25">
            <v>50</v>
          </cell>
          <cell r="P25">
            <v>150</v>
          </cell>
          <cell r="Q25">
            <v>150</v>
          </cell>
          <cell r="R25" t="str">
            <v>св</v>
          </cell>
          <cell r="S25">
            <v>-250</v>
          </cell>
          <cell r="T25">
            <v>0</v>
          </cell>
          <cell r="U25">
            <v>-0.2</v>
          </cell>
          <cell r="V25">
            <v>0</v>
          </cell>
          <cell r="W25">
            <v>0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67</v>
          </cell>
          <cell r="D26">
            <v>50</v>
          </cell>
          <cell r="E26">
            <v>48.707000000000001</v>
          </cell>
          <cell r="G26">
            <v>0.35</v>
          </cell>
          <cell r="H26">
            <v>40</v>
          </cell>
          <cell r="I26">
            <v>94</v>
          </cell>
          <cell r="J26">
            <v>-45.292999999999999</v>
          </cell>
          <cell r="L26">
            <v>146.19999999999999</v>
          </cell>
          <cell r="M26">
            <v>9.7414000000000005</v>
          </cell>
          <cell r="O26">
            <v>120</v>
          </cell>
          <cell r="P26">
            <v>400</v>
          </cell>
          <cell r="Q26">
            <v>200</v>
          </cell>
          <cell r="R26" t="str">
            <v>св</v>
          </cell>
          <cell r="S26">
            <v>27.326667624776725</v>
          </cell>
          <cell r="T26">
            <v>15.008109717289095</v>
          </cell>
          <cell r="U26">
            <v>19.399999999999999</v>
          </cell>
          <cell r="V26">
            <v>27.4</v>
          </cell>
          <cell r="W26">
            <v>16.399999999999999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4</v>
          </cell>
          <cell r="D27">
            <v>7</v>
          </cell>
          <cell r="G27">
            <v>0.17</v>
          </cell>
          <cell r="H27">
            <v>120</v>
          </cell>
          <cell r="I27">
            <v>21</v>
          </cell>
          <cell r="J27">
            <v>-21</v>
          </cell>
          <cell r="L27">
            <v>68</v>
          </cell>
          <cell r="M27">
            <v>0</v>
          </cell>
          <cell r="O27">
            <v>50</v>
          </cell>
          <cell r="P27">
            <v>200</v>
          </cell>
          <cell r="Q27">
            <v>150</v>
          </cell>
          <cell r="R27" t="str">
            <v>св</v>
          </cell>
          <cell r="S27" t="e">
            <v>#DIV/0!</v>
          </cell>
          <cell r="T27" t="e">
            <v>#DIV/0!</v>
          </cell>
          <cell r="U27">
            <v>6.4</v>
          </cell>
          <cell r="V27">
            <v>10.4</v>
          </cell>
          <cell r="W27">
            <v>7.2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58</v>
          </cell>
          <cell r="D28">
            <v>33</v>
          </cell>
          <cell r="E28">
            <v>11</v>
          </cell>
          <cell r="F28">
            <v>76</v>
          </cell>
          <cell r="G28">
            <v>0.38</v>
          </cell>
          <cell r="H28">
            <v>40</v>
          </cell>
          <cell r="I28">
            <v>15</v>
          </cell>
          <cell r="J28">
            <v>-4</v>
          </cell>
          <cell r="M28">
            <v>2.2000000000000002</v>
          </cell>
          <cell r="O28">
            <v>0</v>
          </cell>
          <cell r="P28">
            <v>40</v>
          </cell>
          <cell r="S28">
            <v>34.54545454545454</v>
          </cell>
          <cell r="T28">
            <v>34.54545454545454</v>
          </cell>
          <cell r="U28">
            <v>5.2</v>
          </cell>
          <cell r="V28">
            <v>3.8</v>
          </cell>
          <cell r="W28">
            <v>1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3</v>
          </cell>
          <cell r="E29">
            <v>2</v>
          </cell>
          <cell r="F29">
            <v>1</v>
          </cell>
          <cell r="G29">
            <v>0</v>
          </cell>
          <cell r="H29">
            <v>40</v>
          </cell>
          <cell r="I29">
            <v>2</v>
          </cell>
          <cell r="J29">
            <v>0</v>
          </cell>
          <cell r="M29">
            <v>0.4</v>
          </cell>
          <cell r="O29">
            <v>0</v>
          </cell>
          <cell r="P29">
            <v>0</v>
          </cell>
          <cell r="S29">
            <v>2.5</v>
          </cell>
          <cell r="T29">
            <v>2.5</v>
          </cell>
          <cell r="U29">
            <v>9.1999999999999993</v>
          </cell>
          <cell r="V29">
            <v>8.4</v>
          </cell>
          <cell r="W29">
            <v>-0.6</v>
          </cell>
          <cell r="X29" t="str">
            <v>устар.</v>
          </cell>
        </row>
        <row r="30">
          <cell r="A30" t="str">
            <v xml:space="preserve"> 094  Сосиски Баварские,  0.35кг, ТМ Колбасный стандарт ПОКОМ</v>
          </cell>
          <cell r="B30" t="str">
            <v>шт</v>
          </cell>
          <cell r="C30">
            <v>61</v>
          </cell>
          <cell r="D30">
            <v>19</v>
          </cell>
          <cell r="E30">
            <v>13</v>
          </cell>
          <cell r="G30">
            <v>0.35</v>
          </cell>
          <cell r="H30">
            <v>45</v>
          </cell>
          <cell r="I30">
            <v>50</v>
          </cell>
          <cell r="J30">
            <v>-37</v>
          </cell>
          <cell r="L30">
            <v>260</v>
          </cell>
          <cell r="M30">
            <v>2.6</v>
          </cell>
          <cell r="O30">
            <v>150</v>
          </cell>
          <cell r="P30">
            <v>350</v>
          </cell>
          <cell r="Q30">
            <v>300</v>
          </cell>
          <cell r="R30" t="str">
            <v>св</v>
          </cell>
          <cell r="S30">
            <v>157.69230769230768</v>
          </cell>
          <cell r="T30">
            <v>100</v>
          </cell>
          <cell r="U30">
            <v>0</v>
          </cell>
          <cell r="V30">
            <v>0</v>
          </cell>
          <cell r="W30">
            <v>22.6</v>
          </cell>
          <cell r="X30" t="str">
            <v>вместо 0,42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4</v>
          </cell>
          <cell r="D31">
            <v>54</v>
          </cell>
          <cell r="E31">
            <v>-3</v>
          </cell>
          <cell r="G31">
            <v>0</v>
          </cell>
          <cell r="H31">
            <v>45</v>
          </cell>
          <cell r="I31">
            <v>13</v>
          </cell>
          <cell r="J31">
            <v>-16</v>
          </cell>
          <cell r="M31">
            <v>-0.6</v>
          </cell>
          <cell r="O31">
            <v>0</v>
          </cell>
          <cell r="P31">
            <v>0</v>
          </cell>
          <cell r="S31">
            <v>0</v>
          </cell>
          <cell r="T31">
            <v>0</v>
          </cell>
          <cell r="U31">
            <v>30</v>
          </cell>
          <cell r="V31">
            <v>54.6</v>
          </cell>
          <cell r="W31">
            <v>5.4</v>
          </cell>
          <cell r="X31" t="str">
            <v>устар.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B32" t="str">
            <v>шт</v>
          </cell>
          <cell r="C32">
            <v>172</v>
          </cell>
          <cell r="D32">
            <v>69</v>
          </cell>
          <cell r="E32">
            <v>136</v>
          </cell>
          <cell r="F32">
            <v>19</v>
          </cell>
          <cell r="G32">
            <v>0.6</v>
          </cell>
          <cell r="H32">
            <v>40</v>
          </cell>
          <cell r="I32">
            <v>158</v>
          </cell>
          <cell r="J32">
            <v>-22</v>
          </cell>
          <cell r="L32">
            <v>120</v>
          </cell>
          <cell r="M32">
            <v>27.2</v>
          </cell>
          <cell r="N32">
            <v>214.59999999999997</v>
          </cell>
          <cell r="O32">
            <v>210</v>
          </cell>
          <cell r="P32">
            <v>350</v>
          </cell>
          <cell r="S32">
            <v>12.830882352941178</v>
          </cell>
          <cell r="T32">
            <v>5.1102941176470589</v>
          </cell>
          <cell r="U32">
            <v>26.4</v>
          </cell>
          <cell r="V32">
            <v>27.4</v>
          </cell>
          <cell r="W32">
            <v>17.600000000000001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26</v>
          </cell>
          <cell r="D33">
            <v>71</v>
          </cell>
          <cell r="E33">
            <v>7</v>
          </cell>
          <cell r="G33">
            <v>0.35</v>
          </cell>
          <cell r="H33">
            <v>45</v>
          </cell>
          <cell r="I33">
            <v>55</v>
          </cell>
          <cell r="J33">
            <v>-48</v>
          </cell>
          <cell r="L33">
            <v>90</v>
          </cell>
          <cell r="M33">
            <v>1.4</v>
          </cell>
          <cell r="O33">
            <v>120</v>
          </cell>
          <cell r="P33">
            <v>300</v>
          </cell>
          <cell r="Q33">
            <v>120</v>
          </cell>
          <cell r="R33" t="str">
            <v>топ позиции ( матрица сети бофорта)</v>
          </cell>
          <cell r="S33">
            <v>150</v>
          </cell>
          <cell r="T33">
            <v>64.285714285714292</v>
          </cell>
          <cell r="U33">
            <v>5.2</v>
          </cell>
          <cell r="V33">
            <v>21.2</v>
          </cell>
          <cell r="W33">
            <v>4.4000000000000004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12</v>
          </cell>
          <cell r="D34">
            <v>16</v>
          </cell>
          <cell r="E34">
            <v>-15</v>
          </cell>
          <cell r="F34">
            <v>2</v>
          </cell>
          <cell r="G34">
            <v>0.35</v>
          </cell>
          <cell r="H34">
            <v>45</v>
          </cell>
          <cell r="I34">
            <v>52</v>
          </cell>
          <cell r="J34">
            <v>-67</v>
          </cell>
          <cell r="L34">
            <v>90</v>
          </cell>
          <cell r="M34">
            <v>-3</v>
          </cell>
          <cell r="O34">
            <v>120</v>
          </cell>
          <cell r="P34">
            <v>300</v>
          </cell>
          <cell r="Q34">
            <v>120</v>
          </cell>
          <cell r="R34" t="str">
            <v>топ позиции ( матрица сети бофорта)</v>
          </cell>
          <cell r="S34">
            <v>-70.666666666666671</v>
          </cell>
          <cell r="T34">
            <v>-30.666666666666668</v>
          </cell>
          <cell r="U34">
            <v>5.2</v>
          </cell>
          <cell r="V34">
            <v>23</v>
          </cell>
          <cell r="W34">
            <v>4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14</v>
          </cell>
          <cell r="D35">
            <v>56</v>
          </cell>
          <cell r="E35">
            <v>-21</v>
          </cell>
          <cell r="F35">
            <v>5</v>
          </cell>
          <cell r="G35">
            <v>0.35</v>
          </cell>
          <cell r="H35">
            <v>45</v>
          </cell>
          <cell r="I35">
            <v>89</v>
          </cell>
          <cell r="J35">
            <v>-110</v>
          </cell>
          <cell r="L35">
            <v>90</v>
          </cell>
          <cell r="M35">
            <v>-4.2</v>
          </cell>
          <cell r="O35">
            <v>120</v>
          </cell>
          <cell r="P35">
            <v>300</v>
          </cell>
          <cell r="Q35">
            <v>120</v>
          </cell>
          <cell r="R35" t="str">
            <v>топ позиции ( матрица сети бофорта)</v>
          </cell>
          <cell r="S35">
            <v>-51.19047619047619</v>
          </cell>
          <cell r="T35">
            <v>-22.619047619047617</v>
          </cell>
          <cell r="U35">
            <v>5.6</v>
          </cell>
          <cell r="V35">
            <v>24.8</v>
          </cell>
          <cell r="W35">
            <v>5.4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182.23599999999999</v>
          </cell>
          <cell r="D36">
            <v>231.86</v>
          </cell>
          <cell r="E36">
            <v>174.03700000000001</v>
          </cell>
          <cell r="F36">
            <v>232.22399999999999</v>
          </cell>
          <cell r="G36">
            <v>1</v>
          </cell>
          <cell r="H36">
            <v>50</v>
          </cell>
          <cell r="I36">
            <v>182.43199999999999</v>
          </cell>
          <cell r="J36">
            <v>-8.3949999999999818</v>
          </cell>
          <cell r="L36">
            <v>60</v>
          </cell>
          <cell r="M36">
            <v>34.807400000000001</v>
          </cell>
          <cell r="N36">
            <v>160.27220000000005</v>
          </cell>
          <cell r="O36">
            <v>200</v>
          </cell>
          <cell r="P36">
            <v>210</v>
          </cell>
          <cell r="Q36">
            <v>210</v>
          </cell>
          <cell r="R36" t="str">
            <v>св</v>
          </cell>
          <cell r="S36">
            <v>14.141360745128909</v>
          </cell>
          <cell r="T36">
            <v>8.3954561386371864</v>
          </cell>
          <cell r="U36">
            <v>8.5</v>
          </cell>
          <cell r="V36">
            <v>59.320000000000007</v>
          </cell>
          <cell r="W36">
            <v>29.872000000000003</v>
          </cell>
        </row>
        <row r="37">
          <cell r="A37" t="str">
            <v xml:space="preserve"> 207  ВСД Колбаса Княжеская, ВЕС.    </v>
          </cell>
          <cell r="B37" t="str">
            <v>кг</v>
          </cell>
          <cell r="C37">
            <v>11.3</v>
          </cell>
          <cell r="D37">
            <v>0.38800000000000001</v>
          </cell>
          <cell r="E37">
            <v>3.0449999999999999</v>
          </cell>
          <cell r="F37">
            <v>8.6430000000000007</v>
          </cell>
          <cell r="G37">
            <v>1</v>
          </cell>
          <cell r="H37">
            <v>180</v>
          </cell>
          <cell r="I37">
            <v>3.02</v>
          </cell>
          <cell r="J37">
            <v>2.4999999999999911E-2</v>
          </cell>
          <cell r="M37">
            <v>0.60899999999999999</v>
          </cell>
          <cell r="O37">
            <v>0</v>
          </cell>
          <cell r="P37">
            <v>15</v>
          </cell>
          <cell r="S37">
            <v>14.192118226600988</v>
          </cell>
          <cell r="T37">
            <v>14.192118226600988</v>
          </cell>
          <cell r="U37">
            <v>0</v>
          </cell>
          <cell r="V37">
            <v>0.15460000000000002</v>
          </cell>
          <cell r="W37">
            <v>7.7600000000000002E-2</v>
          </cell>
          <cell r="X37" t="str">
            <v>вместо 226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92.405000000000001</v>
          </cell>
          <cell r="D38">
            <v>343.73500000000001</v>
          </cell>
          <cell r="E38">
            <v>308.55</v>
          </cell>
          <cell r="G38">
            <v>1</v>
          </cell>
          <cell r="H38">
            <v>60</v>
          </cell>
          <cell r="I38">
            <v>340.87</v>
          </cell>
          <cell r="J38">
            <v>-32.319999999999993</v>
          </cell>
          <cell r="L38">
            <v>350</v>
          </cell>
          <cell r="M38">
            <v>61.71</v>
          </cell>
          <cell r="N38">
            <v>452.23</v>
          </cell>
          <cell r="O38">
            <v>452.23</v>
          </cell>
          <cell r="P38">
            <v>0</v>
          </cell>
          <cell r="S38">
            <v>13</v>
          </cell>
          <cell r="T38">
            <v>5.6716901636687735</v>
          </cell>
          <cell r="U38">
            <v>42.2956</v>
          </cell>
          <cell r="V38">
            <v>66.703000000000003</v>
          </cell>
          <cell r="W38">
            <v>48.904000000000003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-4.9000000000000002E-2</v>
          </cell>
          <cell r="F39">
            <v>-4.9000000000000002E-2</v>
          </cell>
          <cell r="G39">
            <v>0</v>
          </cell>
          <cell r="H39">
            <v>180</v>
          </cell>
          <cell r="J39">
            <v>0</v>
          </cell>
          <cell r="M39">
            <v>0</v>
          </cell>
          <cell r="O39">
            <v>0</v>
          </cell>
          <cell r="P39">
            <v>15</v>
          </cell>
          <cell r="Q39">
            <v>15</v>
          </cell>
          <cell r="R39" t="str">
            <v>св</v>
          </cell>
          <cell r="S39" t="e">
            <v>#DIV/0!</v>
          </cell>
          <cell r="T39" t="e">
            <v>#DIV/0!</v>
          </cell>
          <cell r="U39">
            <v>7.9000000000000001E-2</v>
          </cell>
          <cell r="V39">
            <v>7.8200000000000006E-2</v>
          </cell>
          <cell r="W39">
            <v>0</v>
          </cell>
          <cell r="X39">
            <v>207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79.510000000000005</v>
          </cell>
          <cell r="D40">
            <v>38.11</v>
          </cell>
          <cell r="E40">
            <v>81.94</v>
          </cell>
          <cell r="G40">
            <v>1</v>
          </cell>
          <cell r="H40">
            <v>60</v>
          </cell>
          <cell r="I40">
            <v>80.78</v>
          </cell>
          <cell r="J40">
            <v>1.1599999999999966</v>
          </cell>
          <cell r="L40">
            <v>20</v>
          </cell>
          <cell r="M40">
            <v>16.387999999999998</v>
          </cell>
          <cell r="N40">
            <v>127.49199999999999</v>
          </cell>
          <cell r="O40">
            <v>127.49199999999999</v>
          </cell>
          <cell r="P40">
            <v>200</v>
          </cell>
          <cell r="S40">
            <v>9</v>
          </cell>
          <cell r="T40">
            <v>1.2204051745179401</v>
          </cell>
          <cell r="U40">
            <v>5.58</v>
          </cell>
          <cell r="V40">
            <v>5.1639999999999997</v>
          </cell>
          <cell r="W40">
            <v>6.7080000000000002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-5.33</v>
          </cell>
          <cell r="D41">
            <v>20.93</v>
          </cell>
          <cell r="G41">
            <v>1</v>
          </cell>
          <cell r="H41">
            <v>60</v>
          </cell>
          <cell r="I41">
            <v>35</v>
          </cell>
          <cell r="J41">
            <v>-35</v>
          </cell>
          <cell r="L41">
            <v>150</v>
          </cell>
          <cell r="M41">
            <v>0</v>
          </cell>
          <cell r="O41">
            <v>30</v>
          </cell>
          <cell r="P41">
            <v>100</v>
          </cell>
          <cell r="Q41">
            <v>45</v>
          </cell>
          <cell r="R41" t="str">
            <v>св</v>
          </cell>
          <cell r="S41" t="e">
            <v>#DIV/0!</v>
          </cell>
          <cell r="T41" t="e">
            <v>#DIV/0!</v>
          </cell>
          <cell r="U41">
            <v>11.28</v>
          </cell>
          <cell r="V41">
            <v>13.84</v>
          </cell>
          <cell r="W41">
            <v>13.891999999999999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17.667999999999999</v>
          </cell>
          <cell r="D42">
            <v>14.988</v>
          </cell>
          <cell r="E42">
            <v>11.247</v>
          </cell>
          <cell r="F42">
            <v>21.408999999999999</v>
          </cell>
          <cell r="G42">
            <v>1</v>
          </cell>
          <cell r="H42">
            <v>180</v>
          </cell>
          <cell r="I42">
            <v>11.18</v>
          </cell>
          <cell r="J42">
            <v>6.7000000000000171E-2</v>
          </cell>
          <cell r="M42">
            <v>2.2494000000000001</v>
          </cell>
          <cell r="N42">
            <v>7.8332000000000015</v>
          </cell>
          <cell r="O42">
            <v>7.8332000000000015</v>
          </cell>
          <cell r="P42">
            <v>10</v>
          </cell>
          <cell r="S42">
            <v>13</v>
          </cell>
          <cell r="T42">
            <v>9.5176491508846794</v>
          </cell>
          <cell r="U42">
            <v>1.3442000000000001</v>
          </cell>
          <cell r="V42">
            <v>1.0182</v>
          </cell>
          <cell r="W42">
            <v>0.14379999999999998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9.5860000000000003</v>
          </cell>
          <cell r="G43">
            <v>1</v>
          </cell>
          <cell r="H43">
            <v>35</v>
          </cell>
          <cell r="I43">
            <v>5.6</v>
          </cell>
          <cell r="J43">
            <v>-5.6</v>
          </cell>
          <cell r="M43">
            <v>0</v>
          </cell>
          <cell r="O43">
            <v>0</v>
          </cell>
          <cell r="P43">
            <v>7</v>
          </cell>
          <cell r="S43" t="e">
            <v>#DIV/0!</v>
          </cell>
          <cell r="T43" t="e">
            <v>#DIV/0!</v>
          </cell>
          <cell r="U43">
            <v>0.7036</v>
          </cell>
          <cell r="V43">
            <v>-0.27799999999999997</v>
          </cell>
          <cell r="W43">
            <v>-0.56479999999999997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16.404</v>
          </cell>
          <cell r="D44">
            <v>403.17</v>
          </cell>
          <cell r="E44">
            <v>50.241999999999997</v>
          </cell>
          <cell r="F44">
            <v>355.84199999999998</v>
          </cell>
          <cell r="G44">
            <v>1</v>
          </cell>
          <cell r="H44">
            <v>40</v>
          </cell>
          <cell r="I44">
            <v>46.2</v>
          </cell>
          <cell r="J44">
            <v>4.0419999999999945</v>
          </cell>
          <cell r="M44">
            <v>10.048399999999999</v>
          </cell>
          <cell r="O44">
            <v>0</v>
          </cell>
          <cell r="P44">
            <v>50</v>
          </cell>
          <cell r="S44">
            <v>35.412802038135425</v>
          </cell>
          <cell r="T44">
            <v>35.412802038135425</v>
          </cell>
          <cell r="U44">
            <v>1.2676000000000001</v>
          </cell>
          <cell r="V44">
            <v>42.584400000000002</v>
          </cell>
          <cell r="W44">
            <v>1.1337999999999999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1.3420000000000001</v>
          </cell>
          <cell r="D45">
            <v>38.795999999999999</v>
          </cell>
          <cell r="E45">
            <v>14.449</v>
          </cell>
          <cell r="F45">
            <v>25.689</v>
          </cell>
          <cell r="G45">
            <v>1</v>
          </cell>
          <cell r="H45">
            <v>30</v>
          </cell>
          <cell r="I45">
            <v>14.2</v>
          </cell>
          <cell r="J45">
            <v>0.24900000000000055</v>
          </cell>
          <cell r="L45">
            <v>15</v>
          </cell>
          <cell r="M45">
            <v>2.8898000000000001</v>
          </cell>
          <cell r="O45">
            <v>0</v>
          </cell>
          <cell r="P45">
            <v>25</v>
          </cell>
          <cell r="S45">
            <v>14.080213163540728</v>
          </cell>
          <cell r="T45">
            <v>14.080213163540728</v>
          </cell>
          <cell r="U45">
            <v>0</v>
          </cell>
          <cell r="V45">
            <v>3.8755999999999999</v>
          </cell>
          <cell r="W45">
            <v>3.7244000000000002</v>
          </cell>
        </row>
        <row r="46">
          <cell r="A46" t="str">
            <v xml:space="preserve"> 251  Сосиски Баварские, ВЕС.  ПОКОМ</v>
          </cell>
          <cell r="B46" t="str">
            <v>кг</v>
          </cell>
          <cell r="C46">
            <v>6.5039999999999996</v>
          </cell>
          <cell r="D46">
            <v>32.805</v>
          </cell>
          <cell r="E46">
            <v>5.181</v>
          </cell>
          <cell r="F46">
            <v>34.128</v>
          </cell>
          <cell r="G46">
            <v>1</v>
          </cell>
          <cell r="H46">
            <v>45</v>
          </cell>
          <cell r="I46">
            <v>4.8</v>
          </cell>
          <cell r="J46">
            <v>0.38100000000000023</v>
          </cell>
          <cell r="M46">
            <v>1.0362</v>
          </cell>
          <cell r="O46">
            <v>0</v>
          </cell>
          <cell r="P46">
            <v>35</v>
          </cell>
          <cell r="S46">
            <v>32.93572669368848</v>
          </cell>
          <cell r="T46">
            <v>32.93572669368848</v>
          </cell>
          <cell r="U46">
            <v>0.5474</v>
          </cell>
          <cell r="V46">
            <v>2.5888</v>
          </cell>
          <cell r="W46">
            <v>1.0366</v>
          </cell>
        </row>
        <row r="47">
          <cell r="A47" t="str">
            <v xml:space="preserve"> 253  Сосиски Ганноверские   ПОКОМ</v>
          </cell>
          <cell r="B47" t="str">
            <v>кг</v>
          </cell>
          <cell r="C47">
            <v>73.375</v>
          </cell>
          <cell r="E47">
            <v>88.334000000000003</v>
          </cell>
          <cell r="F47">
            <v>-14.959</v>
          </cell>
          <cell r="G47">
            <v>1</v>
          </cell>
          <cell r="H47">
            <v>40</v>
          </cell>
          <cell r="I47">
            <v>83.75</v>
          </cell>
          <cell r="J47">
            <v>4.5840000000000032</v>
          </cell>
          <cell r="L47">
            <v>182.79000000000002</v>
          </cell>
          <cell r="M47">
            <v>17.666800000000002</v>
          </cell>
          <cell r="N47">
            <v>40</v>
          </cell>
          <cell r="O47">
            <v>40</v>
          </cell>
          <cell r="P47">
            <v>250</v>
          </cell>
          <cell r="S47">
            <v>11.763930083546539</v>
          </cell>
          <cell r="T47">
            <v>9.4997962279529968</v>
          </cell>
          <cell r="U47">
            <v>22.606400000000001</v>
          </cell>
          <cell r="V47">
            <v>24.587799999999998</v>
          </cell>
          <cell r="W47">
            <v>19.705000000000002</v>
          </cell>
          <cell r="X47" t="str">
            <v>??? Почему минус ???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23.524000000000001</v>
          </cell>
          <cell r="D48">
            <v>8.2690000000000001</v>
          </cell>
          <cell r="E48">
            <v>13.188000000000001</v>
          </cell>
          <cell r="F48">
            <v>-180.578</v>
          </cell>
          <cell r="G48">
            <v>1</v>
          </cell>
          <cell r="H48">
            <v>40</v>
          </cell>
          <cell r="I48">
            <v>12.5</v>
          </cell>
          <cell r="J48">
            <v>0.68800000000000061</v>
          </cell>
          <cell r="M48">
            <v>2.6375999999999999</v>
          </cell>
          <cell r="O48">
            <v>0</v>
          </cell>
          <cell r="P48">
            <v>35</v>
          </cell>
          <cell r="Q48">
            <v>0</v>
          </cell>
          <cell r="R48" t="str">
            <v>Факт остаток 24</v>
          </cell>
          <cell r="S48">
            <v>-68.462996663633604</v>
          </cell>
          <cell r="T48">
            <v>-68.462996663633604</v>
          </cell>
          <cell r="U48">
            <v>0.27539999999999998</v>
          </cell>
          <cell r="V48">
            <v>3.004</v>
          </cell>
          <cell r="W48">
            <v>2.5129999999999999</v>
          </cell>
          <cell r="X48" t="str">
            <v>??? Почему минус ???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125</v>
          </cell>
          <cell r="D49">
            <v>306</v>
          </cell>
          <cell r="E49">
            <v>92</v>
          </cell>
          <cell r="F49">
            <v>220</v>
          </cell>
          <cell r="G49">
            <v>0.35</v>
          </cell>
          <cell r="H49">
            <v>40</v>
          </cell>
          <cell r="I49">
            <v>74</v>
          </cell>
          <cell r="J49">
            <v>18</v>
          </cell>
          <cell r="M49">
            <v>18.399999999999999</v>
          </cell>
          <cell r="O49">
            <v>50</v>
          </cell>
          <cell r="P49">
            <v>140</v>
          </cell>
          <cell r="Q49">
            <v>60</v>
          </cell>
          <cell r="R49" t="str">
            <v>св</v>
          </cell>
          <cell r="S49">
            <v>14.673913043478262</v>
          </cell>
          <cell r="T49">
            <v>11.956521739130435</v>
          </cell>
          <cell r="U49">
            <v>15.2</v>
          </cell>
          <cell r="V49">
            <v>23</v>
          </cell>
          <cell r="W49">
            <v>14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228</v>
          </cell>
          <cell r="D50">
            <v>175</v>
          </cell>
          <cell r="E50">
            <v>103</v>
          </cell>
          <cell r="F50">
            <v>106</v>
          </cell>
          <cell r="G50">
            <v>0.4</v>
          </cell>
          <cell r="H50">
            <v>45</v>
          </cell>
          <cell r="I50">
            <v>81</v>
          </cell>
          <cell r="J50">
            <v>22</v>
          </cell>
          <cell r="L50">
            <v>88</v>
          </cell>
          <cell r="M50">
            <v>20.6</v>
          </cell>
          <cell r="O50">
            <v>90</v>
          </cell>
          <cell r="P50">
            <v>200</v>
          </cell>
          <cell r="Q50">
            <v>90</v>
          </cell>
          <cell r="R50" t="str">
            <v>св</v>
          </cell>
          <cell r="S50">
            <v>13.78640776699029</v>
          </cell>
          <cell r="T50">
            <v>9.4174757281553383</v>
          </cell>
          <cell r="U50">
            <v>19.399999999999999</v>
          </cell>
          <cell r="V50">
            <v>23.8</v>
          </cell>
          <cell r="W50">
            <v>23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213</v>
          </cell>
          <cell r="D51">
            <v>210</v>
          </cell>
          <cell r="E51">
            <v>242</v>
          </cell>
          <cell r="F51">
            <v>149</v>
          </cell>
          <cell r="G51">
            <v>0.45</v>
          </cell>
          <cell r="H51">
            <v>50</v>
          </cell>
          <cell r="I51">
            <v>274</v>
          </cell>
          <cell r="J51">
            <v>-32</v>
          </cell>
          <cell r="L51">
            <v>65</v>
          </cell>
          <cell r="M51">
            <v>48.4</v>
          </cell>
          <cell r="N51">
            <v>366.79999999999995</v>
          </cell>
          <cell r="O51">
            <v>450</v>
          </cell>
          <cell r="P51">
            <v>600</v>
          </cell>
          <cell r="Q51">
            <v>500</v>
          </cell>
          <cell r="R51" t="str">
            <v>св</v>
          </cell>
          <cell r="S51">
            <v>13.71900826446281</v>
          </cell>
          <cell r="T51">
            <v>4.4214876033057848</v>
          </cell>
          <cell r="U51">
            <v>40.6</v>
          </cell>
          <cell r="V51">
            <v>40.200000000000003</v>
          </cell>
          <cell r="W51">
            <v>37</v>
          </cell>
        </row>
        <row r="52">
          <cell r="A52" t="str">
            <v xml:space="preserve"> 278  Сосиски Сочинки с сочным окороком, МГС 0.4кг,   ПОКОМ</v>
          </cell>
          <cell r="B52" t="str">
            <v>шт</v>
          </cell>
          <cell r="C52">
            <v>-5</v>
          </cell>
          <cell r="D52">
            <v>249</v>
          </cell>
          <cell r="E52">
            <v>115</v>
          </cell>
          <cell r="F52">
            <v>101</v>
          </cell>
          <cell r="G52">
            <v>0.4</v>
          </cell>
          <cell r="H52">
            <v>45</v>
          </cell>
          <cell r="I52">
            <v>143</v>
          </cell>
          <cell r="J52">
            <v>-28</v>
          </cell>
          <cell r="M52">
            <v>23</v>
          </cell>
          <cell r="N52">
            <v>175</v>
          </cell>
          <cell r="O52">
            <v>175</v>
          </cell>
          <cell r="P52">
            <v>300</v>
          </cell>
          <cell r="S52">
            <v>12</v>
          </cell>
          <cell r="T52">
            <v>4.3913043478260869</v>
          </cell>
          <cell r="U52">
            <v>19.399999999999999</v>
          </cell>
          <cell r="V52">
            <v>28.4</v>
          </cell>
          <cell r="W52">
            <v>12</v>
          </cell>
        </row>
        <row r="53">
          <cell r="A53" t="str">
            <v xml:space="preserve"> 279  Колбаса Докторский гарант, Вязанка вектор, 0,4 кг.  ПОКОМ</v>
          </cell>
          <cell r="B53" t="str">
            <v>шт</v>
          </cell>
          <cell r="C53">
            <v>81</v>
          </cell>
          <cell r="D53">
            <v>312</v>
          </cell>
          <cell r="E53">
            <v>220</v>
          </cell>
          <cell r="F53">
            <v>151</v>
          </cell>
          <cell r="G53">
            <v>0.4</v>
          </cell>
          <cell r="H53">
            <v>50</v>
          </cell>
          <cell r="I53">
            <v>242</v>
          </cell>
          <cell r="J53">
            <v>-22</v>
          </cell>
          <cell r="L53">
            <v>150</v>
          </cell>
          <cell r="M53">
            <v>44</v>
          </cell>
          <cell r="N53">
            <v>271</v>
          </cell>
          <cell r="O53">
            <v>320</v>
          </cell>
          <cell r="P53">
            <v>400</v>
          </cell>
          <cell r="Q53">
            <v>350</v>
          </cell>
          <cell r="R53" t="str">
            <v>св</v>
          </cell>
          <cell r="S53">
            <v>14.113636363636363</v>
          </cell>
          <cell r="T53">
            <v>6.8409090909090908</v>
          </cell>
          <cell r="U53">
            <v>26.2</v>
          </cell>
          <cell r="V53">
            <v>36.4</v>
          </cell>
          <cell r="W53">
            <v>25.6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B54" t="str">
            <v>шт</v>
          </cell>
          <cell r="C54">
            <v>2</v>
          </cell>
          <cell r="D54">
            <v>63</v>
          </cell>
          <cell r="E54">
            <v>31</v>
          </cell>
          <cell r="F54">
            <v>33</v>
          </cell>
          <cell r="G54">
            <v>0.4</v>
          </cell>
          <cell r="H54">
            <v>40</v>
          </cell>
          <cell r="I54">
            <v>27</v>
          </cell>
          <cell r="J54">
            <v>4</v>
          </cell>
          <cell r="M54">
            <v>6.2</v>
          </cell>
          <cell r="N54">
            <v>47.600000000000009</v>
          </cell>
          <cell r="O54">
            <v>47.600000000000009</v>
          </cell>
          <cell r="P54">
            <v>100</v>
          </cell>
          <cell r="S54">
            <v>13.000000000000002</v>
          </cell>
          <cell r="T54">
            <v>5.32258064516129</v>
          </cell>
          <cell r="U54">
            <v>4</v>
          </cell>
          <cell r="V54">
            <v>6.4</v>
          </cell>
          <cell r="W54">
            <v>2.2000000000000002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D55">
            <v>26.068999999999999</v>
          </cell>
          <cell r="E55">
            <v>10.063000000000001</v>
          </cell>
          <cell r="F55">
            <v>16.006</v>
          </cell>
          <cell r="G55">
            <v>1</v>
          </cell>
          <cell r="H55">
            <v>45</v>
          </cell>
          <cell r="I55">
            <v>8.6999999999999993</v>
          </cell>
          <cell r="J55">
            <v>1.3630000000000013</v>
          </cell>
          <cell r="L55">
            <v>10</v>
          </cell>
          <cell r="M55">
            <v>2.0125999999999999</v>
          </cell>
          <cell r="O55">
            <v>0</v>
          </cell>
          <cell r="P55">
            <v>35</v>
          </cell>
          <cell r="S55">
            <v>12.921593958064197</v>
          </cell>
          <cell r="T55">
            <v>12.921593958064197</v>
          </cell>
          <cell r="U55">
            <v>0</v>
          </cell>
          <cell r="V55">
            <v>0</v>
          </cell>
          <cell r="W55">
            <v>0</v>
          </cell>
          <cell r="X55" t="str">
            <v>новинка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-20</v>
          </cell>
          <cell r="D56">
            <v>200</v>
          </cell>
          <cell r="E56">
            <v>94</v>
          </cell>
          <cell r="F56">
            <v>86</v>
          </cell>
          <cell r="G56">
            <v>0.1</v>
          </cell>
          <cell r="H56">
            <v>730</v>
          </cell>
          <cell r="I56">
            <v>94</v>
          </cell>
          <cell r="J56">
            <v>0</v>
          </cell>
          <cell r="L56">
            <v>100</v>
          </cell>
          <cell r="M56">
            <v>18.8</v>
          </cell>
          <cell r="N56">
            <v>58.400000000000006</v>
          </cell>
          <cell r="O56">
            <v>58.400000000000006</v>
          </cell>
          <cell r="P56">
            <v>200</v>
          </cell>
          <cell r="S56">
            <v>13</v>
          </cell>
          <cell r="T56">
            <v>9.8936170212765955</v>
          </cell>
          <cell r="U56">
            <v>0</v>
          </cell>
          <cell r="V56">
            <v>12</v>
          </cell>
          <cell r="W56">
            <v>0</v>
          </cell>
          <cell r="X56" t="str">
            <v>новинка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B57" t="str">
            <v>шт</v>
          </cell>
          <cell r="C57">
            <v>22</v>
          </cell>
          <cell r="E57">
            <v>22</v>
          </cell>
          <cell r="G57">
            <v>0.4</v>
          </cell>
          <cell r="H57">
            <v>60</v>
          </cell>
          <cell r="I57">
            <v>25</v>
          </cell>
          <cell r="J57">
            <v>-3</v>
          </cell>
          <cell r="L57">
            <v>24</v>
          </cell>
          <cell r="M57">
            <v>4.4000000000000004</v>
          </cell>
          <cell r="N57">
            <v>33.200000000000003</v>
          </cell>
          <cell r="O57">
            <v>40</v>
          </cell>
          <cell r="P57">
            <v>50</v>
          </cell>
          <cell r="Q57">
            <v>50</v>
          </cell>
          <cell r="R57" t="str">
            <v>св</v>
          </cell>
          <cell r="S57">
            <v>14.545454545454545</v>
          </cell>
          <cell r="T57">
            <v>5.4545454545454541</v>
          </cell>
          <cell r="U57">
            <v>2.2000000000000002</v>
          </cell>
          <cell r="V57">
            <v>3.4</v>
          </cell>
          <cell r="W57">
            <v>3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55</v>
          </cell>
          <cell r="D58">
            <v>115</v>
          </cell>
          <cell r="E58">
            <v>67</v>
          </cell>
          <cell r="F58">
            <v>83</v>
          </cell>
          <cell r="G58">
            <v>0.35</v>
          </cell>
          <cell r="H58">
            <v>40</v>
          </cell>
          <cell r="I58">
            <v>76</v>
          </cell>
          <cell r="J58">
            <v>-9</v>
          </cell>
          <cell r="L58">
            <v>50</v>
          </cell>
          <cell r="M58">
            <v>13.4</v>
          </cell>
          <cell r="N58">
            <v>41.200000000000017</v>
          </cell>
          <cell r="O58">
            <v>70</v>
          </cell>
          <cell r="P58">
            <v>150</v>
          </cell>
          <cell r="Q58">
            <v>120</v>
          </cell>
          <cell r="R58" t="str">
            <v>св</v>
          </cell>
          <cell r="S58">
            <v>15.149253731343283</v>
          </cell>
          <cell r="T58">
            <v>9.9253731343283587</v>
          </cell>
          <cell r="U58">
            <v>13.2</v>
          </cell>
          <cell r="V58">
            <v>13.8</v>
          </cell>
          <cell r="W58">
            <v>14.6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B59" t="str">
            <v>шт</v>
          </cell>
          <cell r="C59">
            <v>2</v>
          </cell>
          <cell r="D59">
            <v>44</v>
          </cell>
          <cell r="E59">
            <v>-5</v>
          </cell>
          <cell r="G59">
            <v>0.4</v>
          </cell>
          <cell r="H59">
            <v>40</v>
          </cell>
          <cell r="I59">
            <v>55</v>
          </cell>
          <cell r="J59">
            <v>-60</v>
          </cell>
          <cell r="L59">
            <v>140</v>
          </cell>
          <cell r="M59">
            <v>-1</v>
          </cell>
          <cell r="O59">
            <v>0</v>
          </cell>
          <cell r="P59">
            <v>300</v>
          </cell>
          <cell r="S59">
            <v>-140</v>
          </cell>
          <cell r="T59">
            <v>-140</v>
          </cell>
          <cell r="U59">
            <v>-0.2</v>
          </cell>
          <cell r="V59">
            <v>44.4</v>
          </cell>
          <cell r="W59">
            <v>1.8</v>
          </cell>
        </row>
        <row r="60">
          <cell r="A60" t="str">
            <v xml:space="preserve"> 302  Сосиски Сочинки по-баварски,  0.4кг, ТМ Стародворье  ПОКОМ</v>
          </cell>
          <cell r="B60" t="str">
            <v>шт</v>
          </cell>
          <cell r="C60">
            <v>2</v>
          </cell>
          <cell r="D60">
            <v>32</v>
          </cell>
          <cell r="E60">
            <v>-17</v>
          </cell>
          <cell r="G60">
            <v>0.4</v>
          </cell>
          <cell r="H60">
            <v>45</v>
          </cell>
          <cell r="I60">
            <v>82</v>
          </cell>
          <cell r="J60">
            <v>-99</v>
          </cell>
          <cell r="L60">
            <v>160</v>
          </cell>
          <cell r="M60">
            <v>-3.4</v>
          </cell>
          <cell r="O60">
            <v>160</v>
          </cell>
          <cell r="P60">
            <v>300</v>
          </cell>
          <cell r="Q60">
            <v>160</v>
          </cell>
          <cell r="R60" t="str">
            <v>Бофорта</v>
          </cell>
          <cell r="S60">
            <v>-94.117647058823536</v>
          </cell>
          <cell r="T60">
            <v>-47.058823529411768</v>
          </cell>
          <cell r="U60">
            <v>12</v>
          </cell>
          <cell r="V60">
            <v>48</v>
          </cell>
          <cell r="W60">
            <v>4.8</v>
          </cell>
        </row>
        <row r="61">
          <cell r="A61" t="str">
            <v xml:space="preserve"> 309  Сосиски Сочинки с сыром 0,4 кг ТМ Стародворье  ПОКОМ</v>
          </cell>
          <cell r="B61" t="str">
            <v>шт</v>
          </cell>
          <cell r="C61">
            <v>49</v>
          </cell>
          <cell r="D61">
            <v>2</v>
          </cell>
          <cell r="E61">
            <v>14</v>
          </cell>
          <cell r="F61">
            <v>20</v>
          </cell>
          <cell r="G61">
            <v>0.4</v>
          </cell>
          <cell r="H61">
            <v>40</v>
          </cell>
          <cell r="I61">
            <v>19</v>
          </cell>
          <cell r="J61">
            <v>-5</v>
          </cell>
          <cell r="M61">
            <v>2.8</v>
          </cell>
          <cell r="N61">
            <v>16.399999999999999</v>
          </cell>
          <cell r="O61">
            <v>16.399999999999999</v>
          </cell>
          <cell r="P61">
            <v>100</v>
          </cell>
          <cell r="S61">
            <v>13</v>
          </cell>
          <cell r="T61">
            <v>7.1428571428571432</v>
          </cell>
          <cell r="U61">
            <v>4.5999999999999996</v>
          </cell>
          <cell r="V61">
            <v>2.4</v>
          </cell>
          <cell r="W61">
            <v>1</v>
          </cell>
        </row>
        <row r="62">
          <cell r="A62" t="str">
            <v xml:space="preserve"> 312  Ветчина Филейская ВЕС ТМ  Вязанка ТС Столичная  ПОКОМ</v>
          </cell>
          <cell r="B62" t="str">
            <v>кг</v>
          </cell>
          <cell r="C62">
            <v>69.569999999999993</v>
          </cell>
          <cell r="D62">
            <v>62.572000000000003</v>
          </cell>
          <cell r="E62">
            <v>65.061999999999998</v>
          </cell>
          <cell r="G62">
            <v>1</v>
          </cell>
          <cell r="H62">
            <v>50</v>
          </cell>
          <cell r="I62">
            <v>82.1</v>
          </cell>
          <cell r="J62">
            <v>-17.037999999999997</v>
          </cell>
          <cell r="L62">
            <v>94.22999999999999</v>
          </cell>
          <cell r="M62">
            <v>13.0124</v>
          </cell>
          <cell r="N62">
            <v>74.931200000000018</v>
          </cell>
          <cell r="O62">
            <v>100</v>
          </cell>
          <cell r="P62">
            <v>120</v>
          </cell>
          <cell r="Q62">
            <v>120</v>
          </cell>
          <cell r="R62" t="str">
            <v>св</v>
          </cell>
          <cell r="S62">
            <v>14.92653161599705</v>
          </cell>
          <cell r="T62">
            <v>7.2415542098306229</v>
          </cell>
          <cell r="U62">
            <v>11.206399999999999</v>
          </cell>
          <cell r="V62">
            <v>9.4819999999999993</v>
          </cell>
          <cell r="W62">
            <v>12.6</v>
          </cell>
        </row>
        <row r="63">
          <cell r="A63" t="str">
            <v xml:space="preserve"> 315  Колбаса вареная Молокуша ТМ Вязанка ВЕС, ПОКОМ</v>
          </cell>
          <cell r="B63" t="str">
            <v>кг</v>
          </cell>
          <cell r="C63">
            <v>13.345000000000001</v>
          </cell>
          <cell r="D63">
            <v>21.831</v>
          </cell>
          <cell r="E63">
            <v>10.853999999999999</v>
          </cell>
          <cell r="F63">
            <v>24.181999999999999</v>
          </cell>
          <cell r="G63">
            <v>1</v>
          </cell>
          <cell r="H63">
            <v>50</v>
          </cell>
          <cell r="I63">
            <v>10.7</v>
          </cell>
          <cell r="J63">
            <v>0.15399999999999991</v>
          </cell>
          <cell r="L63">
            <v>8</v>
          </cell>
          <cell r="M63">
            <v>2.1707999999999998</v>
          </cell>
          <cell r="O63">
            <v>0</v>
          </cell>
          <cell r="P63">
            <v>40</v>
          </cell>
          <cell r="Q63">
            <v>10</v>
          </cell>
          <cell r="R63" t="str">
            <v>св</v>
          </cell>
          <cell r="S63">
            <v>14.824949327436892</v>
          </cell>
          <cell r="T63">
            <v>14.824949327436892</v>
          </cell>
          <cell r="U63">
            <v>3.8439999999999999</v>
          </cell>
          <cell r="V63">
            <v>1.8719999999999999</v>
          </cell>
          <cell r="W63">
            <v>2.1280000000000001</v>
          </cell>
        </row>
        <row r="64">
          <cell r="A64" t="str">
            <v xml:space="preserve"> 317 Колбаса Сервелат Рижский ТМ Зареченские, ВЕС  ПОКОМ</v>
          </cell>
          <cell r="B64" t="str">
            <v>кг</v>
          </cell>
          <cell r="C64">
            <v>199.66499999999999</v>
          </cell>
          <cell r="E64">
            <v>37.345999999999997</v>
          </cell>
          <cell r="G64">
            <v>1</v>
          </cell>
          <cell r="H64">
            <v>40</v>
          </cell>
          <cell r="I64">
            <v>32.799999999999997</v>
          </cell>
          <cell r="J64">
            <v>4.5459999999999994</v>
          </cell>
          <cell r="M64">
            <v>7.469199999999999</v>
          </cell>
          <cell r="N64">
            <v>59.753599999999992</v>
          </cell>
          <cell r="O64">
            <v>59.753599999999992</v>
          </cell>
          <cell r="P64">
            <v>0</v>
          </cell>
          <cell r="S64">
            <v>8</v>
          </cell>
          <cell r="T64">
            <v>0</v>
          </cell>
          <cell r="U64">
            <v>0</v>
          </cell>
          <cell r="V64">
            <v>1.4643999999999999</v>
          </cell>
          <cell r="W64">
            <v>13.902600000000001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463</v>
          </cell>
          <cell r="D65">
            <v>32</v>
          </cell>
          <cell r="E65">
            <v>433</v>
          </cell>
          <cell r="F65">
            <v>22</v>
          </cell>
          <cell r="G65">
            <v>0.45</v>
          </cell>
          <cell r="H65">
            <v>50</v>
          </cell>
          <cell r="I65">
            <v>488</v>
          </cell>
          <cell r="J65">
            <v>-55</v>
          </cell>
          <cell r="L65">
            <v>560</v>
          </cell>
          <cell r="M65">
            <v>86.6</v>
          </cell>
          <cell r="N65">
            <v>543.79999999999995</v>
          </cell>
          <cell r="O65">
            <v>650</v>
          </cell>
          <cell r="P65">
            <v>750</v>
          </cell>
          <cell r="Q65">
            <v>750</v>
          </cell>
          <cell r="R65" t="str">
            <v>св</v>
          </cell>
          <cell r="S65">
            <v>14.226327944572748</v>
          </cell>
          <cell r="T65">
            <v>6.7205542725173215</v>
          </cell>
          <cell r="U65">
            <v>80.599999999999994</v>
          </cell>
          <cell r="V65">
            <v>82</v>
          </cell>
          <cell r="W65">
            <v>66.8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331</v>
          </cell>
          <cell r="D66">
            <v>12</v>
          </cell>
          <cell r="E66">
            <v>317</v>
          </cell>
          <cell r="F66">
            <v>-10</v>
          </cell>
          <cell r="G66">
            <v>0.45</v>
          </cell>
          <cell r="H66">
            <v>50</v>
          </cell>
          <cell r="I66">
            <v>381</v>
          </cell>
          <cell r="J66">
            <v>-64</v>
          </cell>
          <cell r="L66">
            <v>450</v>
          </cell>
          <cell r="M66">
            <v>63.4</v>
          </cell>
          <cell r="N66">
            <v>384.19999999999993</v>
          </cell>
          <cell r="O66">
            <v>450</v>
          </cell>
          <cell r="P66">
            <v>550</v>
          </cell>
          <cell r="Q66">
            <v>550</v>
          </cell>
          <cell r="R66" t="str">
            <v>св</v>
          </cell>
          <cell r="S66">
            <v>14.037854889589905</v>
          </cell>
          <cell r="T66">
            <v>6.9400630914826502</v>
          </cell>
          <cell r="U66">
            <v>59.6</v>
          </cell>
          <cell r="V66">
            <v>63</v>
          </cell>
          <cell r="W66">
            <v>49.6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392</v>
          </cell>
          <cell r="D67">
            <v>17</v>
          </cell>
          <cell r="E67">
            <v>184</v>
          </cell>
          <cell r="F67">
            <v>182</v>
          </cell>
          <cell r="G67">
            <v>0.45</v>
          </cell>
          <cell r="H67">
            <v>50</v>
          </cell>
          <cell r="I67">
            <v>224</v>
          </cell>
          <cell r="J67">
            <v>-40</v>
          </cell>
          <cell r="L67">
            <v>200</v>
          </cell>
          <cell r="M67">
            <v>36.799999999999997</v>
          </cell>
          <cell r="N67">
            <v>96.399999999999977</v>
          </cell>
          <cell r="O67">
            <v>150</v>
          </cell>
          <cell r="P67">
            <v>250</v>
          </cell>
          <cell r="Q67">
            <v>250</v>
          </cell>
          <cell r="R67" t="str">
            <v>св</v>
          </cell>
          <cell r="S67">
            <v>14.456521739130435</v>
          </cell>
          <cell r="T67">
            <v>10.380434782608697</v>
          </cell>
          <cell r="U67">
            <v>52</v>
          </cell>
          <cell r="V67">
            <v>39</v>
          </cell>
          <cell r="W67">
            <v>37.200000000000003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2</v>
          </cell>
          <cell r="E68">
            <v>-2</v>
          </cell>
          <cell r="F68">
            <v>2</v>
          </cell>
          <cell r="G68">
            <v>0.4</v>
          </cell>
          <cell r="H68">
            <v>40</v>
          </cell>
          <cell r="I68">
            <v>4</v>
          </cell>
          <cell r="J68">
            <v>-6</v>
          </cell>
          <cell r="L68">
            <v>12</v>
          </cell>
          <cell r="M68">
            <v>-0.4</v>
          </cell>
          <cell r="O68">
            <v>20</v>
          </cell>
          <cell r="P68">
            <v>70</v>
          </cell>
          <cell r="Q68">
            <v>30</v>
          </cell>
          <cell r="R68" t="str">
            <v>св</v>
          </cell>
          <cell r="S68">
            <v>-85</v>
          </cell>
          <cell r="T68">
            <v>-35</v>
          </cell>
          <cell r="U68">
            <v>4.8</v>
          </cell>
          <cell r="V68">
            <v>3.2</v>
          </cell>
          <cell r="W68">
            <v>1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C69">
            <v>-6</v>
          </cell>
          <cell r="F69">
            <v>-6</v>
          </cell>
          <cell r="G69">
            <v>0.4</v>
          </cell>
          <cell r="H69">
            <v>40</v>
          </cell>
          <cell r="J69">
            <v>0</v>
          </cell>
          <cell r="L69">
            <v>16.799999999999997</v>
          </cell>
          <cell r="M69">
            <v>0</v>
          </cell>
          <cell r="O69">
            <v>20</v>
          </cell>
          <cell r="P69">
            <v>70</v>
          </cell>
          <cell r="Q69">
            <v>30</v>
          </cell>
          <cell r="R69" t="str">
            <v>св</v>
          </cell>
          <cell r="S69" t="e">
            <v>#DIV/0!</v>
          </cell>
          <cell r="T69" t="e">
            <v>#DIV/0!</v>
          </cell>
          <cell r="U69">
            <v>5</v>
          </cell>
          <cell r="V69">
            <v>5.2</v>
          </cell>
          <cell r="W69">
            <v>1.2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128.482</v>
          </cell>
          <cell r="D70">
            <v>32.234000000000002</v>
          </cell>
          <cell r="E70">
            <v>47.230999999999995</v>
          </cell>
          <cell r="F70">
            <v>44.075000000000003</v>
          </cell>
          <cell r="G70">
            <v>1</v>
          </cell>
          <cell r="H70">
            <v>55</v>
          </cell>
          <cell r="I70">
            <v>49.1</v>
          </cell>
          <cell r="J70">
            <v>-1.8690000000000069</v>
          </cell>
          <cell r="L70">
            <v>100.21000000000002</v>
          </cell>
          <cell r="M70">
            <v>9.4461999999999993</v>
          </cell>
          <cell r="O70">
            <v>0</v>
          </cell>
          <cell r="P70">
            <v>100</v>
          </cell>
          <cell r="S70">
            <v>15.274396053439482</v>
          </cell>
          <cell r="T70">
            <v>15.274396053439482</v>
          </cell>
          <cell r="U70">
            <v>10.779599999999999</v>
          </cell>
          <cell r="V70">
            <v>8.7020000000000017</v>
          </cell>
          <cell r="W70">
            <v>14.479000000000003</v>
          </cell>
        </row>
        <row r="71">
          <cell r="A71" t="str">
            <v xml:space="preserve"> 334  Паштет Любительский ТМ Стародворье ламистер 0,1 кг  ПОКОМ</v>
          </cell>
          <cell r="B71" t="str">
            <v>шт</v>
          </cell>
          <cell r="C71">
            <v>53</v>
          </cell>
          <cell r="D71">
            <v>320</v>
          </cell>
          <cell r="E71">
            <v>67</v>
          </cell>
          <cell r="F71">
            <v>306</v>
          </cell>
          <cell r="G71">
            <v>0.1</v>
          </cell>
          <cell r="H71">
            <v>730</v>
          </cell>
          <cell r="I71">
            <v>67</v>
          </cell>
          <cell r="J71">
            <v>0</v>
          </cell>
          <cell r="M71">
            <v>13.4</v>
          </cell>
          <cell r="O71">
            <v>0</v>
          </cell>
          <cell r="P71">
            <v>100</v>
          </cell>
          <cell r="S71">
            <v>22.835820895522389</v>
          </cell>
          <cell r="T71">
            <v>22.835820895522389</v>
          </cell>
          <cell r="U71">
            <v>13.4</v>
          </cell>
          <cell r="V71">
            <v>34</v>
          </cell>
          <cell r="W71">
            <v>9.6</v>
          </cell>
          <cell r="X71" t="str">
            <v>пересорт</v>
          </cell>
        </row>
        <row r="72">
          <cell r="A72" t="str">
            <v xml:space="preserve"> 339  Колбаса вареная Филейская ТМ Вязанка ТС Классическая, 0,40 кг.  ПОКОМ</v>
          </cell>
          <cell r="B72" t="str">
            <v>шт</v>
          </cell>
          <cell r="C72">
            <v>-2</v>
          </cell>
          <cell r="D72">
            <v>2</v>
          </cell>
          <cell r="G72">
            <v>0</v>
          </cell>
          <cell r="H72" t="e">
            <v>#N/A</v>
          </cell>
          <cell r="J72">
            <v>0</v>
          </cell>
          <cell r="M72">
            <v>0</v>
          </cell>
          <cell r="O72">
            <v>0</v>
          </cell>
          <cell r="P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0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39</v>
          </cell>
          <cell r="D73">
            <v>25</v>
          </cell>
          <cell r="E73">
            <v>16</v>
          </cell>
          <cell r="F73">
            <v>47</v>
          </cell>
          <cell r="G73">
            <v>0.6</v>
          </cell>
          <cell r="H73">
            <v>60</v>
          </cell>
          <cell r="I73">
            <v>17</v>
          </cell>
          <cell r="J73">
            <v>-1</v>
          </cell>
          <cell r="M73">
            <v>3.2</v>
          </cell>
          <cell r="O73">
            <v>0</v>
          </cell>
          <cell r="P73">
            <v>0</v>
          </cell>
          <cell r="S73">
            <v>14.6875</v>
          </cell>
          <cell r="T73">
            <v>14.6875</v>
          </cell>
          <cell r="U73">
            <v>5</v>
          </cell>
          <cell r="V73">
            <v>3.8</v>
          </cell>
          <cell r="W73">
            <v>3.4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45</v>
          </cell>
          <cell r="D74">
            <v>25</v>
          </cell>
          <cell r="E74">
            <v>15</v>
          </cell>
          <cell r="F74">
            <v>54</v>
          </cell>
          <cell r="G74">
            <v>0.6</v>
          </cell>
          <cell r="H74">
            <v>60</v>
          </cell>
          <cell r="I74">
            <v>16</v>
          </cell>
          <cell r="J74">
            <v>-1</v>
          </cell>
          <cell r="M74">
            <v>3</v>
          </cell>
          <cell r="O74">
            <v>0</v>
          </cell>
          <cell r="P74">
            <v>0</v>
          </cell>
          <cell r="S74">
            <v>18</v>
          </cell>
          <cell r="T74">
            <v>18</v>
          </cell>
          <cell r="U74">
            <v>4.8</v>
          </cell>
          <cell r="V74">
            <v>2.8</v>
          </cell>
          <cell r="W74">
            <v>2.8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13</v>
          </cell>
          <cell r="D75">
            <v>19</v>
          </cell>
          <cell r="E75">
            <v>16</v>
          </cell>
          <cell r="F75">
            <v>15</v>
          </cell>
          <cell r="G75">
            <v>0.6</v>
          </cell>
          <cell r="H75">
            <v>60</v>
          </cell>
          <cell r="I75">
            <v>17</v>
          </cell>
          <cell r="J75">
            <v>-1</v>
          </cell>
          <cell r="L75">
            <v>9</v>
          </cell>
          <cell r="M75">
            <v>3.2</v>
          </cell>
          <cell r="N75">
            <v>17.600000000000001</v>
          </cell>
          <cell r="O75">
            <v>17.600000000000001</v>
          </cell>
          <cell r="P75">
            <v>25</v>
          </cell>
          <cell r="S75">
            <v>13</v>
          </cell>
          <cell r="T75">
            <v>7.5</v>
          </cell>
          <cell r="U75">
            <v>1.8</v>
          </cell>
          <cell r="V75">
            <v>2.4</v>
          </cell>
          <cell r="W75">
            <v>2.6</v>
          </cell>
        </row>
        <row r="76">
          <cell r="A76" t="str">
            <v xml:space="preserve"> 380  Колбаса Филейбургская с филе сочного окорока 0,13кг с/в ТМ Баварушка  ПОКОМ</v>
          </cell>
          <cell r="B76" t="str">
            <v>шт</v>
          </cell>
          <cell r="D76">
            <v>80</v>
          </cell>
          <cell r="E76">
            <v>27</v>
          </cell>
          <cell r="F76">
            <v>53</v>
          </cell>
          <cell r="G76">
            <v>0.13</v>
          </cell>
          <cell r="H76">
            <v>150</v>
          </cell>
          <cell r="I76">
            <v>26</v>
          </cell>
          <cell r="J76">
            <v>1</v>
          </cell>
          <cell r="M76">
            <v>5.4</v>
          </cell>
          <cell r="N76">
            <v>17.200000000000003</v>
          </cell>
          <cell r="O76">
            <v>17.200000000000003</v>
          </cell>
          <cell r="P76">
            <v>50</v>
          </cell>
          <cell r="S76">
            <v>13</v>
          </cell>
          <cell r="T76">
            <v>9.8148148148148149</v>
          </cell>
          <cell r="U76">
            <v>0</v>
          </cell>
          <cell r="V76">
            <v>0</v>
          </cell>
          <cell r="W76">
            <v>0</v>
          </cell>
          <cell r="X76" t="str">
            <v>новинка</v>
          </cell>
        </row>
        <row r="77">
          <cell r="A77" t="str">
            <v xml:space="preserve"> 385  Колбаски Филейбургские с филе сочного окорока, 0,28кг ТМ Баварушка  ПОКОМ</v>
          </cell>
          <cell r="B77" t="str">
            <v>шт</v>
          </cell>
          <cell r="C77">
            <v>-4</v>
          </cell>
          <cell r="D77">
            <v>67</v>
          </cell>
          <cell r="E77">
            <v>43</v>
          </cell>
          <cell r="F77">
            <v>13</v>
          </cell>
          <cell r="G77">
            <v>0.28000000000000003</v>
          </cell>
          <cell r="H77">
            <v>35</v>
          </cell>
          <cell r="I77">
            <v>47</v>
          </cell>
          <cell r="J77">
            <v>-4</v>
          </cell>
          <cell r="L77">
            <v>85</v>
          </cell>
          <cell r="M77">
            <v>8.6</v>
          </cell>
          <cell r="N77">
            <v>13.799999999999997</v>
          </cell>
          <cell r="P77">
            <v>130</v>
          </cell>
          <cell r="Q77">
            <v>30</v>
          </cell>
          <cell r="R77" t="str">
            <v>св</v>
          </cell>
          <cell r="S77">
            <v>11.395348837209303</v>
          </cell>
          <cell r="T77">
            <v>11.395348837209303</v>
          </cell>
          <cell r="U77">
            <v>-0.2</v>
          </cell>
          <cell r="V77">
            <v>7.4</v>
          </cell>
          <cell r="W77">
            <v>9.6</v>
          </cell>
        </row>
        <row r="78">
          <cell r="A78" t="str">
            <v xml:space="preserve"> 410  Сосиски Баварские с сыром ТМ Стародворье 0,35 кг. ПОКОМ</v>
          </cell>
          <cell r="B78" t="str">
            <v>шт</v>
          </cell>
          <cell r="C78">
            <v>67</v>
          </cell>
          <cell r="D78">
            <v>1</v>
          </cell>
          <cell r="E78">
            <v>42</v>
          </cell>
          <cell r="F78">
            <v>26</v>
          </cell>
          <cell r="G78">
            <v>0.35</v>
          </cell>
          <cell r="H78">
            <v>40</v>
          </cell>
          <cell r="I78">
            <v>42</v>
          </cell>
          <cell r="J78">
            <v>0</v>
          </cell>
          <cell r="L78">
            <v>60</v>
          </cell>
          <cell r="M78">
            <v>8.4</v>
          </cell>
          <cell r="N78">
            <v>23.200000000000003</v>
          </cell>
          <cell r="O78">
            <v>20</v>
          </cell>
          <cell r="P78">
            <v>130</v>
          </cell>
          <cell r="S78">
            <v>12.619047619047619</v>
          </cell>
          <cell r="T78">
            <v>10.238095238095237</v>
          </cell>
          <cell r="U78">
            <v>0</v>
          </cell>
          <cell r="V78">
            <v>0.2</v>
          </cell>
          <cell r="W78">
            <v>8.1999999999999993</v>
          </cell>
          <cell r="X78" t="str">
            <v>вместо 0,42</v>
          </cell>
        </row>
        <row r="79">
          <cell r="A79" t="str">
            <v xml:space="preserve"> 413  Ветчина Сливушка с индейкой ТМ Вязанка  0,3 кг. ПОКОМ</v>
          </cell>
          <cell r="B79" t="str">
            <v>шт</v>
          </cell>
          <cell r="D79">
            <v>243</v>
          </cell>
          <cell r="E79">
            <v>175</v>
          </cell>
          <cell r="F79">
            <v>65</v>
          </cell>
          <cell r="G79">
            <v>0.3</v>
          </cell>
          <cell r="H79">
            <v>50</v>
          </cell>
          <cell r="I79">
            <v>174</v>
          </cell>
          <cell r="J79">
            <v>1</v>
          </cell>
          <cell r="M79">
            <v>35</v>
          </cell>
          <cell r="O79">
            <v>250</v>
          </cell>
          <cell r="P79">
            <v>300</v>
          </cell>
          <cell r="Q79">
            <v>300</v>
          </cell>
          <cell r="R79" t="str">
            <v>св</v>
          </cell>
          <cell r="S79">
            <v>9</v>
          </cell>
          <cell r="T79">
            <v>1.8571428571428572</v>
          </cell>
          <cell r="U79">
            <v>0</v>
          </cell>
          <cell r="V79">
            <v>0</v>
          </cell>
          <cell r="W79">
            <v>0</v>
          </cell>
          <cell r="X79" t="str">
            <v>заказывал Сахно</v>
          </cell>
        </row>
        <row r="80">
          <cell r="A80" t="str">
            <v>БОНУС_Колбаса вареная Филейская ТМ Вязанка ТС Классическая ВЕС  ПОКОМ</v>
          </cell>
          <cell r="B80" t="str">
            <v>кг</v>
          </cell>
          <cell r="C80">
            <v>-51.58</v>
          </cell>
          <cell r="D80">
            <v>58.46</v>
          </cell>
          <cell r="E80">
            <v>8.26</v>
          </cell>
          <cell r="F80">
            <v>-2.72</v>
          </cell>
          <cell r="G80">
            <v>0</v>
          </cell>
          <cell r="H80">
            <v>0</v>
          </cell>
          <cell r="I80">
            <v>9.3000000000000007</v>
          </cell>
          <cell r="J80">
            <v>-1.0400000000000009</v>
          </cell>
          <cell r="M80">
            <v>1.6519999999999999</v>
          </cell>
          <cell r="O80">
            <v>0</v>
          </cell>
          <cell r="P80">
            <v>0</v>
          </cell>
          <cell r="S80">
            <v>-1.6464891041162231</v>
          </cell>
          <cell r="T80">
            <v>-1.6464891041162231</v>
          </cell>
          <cell r="U80">
            <v>3.5159999999999996</v>
          </cell>
          <cell r="V80">
            <v>1.64</v>
          </cell>
          <cell r="W80">
            <v>2.992</v>
          </cell>
        </row>
        <row r="81">
          <cell r="A81" t="str">
            <v>БОНУС_Колбаса Докторская Особая ТМ Особый рецепт,  0,5кг, ПОКОМ</v>
          </cell>
          <cell r="B81" t="str">
            <v>шт</v>
          </cell>
          <cell r="C81">
            <v>-520</v>
          </cell>
          <cell r="D81">
            <v>611</v>
          </cell>
          <cell r="E81">
            <v>136</v>
          </cell>
          <cell r="F81">
            <v>-51</v>
          </cell>
          <cell r="G81">
            <v>0</v>
          </cell>
          <cell r="H81">
            <v>0</v>
          </cell>
          <cell r="I81">
            <v>137</v>
          </cell>
          <cell r="J81">
            <v>-1</v>
          </cell>
          <cell r="M81">
            <v>27.2</v>
          </cell>
          <cell r="O81">
            <v>0</v>
          </cell>
          <cell r="P81">
            <v>0</v>
          </cell>
          <cell r="S81">
            <v>-1.875</v>
          </cell>
          <cell r="T81">
            <v>-1.875</v>
          </cell>
          <cell r="U81">
            <v>27.8</v>
          </cell>
          <cell r="V81">
            <v>16.600000000000001</v>
          </cell>
          <cell r="W81">
            <v>26</v>
          </cell>
        </row>
        <row r="82">
          <cell r="A82" t="str">
            <v>БОНУС_Колбаса Сервелат Филедворский, фиброуз, в/у 0,35 кг срез,  ПОКОМ</v>
          </cell>
          <cell r="B82" t="str">
            <v>шт</v>
          </cell>
          <cell r="C82">
            <v>-79</v>
          </cell>
          <cell r="D82">
            <v>103</v>
          </cell>
          <cell r="E82">
            <v>24</v>
          </cell>
          <cell r="F82">
            <v>-1</v>
          </cell>
          <cell r="G82">
            <v>0</v>
          </cell>
          <cell r="H82">
            <v>0</v>
          </cell>
          <cell r="I82">
            <v>25</v>
          </cell>
          <cell r="J82">
            <v>-1</v>
          </cell>
          <cell r="M82">
            <v>4.8</v>
          </cell>
          <cell r="O82">
            <v>0</v>
          </cell>
          <cell r="P82">
            <v>0</v>
          </cell>
          <cell r="S82">
            <v>-0.20833333333333334</v>
          </cell>
          <cell r="T82">
            <v>-0.20833333333333334</v>
          </cell>
          <cell r="U82">
            <v>4</v>
          </cell>
          <cell r="V82">
            <v>4</v>
          </cell>
          <cell r="W82">
            <v>4</v>
          </cell>
        </row>
        <row r="83">
          <cell r="A83" t="str">
            <v>БОНУС_Сосиски Сочинки с сочной грудинкой, МГС 0.4кг,   ПОКОМ</v>
          </cell>
          <cell r="B83" t="str">
            <v>шт</v>
          </cell>
          <cell r="C83">
            <v>-173</v>
          </cell>
          <cell r="D83">
            <v>193</v>
          </cell>
          <cell r="E83">
            <v>27</v>
          </cell>
          <cell r="F83">
            <v>-8</v>
          </cell>
          <cell r="G83">
            <v>0</v>
          </cell>
          <cell r="H83">
            <v>0</v>
          </cell>
          <cell r="I83">
            <v>28</v>
          </cell>
          <cell r="J83">
            <v>-1</v>
          </cell>
          <cell r="M83">
            <v>5.4</v>
          </cell>
          <cell r="O83">
            <v>0</v>
          </cell>
          <cell r="P83">
            <v>0</v>
          </cell>
          <cell r="S83">
            <v>-1.4814814814814814</v>
          </cell>
          <cell r="T83">
            <v>-1.4814814814814814</v>
          </cell>
          <cell r="U83">
            <v>8.6</v>
          </cell>
          <cell r="V83">
            <v>7.2</v>
          </cell>
          <cell r="W83">
            <v>7.4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19.12.2023 - 25.12.2023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5.2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40.6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11.7</v>
          </cell>
        </row>
        <row r="11">
          <cell r="A11" t="str">
            <v xml:space="preserve"> 020  Ветчина Столичная Вязанка, вектор 0.5кг, ПОКОМ</v>
          </cell>
          <cell r="D11">
            <v>5</v>
          </cell>
        </row>
        <row r="12">
          <cell r="A12" t="str">
            <v xml:space="preserve"> 022  Колбаса Вязанка со шпиком, вектор 0,5кг, ПОКОМ</v>
          </cell>
          <cell r="D12">
            <v>96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284</v>
          </cell>
        </row>
        <row r="14">
          <cell r="A14" t="str">
            <v xml:space="preserve"> 024  Колбаса Классическая, Вязанка вектор 0,5кг, ПОКОМ</v>
          </cell>
          <cell r="D14">
            <v>2</v>
          </cell>
        </row>
        <row r="15">
          <cell r="A15" t="str">
            <v xml:space="preserve"> 029  Сосиски Венские, Вязанка NDX МГС, 0.5кг, ПОКОМ</v>
          </cell>
          <cell r="D15">
            <v>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162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98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20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D20">
            <v>2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21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18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23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6</v>
          </cell>
        </row>
        <row r="25">
          <cell r="A25" t="str">
            <v xml:space="preserve"> 079  Колбаса Сервелат Кремлевский,  0.35 кг, ПОКОМ</v>
          </cell>
          <cell r="D25">
            <v>47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D27">
            <v>3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20</v>
          </cell>
        </row>
        <row r="29">
          <cell r="A29" t="str">
            <v xml:space="preserve"> 092  Сосиски Баварские с сыром,  0.42кг,ПОКОМ</v>
          </cell>
          <cell r="D29">
            <v>7</v>
          </cell>
        </row>
        <row r="30">
          <cell r="A30" t="str">
            <v xml:space="preserve"> 094  Сосиски Баварские,  0.35кг, ТМ Колбасный стандарт ПОКОМ</v>
          </cell>
          <cell r="D30">
            <v>5</v>
          </cell>
        </row>
        <row r="31">
          <cell r="A31" t="str">
            <v xml:space="preserve"> 096  Сосиски Баварские,  0.42кг,ПОКОМ</v>
          </cell>
          <cell r="D31">
            <v>17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D32">
            <v>93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33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41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41</v>
          </cell>
        </row>
        <row r="36">
          <cell r="A36" t="str">
            <v xml:space="preserve"> 201  Ветчина Нежная ТМ Особый рецепт, (2,5кг), ПОКОМ</v>
          </cell>
          <cell r="D36">
            <v>237.8</v>
          </cell>
        </row>
        <row r="37">
          <cell r="A37" t="str">
            <v xml:space="preserve"> 207  ВСД Колбаса Княжеская, ВЕС.    </v>
          </cell>
          <cell r="D37">
            <v>1.58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76.66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2.5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17.600000000000001</v>
          </cell>
        </row>
        <row r="41">
          <cell r="A41" t="str">
            <v xml:space="preserve"> 240  Колбаса Салями охотничья, ВЕС. ПОКОМ</v>
          </cell>
          <cell r="D41">
            <v>3.92</v>
          </cell>
        </row>
        <row r="42">
          <cell r="A42" t="str">
            <v xml:space="preserve"> 244  Колбаса Сервелат Кремлевский, ВЕС. ПОКОМ</v>
          </cell>
          <cell r="D42">
            <v>11.9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10.35</v>
          </cell>
        </row>
        <row r="44">
          <cell r="A44" t="str">
            <v xml:space="preserve"> 251  Сосиски Баварские, ВЕС.  ПОКОМ</v>
          </cell>
          <cell r="D44">
            <v>8</v>
          </cell>
        </row>
        <row r="45">
          <cell r="A45" t="str">
            <v xml:space="preserve"> 253  Сосиски Ганноверские   ПОКОМ</v>
          </cell>
          <cell r="D45">
            <v>75.7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14.911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38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62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179</v>
          </cell>
        </row>
        <row r="50">
          <cell r="A50" t="str">
            <v xml:space="preserve"> 278  Сосиски Сочинки с сочным окороком, МГС 0.4кг,   ПОКОМ</v>
          </cell>
          <cell r="D50">
            <v>125</v>
          </cell>
        </row>
        <row r="51">
          <cell r="A51" t="str">
            <v xml:space="preserve"> 279  Колбаса Докторский гарант, Вязанка вектор, 0,4 кг.  ПОКОМ</v>
          </cell>
          <cell r="D51">
            <v>203</v>
          </cell>
        </row>
        <row r="52">
          <cell r="A52" t="str">
            <v xml:space="preserve"> 281  Сосиски Молочные для завтрака ТМ Особый рецепт, 0,4кг  ПОКОМ</v>
          </cell>
          <cell r="D52">
            <v>30</v>
          </cell>
        </row>
        <row r="53">
          <cell r="A53" t="str">
            <v xml:space="preserve"> 283  Сосиски Сочинки, ВЕС, ТМ Стародворье ПОКОМ</v>
          </cell>
          <cell r="D53">
            <v>6.5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41</v>
          </cell>
        </row>
        <row r="55">
          <cell r="A55" t="str">
            <v xml:space="preserve"> 287  Ветчина Вязанка с индейкой, вектор 0,45 кг, ТМ Стародворские колбасы  ПОКОМ</v>
          </cell>
          <cell r="D55">
            <v>1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D56">
            <v>6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70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47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61</v>
          </cell>
        </row>
        <row r="60">
          <cell r="A60" t="str">
            <v xml:space="preserve"> 309  Сосиски Сочинки с сыром 0,4 кг ТМ Стародворье  ПОКОМ</v>
          </cell>
          <cell r="D60">
            <v>7</v>
          </cell>
        </row>
        <row r="61">
          <cell r="A61" t="str">
            <v xml:space="preserve"> 312  Ветчина Филейская ВЕС ТМ  Вязанка ТС Столичная  ПОКОМ</v>
          </cell>
          <cell r="D61">
            <v>69.66</v>
          </cell>
        </row>
        <row r="62">
          <cell r="A62" t="str">
            <v xml:space="preserve"> 315  Колбаса вареная Молокуша ТМ Вязанка ВЕС, ПОКОМ</v>
          </cell>
          <cell r="D62">
            <v>13.15</v>
          </cell>
        </row>
        <row r="63">
          <cell r="A63" t="str">
            <v xml:space="preserve"> 318  Сосиски Датские ТМ Зареченские, ВЕС  ПОКОМ</v>
          </cell>
          <cell r="D63">
            <v>1.3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247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96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199</v>
          </cell>
        </row>
        <row r="67">
          <cell r="A67" t="str">
            <v xml:space="preserve"> 328  Сардельки Сочинки Стародворье ТМ  0,4 кг ПОКОМ</v>
          </cell>
          <cell r="D67">
            <v>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67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32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19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17</v>
          </cell>
        </row>
        <row r="73">
          <cell r="A73" t="str">
            <v xml:space="preserve"> 358  Колбаса Молочная стародворская, амифлекс, 0,5кг, ТМ Стародворье</v>
          </cell>
          <cell r="D73">
            <v>1</v>
          </cell>
        </row>
        <row r="74">
          <cell r="A74" t="str">
            <v xml:space="preserve"> 380  Колбаса Филейбургская с филе сочного окорока 0,13кг с/в ТМ Баварушка  ПОКОМ</v>
          </cell>
          <cell r="D74">
            <v>19</v>
          </cell>
        </row>
        <row r="75">
          <cell r="A75" t="str">
            <v xml:space="preserve"> 385  Колбаски Филейбургские с филе сочного окорока, 0,28кг ТМ Баварушка  ПОКОМ</v>
          </cell>
          <cell r="D75">
            <v>26</v>
          </cell>
        </row>
        <row r="76">
          <cell r="A76" t="str">
            <v xml:space="preserve"> 410  Сосиски Баварские с сыром ТМ Стародворье 0,35 кг. ПОКОМ</v>
          </cell>
          <cell r="D76">
            <v>15</v>
          </cell>
        </row>
        <row r="77">
          <cell r="A77" t="str">
            <v xml:space="preserve"> 413  Ветчина Сливушка с индейкой ТМ Вязанка  0,3 кг. ПОКОМ</v>
          </cell>
          <cell r="D77">
            <v>131</v>
          </cell>
        </row>
        <row r="78">
          <cell r="A78" t="str">
            <v>БОНУС_Колбаса вареная Филейская ТМ Вязанка ТС Классическая ВЕС  ПОКОМ</v>
          </cell>
          <cell r="D78">
            <v>11.7</v>
          </cell>
        </row>
        <row r="79">
          <cell r="A79" t="str">
            <v>БОНУС_Колбаса Докторская Особая ТМ Особый рецепт,  0,5кг, ПОКОМ</v>
          </cell>
          <cell r="D79">
            <v>70</v>
          </cell>
        </row>
        <row r="80">
          <cell r="A80" t="str">
            <v>БОНУС_Колбаса Сервелат Филедворский, фиброуз, в/у 0,35 кг срез,  ПОКОМ</v>
          </cell>
          <cell r="D80">
            <v>6</v>
          </cell>
        </row>
        <row r="81">
          <cell r="A81" t="str">
            <v>БОНУС_Пельмени Бульмени с говядиной и свининой Горячая штучка 0,43  ПОКОМ</v>
          </cell>
          <cell r="D81">
            <v>14</v>
          </cell>
        </row>
        <row r="82">
          <cell r="A82" t="str">
            <v>БОНУС_Пельмени Отборные из свинины и говядины 0,9 кг ТМ Стародворье ТС Медвежье ушко  ПОКОМ</v>
          </cell>
          <cell r="D82">
            <v>24</v>
          </cell>
        </row>
        <row r="83">
          <cell r="A83" t="str">
            <v>БОНУС_Сосиски Сочинки с сочной грудинкой, МГС 0.4кг,   ПОКОМ</v>
          </cell>
          <cell r="D83">
            <v>13</v>
          </cell>
        </row>
        <row r="84">
          <cell r="A84" t="str">
            <v>Вареники замороженные постные Благолепные с картофелем и грибами классическая форма, ВЕС,  ПОКОМ</v>
          </cell>
          <cell r="D84">
            <v>5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75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165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163</v>
          </cell>
        </row>
        <row r="88">
          <cell r="A88" t="str">
            <v>Готовые чебупели с мясом ТМ Горячая штучка Без свинины 0,3 кг ПОКОМ</v>
          </cell>
          <cell r="D88">
            <v>31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216</v>
          </cell>
        </row>
        <row r="90">
          <cell r="A90" t="str">
            <v>Готовые чебуреки с мясом ТМ Горячая штучка 0,09 кг флоу-пак ПОКОМ</v>
          </cell>
          <cell r="D90">
            <v>23</v>
          </cell>
        </row>
        <row r="91">
          <cell r="A91" t="str">
            <v>Жар-боллы с курочкой и сыром, ВЕС  ПОКОМ</v>
          </cell>
          <cell r="D91">
            <v>6</v>
          </cell>
        </row>
        <row r="92">
          <cell r="A92" t="str">
            <v>Жар-ладушки с мясом. ВЕС  ПОКОМ</v>
          </cell>
          <cell r="D92">
            <v>14.8</v>
          </cell>
        </row>
        <row r="93">
          <cell r="A93" t="str">
            <v>Круггетсы с сырным соусом ТМ Горячая штучка 0,25 кг зам  ПОКОМ</v>
          </cell>
          <cell r="D93">
            <v>144</v>
          </cell>
        </row>
        <row r="94">
          <cell r="A94" t="str">
            <v>Круггетсы сочные ТМ Горячая штучка ТС Круггетсы 0,25 кг зам  ПОКОМ</v>
          </cell>
          <cell r="D94">
            <v>123</v>
          </cell>
        </row>
        <row r="95">
          <cell r="A95" t="str">
            <v>Мини-сосиски в тесте "Фрайпики" 3,7кг ВЕС,  ПОКОМ</v>
          </cell>
          <cell r="D95">
            <v>3.7</v>
          </cell>
        </row>
        <row r="96">
          <cell r="A96" t="str">
            <v>Наггетсы из печи 0,25кг ТМ Вязанка ТС Няняггетсы Сливушки замор.  ПОКОМ</v>
          </cell>
          <cell r="D96">
            <v>1</v>
          </cell>
        </row>
        <row r="97">
          <cell r="A97" t="str">
            <v>Наггетсы Нагетосы Сочная курочка в хрустящей панировке ТМ Горячая штучка 0,25 кг зам  ПОКОМ</v>
          </cell>
          <cell r="D97">
            <v>44</v>
          </cell>
        </row>
        <row r="98">
          <cell r="A98" t="str">
            <v>Наггетсы Нагетосы Сочная курочка ТМ Горячая штучка 0,25 кг зам  ПОКОМ</v>
          </cell>
          <cell r="D98">
            <v>47</v>
          </cell>
        </row>
        <row r="99">
          <cell r="A99" t="str">
            <v>Наггетсы с индейкой 0,25кг ТМ Вязанка ТС Няняггетсы Сливушки НД2 замор.  ПОКОМ</v>
          </cell>
          <cell r="D99">
            <v>53</v>
          </cell>
        </row>
        <row r="100">
          <cell r="A100" t="str">
            <v>Наггетсы хрустящие п/ф ВЕС ПОКОМ</v>
          </cell>
          <cell r="D100">
            <v>12</v>
          </cell>
        </row>
        <row r="101">
          <cell r="A101" t="str">
            <v>Пельмени Grandmeni с говядиной ТМ Горячая  0,75 кг. ПОКОМ</v>
          </cell>
          <cell r="D101">
            <v>6</v>
          </cell>
        </row>
        <row r="102">
          <cell r="A102" t="str">
            <v>Пельмени Бигбули с мясом, Горячая штучка 0,43кг  ПОКОМ</v>
          </cell>
          <cell r="D102">
            <v>44</v>
          </cell>
        </row>
        <row r="103">
          <cell r="A103" t="str">
            <v>Пельмени Бигбули с мясом, Горячая штучка 0,9кг  ПОКОМ</v>
          </cell>
          <cell r="D103">
            <v>83</v>
          </cell>
        </row>
        <row r="104">
          <cell r="A104" t="str">
            <v>Пельмени Бульмени с говядиной и свининой 2,7кг Наваристые Горячая штучка ВЕС  ПОКОМ</v>
          </cell>
          <cell r="D104">
            <v>5.4</v>
          </cell>
        </row>
        <row r="105">
          <cell r="A105" t="str">
            <v>Пельмени Бульмени с говядиной и свининой Горячая шт. 0,9 кг  ПОКОМ</v>
          </cell>
          <cell r="D105">
            <v>149</v>
          </cell>
        </row>
        <row r="106">
          <cell r="A106" t="str">
            <v>Пельмени Бульмени с говядиной и свининой Горячая штучка 0,43  ПОКОМ</v>
          </cell>
          <cell r="D106">
            <v>111</v>
          </cell>
        </row>
        <row r="107">
          <cell r="A107" t="str">
            <v>Пельмени Бульмени с говядиной и свининой Горячая штучка 0,43 большие замор  ПОКОМ</v>
          </cell>
          <cell r="D107">
            <v>4</v>
          </cell>
        </row>
        <row r="108">
          <cell r="A108" t="str">
            <v>Пельмени Бульмени со сливочным маслом Горячая штучка 0,9 кг  ПОКОМ</v>
          </cell>
          <cell r="D108">
            <v>136</v>
          </cell>
        </row>
        <row r="109">
          <cell r="A109" t="str">
            <v>Пельмени Бульмени со сливочным маслом ТМ Горячая шт. 0,43 кг  ПОКОМ</v>
          </cell>
          <cell r="D109">
            <v>133</v>
          </cell>
        </row>
        <row r="110">
          <cell r="A110" t="str">
            <v>Пельмени Мясорубские ТМ Стародворье фоупак равиоли 0,7 кг  ПОКОМ</v>
          </cell>
          <cell r="D110">
            <v>101</v>
          </cell>
        </row>
        <row r="111">
          <cell r="A111" t="str">
            <v>Пельмени Отборные из свинины и говядины 0,9 кг ТМ Стародворье ТС Медвежье ушко  ПОКОМ</v>
          </cell>
          <cell r="D111">
            <v>27</v>
          </cell>
        </row>
        <row r="112">
          <cell r="A112" t="str">
            <v>Пельмени Отборные с говядиной 0,43 кг ТМ Стародворье ТС Медвежье ушко</v>
          </cell>
          <cell r="D112">
            <v>5</v>
          </cell>
        </row>
        <row r="113">
          <cell r="A113" t="str">
            <v>Пельмени Отборные с говядиной 0,9 кг НОВА ТМ Стародворье ТС Медвежье ушко  ПОКОМ</v>
          </cell>
          <cell r="D113">
            <v>13</v>
          </cell>
        </row>
        <row r="114">
          <cell r="A114" t="str">
            <v>Пельмени Отборные с говядиной и свининой 0,43 кг ТМ Стародворье ТС Медвежье ушко</v>
          </cell>
          <cell r="D114">
            <v>24</v>
          </cell>
        </row>
        <row r="115">
          <cell r="A115" t="str">
            <v>Пельмени Со свининой и говядиной ТМ Особый рецепт Любимая ложка 1,0 кг  ПОКОМ</v>
          </cell>
          <cell r="D115">
            <v>34</v>
          </cell>
        </row>
        <row r="116">
          <cell r="A116" t="str">
            <v>Снеки  ЖАР-мени ВЕС. рубленые в тесте замор.  ПОКОМ</v>
          </cell>
          <cell r="D116">
            <v>5.5</v>
          </cell>
        </row>
        <row r="117">
          <cell r="A117" t="str">
            <v>Хотстеры ТМ Горячая штучка ТС Хотстеры 0,25 кг зам  ПОКОМ</v>
          </cell>
          <cell r="D117">
            <v>215</v>
          </cell>
        </row>
        <row r="118">
          <cell r="A118" t="str">
            <v>Хрустящие крылышки острые к пиву ТМ Горячая штучка 0,3кг зам  ПОКОМ</v>
          </cell>
          <cell r="D118">
            <v>133</v>
          </cell>
        </row>
        <row r="119">
          <cell r="A119" t="str">
            <v>Хрустящие крылышки ТМ Горячая штучка 0,3 кг зам  ПОКОМ</v>
          </cell>
          <cell r="D119">
            <v>142</v>
          </cell>
        </row>
        <row r="120">
          <cell r="A120" t="str">
            <v>Чебупай сочное яблоко ТМ Горячая штучка 0,2 кг зам.  ПОКОМ</v>
          </cell>
          <cell r="D120">
            <v>4</v>
          </cell>
        </row>
        <row r="121">
          <cell r="A121" t="str">
            <v>Чебупели Курочка гриль ТМ Горячая штучка, 0,3 кг зам  ПОКОМ</v>
          </cell>
          <cell r="D121">
            <v>337</v>
          </cell>
        </row>
        <row r="122">
          <cell r="A122" t="str">
            <v>Чебупицца курочка по-итальянски Горячая штучка 0,25 кг зам  ПОКОМ</v>
          </cell>
          <cell r="D122">
            <v>241</v>
          </cell>
        </row>
        <row r="123">
          <cell r="A123" t="str">
            <v>Чебупицца Пепперони ТМ Горячая штучка ТС Чебупицца 0.25кг зам  ПОКОМ</v>
          </cell>
          <cell r="D123">
            <v>94</v>
          </cell>
        </row>
        <row r="124">
          <cell r="A124" t="str">
            <v>Чебуреки Мясные вес 2,7  ПОКОМ</v>
          </cell>
          <cell r="D124">
            <v>2.7</v>
          </cell>
        </row>
        <row r="125">
          <cell r="A125" t="str">
            <v>Чебуреки сочные ВЕС ТМ Зареченские  ПОКОМ</v>
          </cell>
          <cell r="D125">
            <v>5</v>
          </cell>
        </row>
        <row r="126">
          <cell r="A126" t="str">
            <v>Итого</v>
          </cell>
          <cell r="D126">
            <v>6758.8310000000001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85"/>
  <sheetViews>
    <sheetView tabSelected="1" workbookViewId="0">
      <pane ySplit="5" topLeftCell="A6" activePane="bottomLeft" state="frozen"/>
      <selection pane="bottomLeft" activeCell="P19" sqref="P19"/>
    </sheetView>
  </sheetViews>
  <sheetFormatPr defaultColWidth="10.5" defaultRowHeight="11.45" customHeight="1" outlineLevelRow="1" x14ac:dyDescent="0.2"/>
  <cols>
    <col min="1" max="1" width="61" style="1" customWidth="1"/>
    <col min="2" max="2" width="3.6640625" style="1" customWidth="1"/>
    <col min="3" max="6" width="7" style="1" customWidth="1"/>
    <col min="7" max="7" width="4.6640625" style="23" customWidth="1"/>
    <col min="8" max="8" width="5.5" style="2" customWidth="1"/>
    <col min="9" max="10" width="8.33203125" style="2" customWidth="1"/>
    <col min="11" max="11" width="1.1640625" style="2" customWidth="1"/>
    <col min="12" max="15" width="8.33203125" style="2" customWidth="1"/>
    <col min="16" max="16" width="20.5" style="2" customWidth="1"/>
    <col min="17" max="18" width="5.33203125" style="2" customWidth="1"/>
    <col min="19" max="21" width="7.83203125" style="2" customWidth="1"/>
    <col min="22" max="22" width="20.1640625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88</v>
      </c>
      <c r="H3" s="12" t="s">
        <v>89</v>
      </c>
      <c r="I3" s="13" t="s">
        <v>90</v>
      </c>
      <c r="J3" s="13" t="s">
        <v>91</v>
      </c>
      <c r="K3" s="13" t="s">
        <v>92</v>
      </c>
      <c r="L3" s="13" t="s">
        <v>92</v>
      </c>
      <c r="M3" s="13" t="s">
        <v>93</v>
      </c>
      <c r="N3" s="13" t="s">
        <v>92</v>
      </c>
      <c r="O3" s="14" t="s">
        <v>94</v>
      </c>
      <c r="P3" s="15" t="s">
        <v>95</v>
      </c>
      <c r="Q3" s="13" t="s">
        <v>96</v>
      </c>
      <c r="R3" s="13" t="s">
        <v>97</v>
      </c>
      <c r="S3" s="16" t="s">
        <v>93</v>
      </c>
      <c r="T3" s="16" t="s">
        <v>93</v>
      </c>
      <c r="U3" s="16" t="s">
        <v>93</v>
      </c>
      <c r="V3" s="13" t="s">
        <v>98</v>
      </c>
      <c r="W3" s="13" t="s">
        <v>99</v>
      </c>
    </row>
    <row r="4" spans="1:23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89</v>
      </c>
      <c r="I4" s="13"/>
      <c r="J4" s="13"/>
      <c r="K4" s="16"/>
      <c r="L4" s="16" t="s">
        <v>100</v>
      </c>
      <c r="M4" s="16" t="s">
        <v>106</v>
      </c>
      <c r="N4" s="13"/>
      <c r="O4" s="14" t="s">
        <v>102</v>
      </c>
      <c r="P4" s="15" t="s">
        <v>103</v>
      </c>
      <c r="Q4" s="13"/>
      <c r="R4" s="13"/>
      <c r="S4" s="16" t="s">
        <v>104</v>
      </c>
      <c r="T4" s="16" t="s">
        <v>105</v>
      </c>
      <c r="U4" s="16" t="s">
        <v>101</v>
      </c>
      <c r="V4" s="13"/>
      <c r="W4" s="17"/>
    </row>
    <row r="5" spans="1:23" ht="11.1" customHeight="1" x14ac:dyDescent="0.2">
      <c r="A5" s="5"/>
      <c r="B5" s="5"/>
      <c r="C5" s="6"/>
      <c r="D5" s="7"/>
      <c r="E5" s="18">
        <f t="shared" ref="E5:F5" si="0">SUM(E6:E204)</f>
        <v>2250.8440000000005</v>
      </c>
      <c r="F5" s="18">
        <f t="shared" si="0"/>
        <v>6012.7260000000006</v>
      </c>
      <c r="G5" s="11"/>
      <c r="H5" s="12"/>
      <c r="I5" s="18">
        <f t="shared" ref="I5:O5" si="1">SUM(I6:I204)</f>
        <v>3536.7310000000002</v>
      </c>
      <c r="J5" s="18">
        <f t="shared" si="1"/>
        <v>-1285.8869999999999</v>
      </c>
      <c r="K5" s="18">
        <f t="shared" si="1"/>
        <v>0</v>
      </c>
      <c r="L5" s="18">
        <f t="shared" si="1"/>
        <v>12232</v>
      </c>
      <c r="M5" s="18">
        <f t="shared" si="1"/>
        <v>450.16879999999981</v>
      </c>
      <c r="N5" s="19">
        <f t="shared" si="1"/>
        <v>0</v>
      </c>
      <c r="O5" s="20">
        <f t="shared" si="1"/>
        <v>0</v>
      </c>
      <c r="P5" s="21"/>
      <c r="Q5" s="13"/>
      <c r="R5" s="13"/>
      <c r="S5" s="18">
        <f t="shared" ref="S5:U5" si="2">SUM(S6:S204)</f>
        <v>1241.6889999999999</v>
      </c>
      <c r="T5" s="18">
        <f t="shared" si="2"/>
        <v>822.87620000000015</v>
      </c>
      <c r="U5" s="18">
        <f t="shared" si="2"/>
        <v>933.08199999999988</v>
      </c>
      <c r="V5" s="13"/>
      <c r="W5" s="18">
        <f>SUM(W6:W204)</f>
        <v>0</v>
      </c>
    </row>
    <row r="6" spans="1:23" ht="11.1" customHeight="1" outlineLevel="1" x14ac:dyDescent="0.2">
      <c r="A6" s="8" t="s">
        <v>9</v>
      </c>
      <c r="B6" s="8" t="s">
        <v>10</v>
      </c>
      <c r="C6" s="9">
        <v>4.09</v>
      </c>
      <c r="D6" s="9">
        <v>11.435</v>
      </c>
      <c r="E6" s="9">
        <v>4.3600000000000003</v>
      </c>
      <c r="F6" s="9">
        <v>11.164999999999999</v>
      </c>
      <c r="G6" s="23">
        <f>VLOOKUP(A6,[1]TDSheet!$A:$G,7,0)</f>
        <v>1</v>
      </c>
      <c r="H6" s="2">
        <f>VLOOKUP(A6,[1]TDSheet!$A:$H,8,0)</f>
        <v>50</v>
      </c>
      <c r="I6" s="2">
        <f>VLOOKUP(A6,[2]TDSheet!$A:$Q,4,0)</f>
        <v>5.2</v>
      </c>
      <c r="J6" s="2">
        <f>E6-I6</f>
        <v>-0.83999999999999986</v>
      </c>
      <c r="L6" s="2">
        <f>VLOOKUP(A6,[1]TDSheet!$A:$P,16,0)</f>
        <v>25</v>
      </c>
      <c r="M6" s="2">
        <f>E6/5</f>
        <v>0.87200000000000011</v>
      </c>
      <c r="N6" s="22"/>
      <c r="O6" s="22"/>
      <c r="Q6" s="2">
        <f>(F6+L6+N6)/M6</f>
        <v>41.473623853211002</v>
      </c>
      <c r="R6" s="2">
        <f>(F6+L6)/M6</f>
        <v>41.473623853211002</v>
      </c>
      <c r="S6" s="2">
        <f>VLOOKUP(A6,[1]TDSheet!$A:$V,22,0)</f>
        <v>0.20519999999999999</v>
      </c>
      <c r="T6" s="2">
        <f>VLOOKUP(A6,[1]TDSheet!$A:$W,23,0)</f>
        <v>1.3919999999999999</v>
      </c>
      <c r="U6" s="2">
        <f>VLOOKUP(A6,[1]TDSheet!$A:$M,13,0)</f>
        <v>1.4239999999999999</v>
      </c>
    </row>
    <row r="7" spans="1:23" ht="11.1" customHeight="1" outlineLevel="1" x14ac:dyDescent="0.2">
      <c r="A7" s="8" t="s">
        <v>11</v>
      </c>
      <c r="B7" s="8" t="s">
        <v>10</v>
      </c>
      <c r="C7" s="9">
        <v>40.612000000000002</v>
      </c>
      <c r="D7" s="9">
        <v>46.469000000000001</v>
      </c>
      <c r="E7" s="9">
        <v>43.273000000000003</v>
      </c>
      <c r="F7" s="9">
        <v>38.588000000000001</v>
      </c>
      <c r="G7" s="23">
        <f>VLOOKUP(A7,[1]TDSheet!$A:$G,7,0)</f>
        <v>1</v>
      </c>
      <c r="H7" s="2">
        <f>VLOOKUP(A7,[1]TDSheet!$A:$H,8,0)</f>
        <v>50</v>
      </c>
      <c r="I7" s="2">
        <f>VLOOKUP(A7,[2]TDSheet!$A:$Q,4,0)</f>
        <v>40.6</v>
      </c>
      <c r="J7" s="2">
        <f t="shared" ref="J7:J73" si="3">E7-I7</f>
        <v>2.6730000000000018</v>
      </c>
      <c r="L7" s="2">
        <f>VLOOKUP(A7,[1]TDSheet!$A:$P,16,0)</f>
        <v>25</v>
      </c>
      <c r="M7" s="2">
        <f t="shared" ref="M7:M73" si="4">E7/5</f>
        <v>8.6546000000000003</v>
      </c>
      <c r="N7" s="22"/>
      <c r="O7" s="22"/>
      <c r="Q7" s="2">
        <f t="shared" ref="Q7:Q70" si="5">(F7+L7+N7)/M7</f>
        <v>7.3473066346220506</v>
      </c>
      <c r="R7" s="2">
        <f t="shared" ref="R7:R70" si="6">(F7+L7)/M7</f>
        <v>7.3473066346220506</v>
      </c>
      <c r="S7" s="2">
        <f>VLOOKUP(A7,[1]TDSheet!$A:$V,22,0)</f>
        <v>4.7076000000000002</v>
      </c>
      <c r="T7" s="2">
        <f>VLOOKUP(A7,[1]TDSheet!$A:$W,23,0)</f>
        <v>8.0879999999999992</v>
      </c>
      <c r="U7" s="2">
        <f>VLOOKUP(A7,[1]TDSheet!$A:$M,13,0)</f>
        <v>5.7560000000000002</v>
      </c>
    </row>
    <row r="8" spans="1:23" ht="11.1" customHeight="1" outlineLevel="1" x14ac:dyDescent="0.2">
      <c r="A8" s="8" t="s">
        <v>12</v>
      </c>
      <c r="B8" s="8" t="s">
        <v>10</v>
      </c>
      <c r="C8" s="9">
        <v>20.97</v>
      </c>
      <c r="D8" s="9">
        <v>1.34</v>
      </c>
      <c r="E8" s="9">
        <v>11.864000000000001</v>
      </c>
      <c r="F8" s="9">
        <v>9.1059999999999999</v>
      </c>
      <c r="G8" s="23">
        <f>VLOOKUP(A8,[1]TDSheet!$A:$G,7,0)</f>
        <v>1</v>
      </c>
      <c r="H8" s="2">
        <f>VLOOKUP(A8,[1]TDSheet!$A:$H,8,0)</f>
        <v>45</v>
      </c>
      <c r="I8" s="2">
        <f>VLOOKUP(A8,[2]TDSheet!$A:$Q,4,0)</f>
        <v>11.7</v>
      </c>
      <c r="J8" s="2">
        <f t="shared" si="3"/>
        <v>0.16400000000000148</v>
      </c>
      <c r="L8" s="2">
        <f>VLOOKUP(A8,[1]TDSheet!$A:$P,16,0)</f>
        <v>45</v>
      </c>
      <c r="M8" s="2">
        <f t="shared" si="4"/>
        <v>2.3728000000000002</v>
      </c>
      <c r="N8" s="22"/>
      <c r="O8" s="22"/>
      <c r="Q8" s="2">
        <f t="shared" si="5"/>
        <v>22.802596089008766</v>
      </c>
      <c r="R8" s="2">
        <f t="shared" si="6"/>
        <v>22.802596089008766</v>
      </c>
      <c r="S8" s="2">
        <f>VLOOKUP(A8,[1]TDSheet!$A:$V,22,0)</f>
        <v>2.9752000000000001</v>
      </c>
      <c r="T8" s="2">
        <f>VLOOKUP(A8,[1]TDSheet!$A:$W,23,0)</f>
        <v>1.3492000000000002</v>
      </c>
      <c r="U8" s="2">
        <f>VLOOKUP(A8,[1]TDSheet!$A:$M,13,0)</f>
        <v>2.7547999999999999</v>
      </c>
    </row>
    <row r="9" spans="1:23" ht="11.1" customHeight="1" outlineLevel="1" x14ac:dyDescent="0.2">
      <c r="A9" s="8" t="s">
        <v>13</v>
      </c>
      <c r="B9" s="8" t="s">
        <v>14</v>
      </c>
      <c r="C9" s="10"/>
      <c r="D9" s="9">
        <v>5</v>
      </c>
      <c r="E9" s="9">
        <v>5</v>
      </c>
      <c r="F9" s="9"/>
      <c r="G9" s="23">
        <f>VLOOKUP(A9,[1]TDSheet!$A:$G,7,0)</f>
        <v>0</v>
      </c>
      <c r="H9" s="2" t="e">
        <f>VLOOKUP(A9,[1]TDSheet!$A:$H,8,0)</f>
        <v>#N/A</v>
      </c>
      <c r="I9" s="2">
        <f>VLOOKUP(A9,[2]TDSheet!$A:$Q,4,0)</f>
        <v>5</v>
      </c>
      <c r="J9" s="2">
        <f t="shared" si="3"/>
        <v>0</v>
      </c>
      <c r="M9" s="2">
        <f t="shared" si="4"/>
        <v>1</v>
      </c>
      <c r="N9" s="22"/>
      <c r="O9" s="22"/>
      <c r="Q9" s="2">
        <f t="shared" si="5"/>
        <v>0</v>
      </c>
      <c r="R9" s="2">
        <f t="shared" si="6"/>
        <v>0</v>
      </c>
      <c r="S9" s="2">
        <f>VLOOKUP(A9,[1]TDSheet!$A:$V,22,0)</f>
        <v>0.4</v>
      </c>
      <c r="T9" s="2">
        <f>VLOOKUP(A9,[1]TDSheet!$A:$W,23,0)</f>
        <v>0</v>
      </c>
      <c r="U9" s="2">
        <f>VLOOKUP(A9,[1]TDSheet!$A:$M,13,0)</f>
        <v>0</v>
      </c>
    </row>
    <row r="10" spans="1:23" ht="11.1" customHeight="1" outlineLevel="1" x14ac:dyDescent="0.2">
      <c r="A10" s="8" t="s">
        <v>15</v>
      </c>
      <c r="B10" s="8" t="s">
        <v>14</v>
      </c>
      <c r="C10" s="9">
        <v>72</v>
      </c>
      <c r="D10" s="9">
        <v>27</v>
      </c>
      <c r="E10" s="9">
        <v>61</v>
      </c>
      <c r="F10" s="9">
        <v>-4</v>
      </c>
      <c r="G10" s="23">
        <f>VLOOKUP(A10,[1]TDSheet!$A:$G,7,0)</f>
        <v>0.5</v>
      </c>
      <c r="H10" s="2">
        <f>VLOOKUP(A10,[1]TDSheet!$A:$H,8,0)</f>
        <v>50</v>
      </c>
      <c r="I10" s="2">
        <f>VLOOKUP(A10,[2]TDSheet!$A:$Q,4,0)</f>
        <v>96</v>
      </c>
      <c r="J10" s="2">
        <f t="shared" si="3"/>
        <v>-35</v>
      </c>
      <c r="L10" s="2">
        <f>VLOOKUP(A10,[1]TDSheet!$A:$P,16,0)</f>
        <v>350</v>
      </c>
      <c r="M10" s="2">
        <f t="shared" si="4"/>
        <v>12.2</v>
      </c>
      <c r="N10" s="22"/>
      <c r="O10" s="22"/>
      <c r="Q10" s="2">
        <f t="shared" si="5"/>
        <v>28.360655737704921</v>
      </c>
      <c r="R10" s="2">
        <f t="shared" si="6"/>
        <v>28.360655737704921</v>
      </c>
      <c r="S10" s="2">
        <f>VLOOKUP(A10,[1]TDSheet!$A:$V,22,0)</f>
        <v>14.8</v>
      </c>
      <c r="T10" s="2">
        <f>VLOOKUP(A10,[1]TDSheet!$A:$W,23,0)</f>
        <v>12.4</v>
      </c>
      <c r="U10" s="2">
        <f>VLOOKUP(A10,[1]TDSheet!$A:$M,13,0)</f>
        <v>22.6</v>
      </c>
    </row>
    <row r="11" spans="1:23" ht="11.1" customHeight="1" outlineLevel="1" x14ac:dyDescent="0.2">
      <c r="A11" s="8" t="s">
        <v>16</v>
      </c>
      <c r="B11" s="8" t="s">
        <v>14</v>
      </c>
      <c r="C11" s="9">
        <v>309</v>
      </c>
      <c r="D11" s="9">
        <v>123</v>
      </c>
      <c r="E11" s="9">
        <v>266</v>
      </c>
      <c r="F11" s="9">
        <v>85</v>
      </c>
      <c r="G11" s="23">
        <f>VLOOKUP(A11,[1]TDSheet!$A:$G,7,0)</f>
        <v>0.4</v>
      </c>
      <c r="H11" s="2">
        <f>VLOOKUP(A11,[1]TDSheet!$A:$H,8,0)</f>
        <v>50</v>
      </c>
      <c r="I11" s="2">
        <f>VLOOKUP(A11,[2]TDSheet!$A:$Q,4,0)</f>
        <v>284</v>
      </c>
      <c r="J11" s="2">
        <f t="shared" si="3"/>
        <v>-18</v>
      </c>
      <c r="L11" s="2">
        <f>VLOOKUP(A11,[1]TDSheet!$A:$P,16,0)</f>
        <v>800</v>
      </c>
      <c r="M11" s="2">
        <f t="shared" si="4"/>
        <v>53.2</v>
      </c>
      <c r="N11" s="22"/>
      <c r="O11" s="22"/>
      <c r="Q11" s="2">
        <f t="shared" si="5"/>
        <v>16.63533834586466</v>
      </c>
      <c r="R11" s="2">
        <f t="shared" si="6"/>
        <v>16.63533834586466</v>
      </c>
      <c r="S11" s="2">
        <f>VLOOKUP(A11,[1]TDSheet!$A:$V,22,0)</f>
        <v>65.400000000000006</v>
      </c>
      <c r="T11" s="2">
        <f>VLOOKUP(A11,[1]TDSheet!$A:$W,23,0)</f>
        <v>47</v>
      </c>
      <c r="U11" s="2">
        <f>VLOOKUP(A11,[1]TDSheet!$A:$M,13,0)</f>
        <v>64.599999999999994</v>
      </c>
    </row>
    <row r="12" spans="1:23" ht="11.1" customHeight="1" outlineLevel="1" x14ac:dyDescent="0.2">
      <c r="A12" s="8" t="s">
        <v>17</v>
      </c>
      <c r="B12" s="8" t="s">
        <v>14</v>
      </c>
      <c r="C12" s="10"/>
      <c r="D12" s="9">
        <v>12</v>
      </c>
      <c r="E12" s="9">
        <v>0</v>
      </c>
      <c r="F12" s="9">
        <v>11</v>
      </c>
      <c r="G12" s="23">
        <f>VLOOKUP(A12,[1]TDSheet!$A:$G,7,0)</f>
        <v>0.5</v>
      </c>
      <c r="H12" s="2">
        <f>VLOOKUP(A12,[1]TDSheet!$A:$H,8,0)</f>
        <v>31</v>
      </c>
      <c r="I12" s="2">
        <f>VLOOKUP(A12,[2]TDSheet!$A:$Q,4,0)</f>
        <v>2</v>
      </c>
      <c r="J12" s="2">
        <f t="shared" si="3"/>
        <v>-2</v>
      </c>
      <c r="L12" s="2">
        <f>VLOOKUP(A12,[1]TDSheet!$A:$P,16,0)</f>
        <v>45</v>
      </c>
      <c r="M12" s="2">
        <f t="shared" si="4"/>
        <v>0</v>
      </c>
      <c r="N12" s="22"/>
      <c r="O12" s="22"/>
      <c r="Q12" s="2" t="e">
        <f t="shared" si="5"/>
        <v>#DIV/0!</v>
      </c>
      <c r="R12" s="2" t="e">
        <f t="shared" si="6"/>
        <v>#DIV/0!</v>
      </c>
      <c r="S12" s="2">
        <f>VLOOKUP(A12,[1]TDSheet!$A:$V,22,0)</f>
        <v>2.2000000000000002</v>
      </c>
      <c r="T12" s="2">
        <f>VLOOKUP(A12,[1]TDSheet!$A:$W,23,0)</f>
        <v>2.2000000000000002</v>
      </c>
      <c r="U12" s="2">
        <f>VLOOKUP(A12,[1]TDSheet!$A:$M,13,0)</f>
        <v>4.5999999999999996</v>
      </c>
    </row>
    <row r="13" spans="1:23" ht="11.1" customHeight="1" outlineLevel="1" x14ac:dyDescent="0.2">
      <c r="A13" s="8" t="s">
        <v>18</v>
      </c>
      <c r="B13" s="8" t="s">
        <v>14</v>
      </c>
      <c r="C13" s="9">
        <v>56</v>
      </c>
      <c r="D13" s="9">
        <v>402</v>
      </c>
      <c r="E13" s="9">
        <v>24</v>
      </c>
      <c r="F13" s="9">
        <v>391</v>
      </c>
      <c r="G13" s="23">
        <f>VLOOKUP(A13,[1]TDSheet!$A:$G,7,0)</f>
        <v>0.45</v>
      </c>
      <c r="H13" s="2">
        <f>VLOOKUP(A13,[1]TDSheet!$A:$H,8,0)</f>
        <v>45</v>
      </c>
      <c r="I13" s="2">
        <f>VLOOKUP(A13,[2]TDSheet!$A:$Q,4,0)</f>
        <v>162</v>
      </c>
      <c r="J13" s="2">
        <f t="shared" si="3"/>
        <v>-138</v>
      </c>
      <c r="L13" s="2">
        <f>VLOOKUP(A13,[1]TDSheet!$A:$P,16,0)</f>
        <v>500</v>
      </c>
      <c r="M13" s="2">
        <f t="shared" si="4"/>
        <v>4.8</v>
      </c>
      <c r="N13" s="22"/>
      <c r="O13" s="22"/>
      <c r="Q13" s="2">
        <f t="shared" si="5"/>
        <v>185.625</v>
      </c>
      <c r="R13" s="2">
        <f t="shared" si="6"/>
        <v>185.625</v>
      </c>
      <c r="S13" s="2">
        <f>VLOOKUP(A13,[1]TDSheet!$A:$V,22,0)</f>
        <v>51.4</v>
      </c>
      <c r="T13" s="2">
        <f>VLOOKUP(A13,[1]TDSheet!$A:$W,23,0)</f>
        <v>35.6</v>
      </c>
      <c r="U13" s="2">
        <f>VLOOKUP(A13,[1]TDSheet!$A:$M,13,0)</f>
        <v>48</v>
      </c>
    </row>
    <row r="14" spans="1:23" ht="11.1" customHeight="1" outlineLevel="1" x14ac:dyDescent="0.2">
      <c r="A14" s="8" t="s">
        <v>19</v>
      </c>
      <c r="B14" s="8" t="s">
        <v>14</v>
      </c>
      <c r="C14" s="10"/>
      <c r="D14" s="9">
        <v>186</v>
      </c>
      <c r="E14" s="9">
        <v>14</v>
      </c>
      <c r="F14" s="9">
        <v>165</v>
      </c>
      <c r="G14" s="23">
        <f>VLOOKUP(A14,[1]TDSheet!$A:$G,7,0)</f>
        <v>0.45</v>
      </c>
      <c r="H14" s="2">
        <f>VLOOKUP(A14,[1]TDSheet!$A:$H,8,0)</f>
        <v>45</v>
      </c>
      <c r="I14" s="2">
        <f>VLOOKUP(A14,[2]TDSheet!$A:$Q,4,0)</f>
        <v>98</v>
      </c>
      <c r="J14" s="2">
        <f t="shared" si="3"/>
        <v>-84</v>
      </c>
      <c r="L14" s="2">
        <f>VLOOKUP(A14,[1]TDSheet!$A:$P,16,0)</f>
        <v>500</v>
      </c>
      <c r="M14" s="2">
        <f t="shared" si="4"/>
        <v>2.8</v>
      </c>
      <c r="N14" s="22"/>
      <c r="O14" s="22"/>
      <c r="Q14" s="2">
        <f t="shared" si="5"/>
        <v>237.50000000000003</v>
      </c>
      <c r="R14" s="2">
        <f t="shared" si="6"/>
        <v>237.50000000000003</v>
      </c>
      <c r="S14" s="2">
        <f>VLOOKUP(A14,[1]TDSheet!$A:$V,22,0)</f>
        <v>46.6</v>
      </c>
      <c r="T14" s="2">
        <f>VLOOKUP(A14,[1]TDSheet!$A:$W,23,0)</f>
        <v>29.4</v>
      </c>
      <c r="U14" s="2">
        <f>VLOOKUP(A14,[1]TDSheet!$A:$M,13,0)</f>
        <v>-4.5999999999999996</v>
      </c>
    </row>
    <row r="15" spans="1:23" ht="11.1" customHeight="1" outlineLevel="1" x14ac:dyDescent="0.2">
      <c r="A15" s="8" t="s">
        <v>20</v>
      </c>
      <c r="B15" s="8" t="s">
        <v>14</v>
      </c>
      <c r="C15" s="10"/>
      <c r="D15" s="9">
        <v>72</v>
      </c>
      <c r="E15" s="9">
        <v>-2</v>
      </c>
      <c r="F15" s="9">
        <v>72</v>
      </c>
      <c r="G15" s="23">
        <f>VLOOKUP(A15,[1]TDSheet!$A:$G,7,0)</f>
        <v>0.5</v>
      </c>
      <c r="H15" s="2">
        <f>VLOOKUP(A15,[1]TDSheet!$A:$H,8,0)</f>
        <v>40</v>
      </c>
      <c r="J15" s="2">
        <f t="shared" si="3"/>
        <v>-2</v>
      </c>
      <c r="L15" s="2">
        <f>VLOOKUP(A15,[1]TDSheet!$A:$P,16,0)</f>
        <v>100</v>
      </c>
      <c r="M15" s="2">
        <f t="shared" si="4"/>
        <v>-0.4</v>
      </c>
      <c r="N15" s="22"/>
      <c r="O15" s="22"/>
      <c r="Q15" s="2">
        <f t="shared" si="5"/>
        <v>-430</v>
      </c>
      <c r="R15" s="2">
        <f t="shared" si="6"/>
        <v>-430</v>
      </c>
      <c r="S15" s="2">
        <f>VLOOKUP(A15,[1]TDSheet!$A:$V,22,0)</f>
        <v>4</v>
      </c>
      <c r="T15" s="2">
        <f>VLOOKUP(A15,[1]TDSheet!$A:$W,23,0)</f>
        <v>7.8</v>
      </c>
      <c r="U15" s="2">
        <f>VLOOKUP(A15,[1]TDSheet!$A:$M,13,0)</f>
        <v>1.6</v>
      </c>
    </row>
    <row r="16" spans="1:23" ht="11.1" customHeight="1" outlineLevel="1" x14ac:dyDescent="0.2">
      <c r="A16" s="8" t="s">
        <v>21</v>
      </c>
      <c r="B16" s="8" t="s">
        <v>14</v>
      </c>
      <c r="C16" s="9">
        <v>23</v>
      </c>
      <c r="D16" s="9"/>
      <c r="E16" s="9"/>
      <c r="F16" s="9"/>
      <c r="G16" s="23">
        <f>VLOOKUP(A16,[1]TDSheet!$A:$G,7,0)</f>
        <v>0</v>
      </c>
      <c r="H16" s="2">
        <f>VLOOKUP(A16,[1]TDSheet!$A:$H,8,0)</f>
        <v>50</v>
      </c>
      <c r="J16" s="2">
        <f t="shared" si="3"/>
        <v>0</v>
      </c>
      <c r="M16" s="2">
        <f t="shared" si="4"/>
        <v>0</v>
      </c>
      <c r="N16" s="22"/>
      <c r="O16" s="22"/>
      <c r="Q16" s="2" t="e">
        <f t="shared" si="5"/>
        <v>#DIV/0!</v>
      </c>
      <c r="R16" s="2" t="e">
        <f t="shared" si="6"/>
        <v>#DIV/0!</v>
      </c>
      <c r="S16" s="2">
        <f>VLOOKUP(A16,[1]TDSheet!$A:$V,22,0)</f>
        <v>0.4</v>
      </c>
      <c r="T16" s="2">
        <f>VLOOKUP(A16,[1]TDSheet!$A:$W,23,0)</f>
        <v>0.4</v>
      </c>
      <c r="U16" s="2">
        <f>VLOOKUP(A16,[1]TDSheet!$A:$M,13,0)</f>
        <v>0.2</v>
      </c>
      <c r="V16" s="2" t="str">
        <f>VLOOKUP(A16,[1]TDSheet!$A:$X,24,0)</f>
        <v>то же что и 043</v>
      </c>
    </row>
    <row r="17" spans="1:22" ht="11.1" customHeight="1" outlineLevel="1" x14ac:dyDescent="0.2">
      <c r="A17" s="8" t="s">
        <v>22</v>
      </c>
      <c r="B17" s="8" t="s">
        <v>14</v>
      </c>
      <c r="C17" s="9">
        <v>54</v>
      </c>
      <c r="D17" s="9">
        <v>25</v>
      </c>
      <c r="E17" s="9">
        <v>14</v>
      </c>
      <c r="F17" s="9">
        <v>64</v>
      </c>
      <c r="G17" s="23">
        <f>VLOOKUP(A17,[1]TDSheet!$A:$G,7,0)</f>
        <v>0.4</v>
      </c>
      <c r="H17" s="2">
        <f>VLOOKUP(A17,[1]TDSheet!$A:$H,8,0)</f>
        <v>50</v>
      </c>
      <c r="I17" s="2">
        <f>VLOOKUP(A17,[2]TDSheet!$A:$Q,4,0)</f>
        <v>15</v>
      </c>
      <c r="J17" s="2">
        <f t="shared" si="3"/>
        <v>-1</v>
      </c>
      <c r="L17" s="2">
        <f>VLOOKUP(A17,[1]TDSheet!$A:$P,16,0)</f>
        <v>140</v>
      </c>
      <c r="M17" s="2">
        <f t="shared" si="4"/>
        <v>2.8</v>
      </c>
      <c r="N17" s="22"/>
      <c r="O17" s="22"/>
      <c r="Q17" s="2">
        <f t="shared" si="5"/>
        <v>72.857142857142861</v>
      </c>
      <c r="R17" s="2">
        <f t="shared" si="6"/>
        <v>72.857142857142861</v>
      </c>
      <c r="S17" s="2">
        <f>VLOOKUP(A17,[1]TDSheet!$A:$V,22,0)</f>
        <v>5.8</v>
      </c>
      <c r="T17" s="2">
        <f>VLOOKUP(A17,[1]TDSheet!$A:$W,23,0)</f>
        <v>6.8</v>
      </c>
      <c r="U17" s="2">
        <f>VLOOKUP(A17,[1]TDSheet!$A:$M,13,0)</f>
        <v>6.2</v>
      </c>
    </row>
    <row r="18" spans="1:22" ht="21.95" customHeight="1" outlineLevel="1" x14ac:dyDescent="0.2">
      <c r="A18" s="8" t="s">
        <v>23</v>
      </c>
      <c r="B18" s="8" t="s">
        <v>14</v>
      </c>
      <c r="C18" s="9">
        <v>18</v>
      </c>
      <c r="D18" s="9">
        <v>2</v>
      </c>
      <c r="E18" s="9">
        <v>20</v>
      </c>
      <c r="F18" s="9"/>
      <c r="G18" s="23">
        <f>VLOOKUP(A18,[1]TDSheet!$A:$G,7,0)</f>
        <v>0.17</v>
      </c>
      <c r="H18" s="2">
        <f>VLOOKUP(A18,[1]TDSheet!$A:$H,8,0)</f>
        <v>180</v>
      </c>
      <c r="I18" s="2">
        <f>VLOOKUP(A18,[2]TDSheet!$A:$Q,4,0)</f>
        <v>20</v>
      </c>
      <c r="J18" s="2">
        <f t="shared" si="3"/>
        <v>0</v>
      </c>
      <c r="L18" s="2">
        <f>VLOOKUP(A18,[1]TDSheet!$A:$P,16,0)</f>
        <v>150</v>
      </c>
      <c r="M18" s="2">
        <f t="shared" si="4"/>
        <v>4</v>
      </c>
      <c r="N18" s="22"/>
      <c r="O18" s="22"/>
      <c r="Q18" s="2">
        <f t="shared" si="5"/>
        <v>37.5</v>
      </c>
      <c r="R18" s="2">
        <f t="shared" si="6"/>
        <v>37.5</v>
      </c>
      <c r="S18" s="2">
        <f>VLOOKUP(A18,[1]TDSheet!$A:$V,22,0)</f>
        <v>4.2</v>
      </c>
      <c r="T18" s="2">
        <f>VLOOKUP(A18,[1]TDSheet!$A:$W,23,0)</f>
        <v>4.2</v>
      </c>
      <c r="U18" s="2">
        <f>VLOOKUP(A18,[1]TDSheet!$A:$M,13,0)</f>
        <v>8.4</v>
      </c>
    </row>
    <row r="19" spans="1:22" ht="21.95" customHeight="1" outlineLevel="1" x14ac:dyDescent="0.2">
      <c r="A19" s="8" t="s">
        <v>24</v>
      </c>
      <c r="B19" s="8" t="s">
        <v>14</v>
      </c>
      <c r="C19" s="9">
        <v>9</v>
      </c>
      <c r="D19" s="9"/>
      <c r="E19" s="9">
        <v>-2</v>
      </c>
      <c r="F19" s="9"/>
      <c r="G19" s="23">
        <f>VLOOKUP(A19,[1]TDSheet!$A:$G,7,0)</f>
        <v>0.4</v>
      </c>
      <c r="H19" s="2">
        <f>VLOOKUP(A19,[1]TDSheet!$A:$H,8,0)</f>
        <v>50</v>
      </c>
      <c r="I19" s="2">
        <f>VLOOKUP(A19,[2]TDSheet!$A:$Q,4,0)</f>
        <v>2</v>
      </c>
      <c r="J19" s="2">
        <f t="shared" si="3"/>
        <v>-4</v>
      </c>
      <c r="L19" s="2">
        <f>VLOOKUP(A19,[1]TDSheet!$A:$P,16,0)</f>
        <v>30</v>
      </c>
      <c r="M19" s="2">
        <f t="shared" si="4"/>
        <v>-0.4</v>
      </c>
      <c r="N19" s="22"/>
      <c r="O19" s="22"/>
      <c r="Q19" s="2">
        <f t="shared" si="5"/>
        <v>-75</v>
      </c>
      <c r="R19" s="2">
        <f t="shared" si="6"/>
        <v>-75</v>
      </c>
      <c r="S19" s="2">
        <f>VLOOKUP(A19,[1]TDSheet!$A:$V,22,0)</f>
        <v>0.2</v>
      </c>
      <c r="T19" s="2">
        <f>VLOOKUP(A19,[1]TDSheet!$A:$W,23,0)</f>
        <v>0.6</v>
      </c>
      <c r="U19" s="2">
        <f>VLOOKUP(A19,[1]TDSheet!$A:$M,13,0)</f>
        <v>1</v>
      </c>
    </row>
    <row r="20" spans="1:22" ht="11.1" customHeight="1" outlineLevel="1" x14ac:dyDescent="0.2">
      <c r="A20" s="8" t="s">
        <v>25</v>
      </c>
      <c r="B20" s="8" t="s">
        <v>14</v>
      </c>
      <c r="C20" s="9">
        <v>-2</v>
      </c>
      <c r="D20" s="9">
        <v>13</v>
      </c>
      <c r="E20" s="9">
        <v>-1</v>
      </c>
      <c r="F20" s="9"/>
      <c r="G20" s="23">
        <f>VLOOKUP(A20,[1]TDSheet!$A:$G,7,0)</f>
        <v>0.45</v>
      </c>
      <c r="H20" s="2">
        <f>VLOOKUP(A20,[1]TDSheet!$A:$H,8,0)</f>
        <v>50</v>
      </c>
      <c r="I20" s="2">
        <f>VLOOKUP(A20,[2]TDSheet!$A:$Q,4,0)</f>
        <v>21</v>
      </c>
      <c r="J20" s="2">
        <f t="shared" si="3"/>
        <v>-22</v>
      </c>
      <c r="L20" s="2">
        <f>VLOOKUP(A20,[1]TDSheet!$A:$P,16,0)</f>
        <v>150</v>
      </c>
      <c r="M20" s="2">
        <f t="shared" si="4"/>
        <v>-0.2</v>
      </c>
      <c r="N20" s="22"/>
      <c r="O20" s="22"/>
      <c r="Q20" s="2">
        <f t="shared" si="5"/>
        <v>-750</v>
      </c>
      <c r="R20" s="2">
        <f t="shared" si="6"/>
        <v>-750</v>
      </c>
      <c r="S20" s="2">
        <f>VLOOKUP(A20,[1]TDSheet!$A:$V,22,0)</f>
        <v>3.2</v>
      </c>
      <c r="T20" s="2">
        <f>VLOOKUP(A20,[1]TDSheet!$A:$W,23,0)</f>
        <v>1.2</v>
      </c>
      <c r="U20" s="2">
        <f>VLOOKUP(A20,[1]TDSheet!$A:$M,13,0)</f>
        <v>8.1999999999999993</v>
      </c>
    </row>
    <row r="21" spans="1:22" ht="11.1" customHeight="1" outlineLevel="1" x14ac:dyDescent="0.2">
      <c r="A21" s="8" t="s">
        <v>26</v>
      </c>
      <c r="B21" s="8" t="s">
        <v>14</v>
      </c>
      <c r="C21" s="9">
        <v>262</v>
      </c>
      <c r="D21" s="9">
        <v>130</v>
      </c>
      <c r="E21" s="9">
        <v>14</v>
      </c>
      <c r="F21" s="9">
        <v>310</v>
      </c>
      <c r="G21" s="23">
        <f>VLOOKUP(A21,[1]TDSheet!$A:$G,7,0)</f>
        <v>0.5</v>
      </c>
      <c r="H21" s="2">
        <f>VLOOKUP(A21,[1]TDSheet!$A:$H,8,0)</f>
        <v>60</v>
      </c>
      <c r="I21" s="2">
        <f>VLOOKUP(A21,[2]TDSheet!$A:$Q,4,0)</f>
        <v>18</v>
      </c>
      <c r="J21" s="2">
        <f t="shared" si="3"/>
        <v>-4</v>
      </c>
      <c r="L21" s="2">
        <f>VLOOKUP(A21,[1]TDSheet!$A:$P,16,0)</f>
        <v>350</v>
      </c>
      <c r="M21" s="2">
        <f t="shared" si="4"/>
        <v>2.8</v>
      </c>
      <c r="N21" s="22"/>
      <c r="O21" s="22"/>
      <c r="Q21" s="2">
        <f t="shared" si="5"/>
        <v>235.71428571428572</v>
      </c>
      <c r="R21" s="2">
        <f t="shared" si="6"/>
        <v>235.71428571428572</v>
      </c>
      <c r="S21" s="2">
        <f>VLOOKUP(A21,[1]TDSheet!$A:$V,22,0)</f>
        <v>23.4</v>
      </c>
      <c r="T21" s="2">
        <f>VLOOKUP(A21,[1]TDSheet!$A:$W,23,0)</f>
        <v>29.8</v>
      </c>
      <c r="U21" s="2">
        <f>VLOOKUP(A21,[1]TDSheet!$A:$M,13,0)</f>
        <v>30.6</v>
      </c>
    </row>
    <row r="22" spans="1:22" ht="11.1" customHeight="1" outlineLevel="1" x14ac:dyDescent="0.2">
      <c r="A22" s="8" t="s">
        <v>27</v>
      </c>
      <c r="B22" s="8" t="s">
        <v>14</v>
      </c>
      <c r="C22" s="9">
        <v>59</v>
      </c>
      <c r="D22" s="9"/>
      <c r="E22" s="9">
        <v>20</v>
      </c>
      <c r="F22" s="9">
        <v>36</v>
      </c>
      <c r="G22" s="23">
        <f>VLOOKUP(A22,[1]TDSheet!$A:$G,7,0)</f>
        <v>0.5</v>
      </c>
      <c r="H22" s="2">
        <f>VLOOKUP(A22,[1]TDSheet!$A:$H,8,0)</f>
        <v>55</v>
      </c>
      <c r="I22" s="2">
        <f>VLOOKUP(A22,[2]TDSheet!$A:$Q,4,0)</f>
        <v>23</v>
      </c>
      <c r="J22" s="2">
        <f t="shared" si="3"/>
        <v>-3</v>
      </c>
      <c r="L22" s="2">
        <f>VLOOKUP(A22,[1]TDSheet!$A:$P,16,0)</f>
        <v>50</v>
      </c>
      <c r="M22" s="2">
        <f t="shared" si="4"/>
        <v>4</v>
      </c>
      <c r="N22" s="22"/>
      <c r="O22" s="22"/>
      <c r="Q22" s="2">
        <f t="shared" si="5"/>
        <v>21.5</v>
      </c>
      <c r="R22" s="2">
        <f t="shared" si="6"/>
        <v>21.5</v>
      </c>
      <c r="S22" s="2">
        <f>VLOOKUP(A22,[1]TDSheet!$A:$V,22,0)</f>
        <v>2.2000000000000002</v>
      </c>
      <c r="T22" s="2">
        <f>VLOOKUP(A22,[1]TDSheet!$A:$W,23,0)</f>
        <v>2.8</v>
      </c>
      <c r="U22" s="2">
        <f>VLOOKUP(A22,[1]TDSheet!$A:$M,13,0)</f>
        <v>5</v>
      </c>
    </row>
    <row r="23" spans="1:22" ht="11.1" customHeight="1" outlineLevel="1" x14ac:dyDescent="0.2">
      <c r="A23" s="8" t="s">
        <v>28</v>
      </c>
      <c r="B23" s="8" t="s">
        <v>14</v>
      </c>
      <c r="C23" s="9">
        <v>-1</v>
      </c>
      <c r="D23" s="9">
        <v>61</v>
      </c>
      <c r="E23" s="9">
        <v>-1</v>
      </c>
      <c r="F23" s="9">
        <v>57</v>
      </c>
      <c r="G23" s="23">
        <f>VLOOKUP(A23,[1]TDSheet!$A:$G,7,0)</f>
        <v>0.3</v>
      </c>
      <c r="H23" s="2">
        <f>VLOOKUP(A23,[1]TDSheet!$A:$H,8,0)</f>
        <v>40</v>
      </c>
      <c r="I23" s="2">
        <f>VLOOKUP(A23,[2]TDSheet!$A:$Q,4,0)</f>
        <v>6</v>
      </c>
      <c r="J23" s="2">
        <f t="shared" si="3"/>
        <v>-7</v>
      </c>
      <c r="L23" s="2">
        <f>VLOOKUP(A23,[1]TDSheet!$A:$P,16,0)</f>
        <v>70</v>
      </c>
      <c r="M23" s="2">
        <f t="shared" si="4"/>
        <v>-0.2</v>
      </c>
      <c r="N23" s="22"/>
      <c r="O23" s="22"/>
      <c r="Q23" s="2">
        <f t="shared" si="5"/>
        <v>-635</v>
      </c>
      <c r="R23" s="2">
        <f t="shared" si="6"/>
        <v>-635</v>
      </c>
      <c r="S23" s="2">
        <f>VLOOKUP(A23,[1]TDSheet!$A:$V,22,0)</f>
        <v>9.8000000000000007</v>
      </c>
      <c r="T23" s="2">
        <f>VLOOKUP(A23,[1]TDSheet!$A:$W,23,0)</f>
        <v>6.8</v>
      </c>
      <c r="U23" s="2">
        <f>VLOOKUP(A23,[1]TDSheet!$A:$M,13,0)</f>
        <v>5.8</v>
      </c>
    </row>
    <row r="24" spans="1:22" ht="11.1" customHeight="1" outlineLevel="1" x14ac:dyDescent="0.2">
      <c r="A24" s="8" t="s">
        <v>109</v>
      </c>
      <c r="B24" s="8" t="s">
        <v>14</v>
      </c>
      <c r="C24" s="10"/>
      <c r="D24" s="9"/>
      <c r="E24" s="9"/>
      <c r="F24" s="9"/>
      <c r="G24" s="23">
        <f>VLOOKUP(A24,[1]TDSheet!$A:$G,7,0)</f>
        <v>0.5</v>
      </c>
      <c r="H24" s="2">
        <f>VLOOKUP(A24,[1]TDSheet!$A:$H,8,0)</f>
        <v>60</v>
      </c>
      <c r="J24" s="2">
        <f t="shared" si="3"/>
        <v>0</v>
      </c>
      <c r="L24" s="2">
        <f>VLOOKUP(A24,[1]TDSheet!$A:$P,16,0)</f>
        <v>150</v>
      </c>
      <c r="M24" s="2">
        <f t="shared" ref="M24" si="7">E24/5</f>
        <v>0</v>
      </c>
      <c r="N24" s="22"/>
      <c r="O24" s="22"/>
      <c r="Q24" s="2" t="e">
        <f t="shared" si="5"/>
        <v>#DIV/0!</v>
      </c>
      <c r="R24" s="2" t="e">
        <f t="shared" si="6"/>
        <v>#DIV/0!</v>
      </c>
      <c r="S24" s="2">
        <f>VLOOKUP(A24,[1]TDSheet!$A:$V,22,0)</f>
        <v>0</v>
      </c>
      <c r="T24" s="2">
        <f>VLOOKUP(A24,[1]TDSheet!$A:$W,23,0)</f>
        <v>0</v>
      </c>
      <c r="U24" s="2">
        <f>VLOOKUP(A24,[1]TDSheet!$A:$M,13,0)</f>
        <v>-0.2</v>
      </c>
    </row>
    <row r="25" spans="1:22" ht="11.1" customHeight="1" outlineLevel="1" x14ac:dyDescent="0.2">
      <c r="A25" s="8" t="s">
        <v>29</v>
      </c>
      <c r="B25" s="8" t="s">
        <v>14</v>
      </c>
      <c r="C25" s="10"/>
      <c r="D25" s="9">
        <v>150</v>
      </c>
      <c r="E25" s="9">
        <v>7</v>
      </c>
      <c r="F25" s="9">
        <v>135</v>
      </c>
      <c r="G25" s="23">
        <f>VLOOKUP(A25,[1]TDSheet!$A:$G,7,0)</f>
        <v>0.35</v>
      </c>
      <c r="H25" s="2">
        <f>VLOOKUP(A25,[1]TDSheet!$A:$H,8,0)</f>
        <v>40</v>
      </c>
      <c r="I25" s="2">
        <f>VLOOKUP(A25,[2]TDSheet!$A:$Q,4,0)</f>
        <v>47</v>
      </c>
      <c r="J25" s="2">
        <f t="shared" si="3"/>
        <v>-40</v>
      </c>
      <c r="L25" s="2">
        <f>VLOOKUP(A25,[1]TDSheet!$A:$P,16,0)</f>
        <v>400</v>
      </c>
      <c r="M25" s="2">
        <f t="shared" si="4"/>
        <v>1.4</v>
      </c>
      <c r="N25" s="22"/>
      <c r="O25" s="22"/>
      <c r="Q25" s="2">
        <f t="shared" si="5"/>
        <v>382.14285714285717</v>
      </c>
      <c r="R25" s="2">
        <f t="shared" si="6"/>
        <v>382.14285714285717</v>
      </c>
      <c r="S25" s="2">
        <f>VLOOKUP(A25,[1]TDSheet!$A:$V,22,0)</f>
        <v>27.4</v>
      </c>
      <c r="T25" s="2">
        <f>VLOOKUP(A25,[1]TDSheet!$A:$W,23,0)</f>
        <v>16.399999999999999</v>
      </c>
      <c r="U25" s="2">
        <f>VLOOKUP(A25,[1]TDSheet!$A:$M,13,0)</f>
        <v>9.7414000000000005</v>
      </c>
    </row>
    <row r="26" spans="1:22" ht="11.1" customHeight="1" outlineLevel="1" x14ac:dyDescent="0.2">
      <c r="A26" s="8" t="s">
        <v>30</v>
      </c>
      <c r="B26" s="8" t="s">
        <v>14</v>
      </c>
      <c r="C26" s="10"/>
      <c r="D26" s="9">
        <v>78</v>
      </c>
      <c r="E26" s="9">
        <v>1</v>
      </c>
      <c r="F26" s="9">
        <v>74</v>
      </c>
      <c r="G26" s="23">
        <f>VLOOKUP(A26,[1]TDSheet!$A:$G,7,0)</f>
        <v>0.17</v>
      </c>
      <c r="H26" s="2">
        <f>VLOOKUP(A26,[1]TDSheet!$A:$H,8,0)</f>
        <v>120</v>
      </c>
      <c r="I26" s="2">
        <f>VLOOKUP(A26,[2]TDSheet!$A:$Q,4,0)</f>
        <v>4</v>
      </c>
      <c r="J26" s="2">
        <f t="shared" si="3"/>
        <v>-3</v>
      </c>
      <c r="L26" s="2">
        <f>VLOOKUP(A26,[1]TDSheet!$A:$P,16,0)</f>
        <v>200</v>
      </c>
      <c r="M26" s="2">
        <f t="shared" si="4"/>
        <v>0.2</v>
      </c>
      <c r="N26" s="22"/>
      <c r="O26" s="22"/>
      <c r="Q26" s="2">
        <f t="shared" si="5"/>
        <v>1370</v>
      </c>
      <c r="R26" s="2">
        <f t="shared" si="6"/>
        <v>1370</v>
      </c>
      <c r="S26" s="2">
        <f>VLOOKUP(A26,[1]TDSheet!$A:$V,22,0)</f>
        <v>10.4</v>
      </c>
      <c r="T26" s="2">
        <f>VLOOKUP(A26,[1]TDSheet!$A:$W,23,0)</f>
        <v>7.2</v>
      </c>
      <c r="U26" s="2">
        <f>VLOOKUP(A26,[1]TDSheet!$A:$M,13,0)</f>
        <v>0</v>
      </c>
    </row>
    <row r="27" spans="1:22" ht="11.1" customHeight="1" outlineLevel="1" x14ac:dyDescent="0.2">
      <c r="A27" s="8" t="s">
        <v>31</v>
      </c>
      <c r="B27" s="8" t="s">
        <v>14</v>
      </c>
      <c r="C27" s="10"/>
      <c r="D27" s="9">
        <v>2</v>
      </c>
      <c r="E27" s="9">
        <v>2</v>
      </c>
      <c r="F27" s="9"/>
      <c r="G27" s="23">
        <v>0</v>
      </c>
      <c r="H27" s="2" t="e">
        <f>VLOOKUP(A27,[1]TDSheet!$A:$H,8,0)</f>
        <v>#N/A</v>
      </c>
      <c r="I27" s="2">
        <f>VLOOKUP(A27,[2]TDSheet!$A:$Q,4,0)</f>
        <v>3</v>
      </c>
      <c r="J27" s="2">
        <f t="shared" si="3"/>
        <v>-1</v>
      </c>
      <c r="M27" s="2">
        <f t="shared" si="4"/>
        <v>0.4</v>
      </c>
      <c r="N27" s="22"/>
      <c r="O27" s="22"/>
      <c r="Q27" s="2">
        <f t="shared" si="5"/>
        <v>0</v>
      </c>
      <c r="R27" s="2">
        <f t="shared" si="6"/>
        <v>0</v>
      </c>
      <c r="S27" s="2">
        <v>0</v>
      </c>
      <c r="T27" s="2">
        <v>0</v>
      </c>
      <c r="U27" s="2">
        <v>0</v>
      </c>
    </row>
    <row r="28" spans="1:22" ht="11.1" customHeight="1" outlineLevel="1" x14ac:dyDescent="0.2">
      <c r="A28" s="8" t="s">
        <v>32</v>
      </c>
      <c r="B28" s="8" t="s">
        <v>14</v>
      </c>
      <c r="C28" s="9">
        <v>76</v>
      </c>
      <c r="D28" s="9">
        <v>3</v>
      </c>
      <c r="E28" s="9">
        <v>15</v>
      </c>
      <c r="F28" s="9">
        <v>59</v>
      </c>
      <c r="G28" s="23">
        <f>VLOOKUP(A28,[1]TDSheet!$A:$G,7,0)</f>
        <v>0.38</v>
      </c>
      <c r="H28" s="2">
        <f>VLOOKUP(A28,[1]TDSheet!$A:$H,8,0)</f>
        <v>40</v>
      </c>
      <c r="I28" s="2">
        <f>VLOOKUP(A28,[2]TDSheet!$A:$Q,4,0)</f>
        <v>20</v>
      </c>
      <c r="J28" s="2">
        <f t="shared" si="3"/>
        <v>-5</v>
      </c>
      <c r="L28" s="2">
        <f>VLOOKUP(A28,[1]TDSheet!$A:$P,16,0)</f>
        <v>40</v>
      </c>
      <c r="M28" s="2">
        <f t="shared" si="4"/>
        <v>3</v>
      </c>
      <c r="N28" s="22"/>
      <c r="O28" s="22"/>
      <c r="Q28" s="2">
        <f t="shared" si="5"/>
        <v>33</v>
      </c>
      <c r="R28" s="2">
        <f t="shared" si="6"/>
        <v>33</v>
      </c>
      <c r="S28" s="2">
        <f>VLOOKUP(A28,[1]TDSheet!$A:$V,22,0)</f>
        <v>3.8</v>
      </c>
      <c r="T28" s="2">
        <f>VLOOKUP(A28,[1]TDSheet!$A:$W,23,0)</f>
        <v>1</v>
      </c>
      <c r="U28" s="2">
        <f>VLOOKUP(A28,[1]TDSheet!$A:$M,13,0)</f>
        <v>2.2000000000000002</v>
      </c>
    </row>
    <row r="29" spans="1:22" ht="11.1" customHeight="1" outlineLevel="1" x14ac:dyDescent="0.2">
      <c r="A29" s="25" t="s">
        <v>33</v>
      </c>
      <c r="B29" s="25" t="s">
        <v>14</v>
      </c>
      <c r="C29" s="26">
        <v>1</v>
      </c>
      <c r="D29" s="26">
        <v>10</v>
      </c>
      <c r="E29" s="26">
        <v>-1</v>
      </c>
      <c r="F29" s="26"/>
      <c r="G29" s="23">
        <f>VLOOKUP(A29,[1]TDSheet!$A:$G,7,0)</f>
        <v>0</v>
      </c>
      <c r="H29" s="2">
        <f>VLOOKUP(A29,[1]TDSheet!$A:$H,8,0)</f>
        <v>40</v>
      </c>
      <c r="I29" s="2">
        <f>VLOOKUP(A29,[2]TDSheet!$A:$Q,4,0)</f>
        <v>7</v>
      </c>
      <c r="J29" s="2">
        <f t="shared" si="3"/>
        <v>-8</v>
      </c>
      <c r="M29" s="2">
        <f t="shared" si="4"/>
        <v>-0.2</v>
      </c>
      <c r="N29" s="22"/>
      <c r="O29" s="22"/>
      <c r="Q29" s="2">
        <f t="shared" si="5"/>
        <v>0</v>
      </c>
      <c r="R29" s="2">
        <f t="shared" si="6"/>
        <v>0</v>
      </c>
      <c r="S29" s="2">
        <f>VLOOKUP(A29,[1]TDSheet!$A:$V,22,0)</f>
        <v>8.4</v>
      </c>
      <c r="T29" s="2">
        <f>VLOOKUP(A29,[1]TDSheet!$A:$W,23,0)</f>
        <v>-0.6</v>
      </c>
      <c r="U29" s="2">
        <f>VLOOKUP(A29,[1]TDSheet!$A:$M,13,0)</f>
        <v>0.4</v>
      </c>
      <c r="V29" s="27" t="str">
        <f>VLOOKUP(A29,[1]TDSheet!$A:$X,24,0)</f>
        <v>устар.</v>
      </c>
    </row>
    <row r="30" spans="1:22" ht="11.1" customHeight="1" outlineLevel="1" x14ac:dyDescent="0.2">
      <c r="A30" s="8" t="s">
        <v>34</v>
      </c>
      <c r="B30" s="8" t="s">
        <v>14</v>
      </c>
      <c r="C30" s="9">
        <v>-5</v>
      </c>
      <c r="D30" s="9">
        <v>9</v>
      </c>
      <c r="E30" s="9">
        <v>4</v>
      </c>
      <c r="F30" s="9"/>
      <c r="G30" s="23">
        <f>VLOOKUP(A30,[1]TDSheet!$A:$G,7,0)</f>
        <v>0.35</v>
      </c>
      <c r="H30" s="2">
        <f>VLOOKUP(A30,[1]TDSheet!$A:$H,8,0)</f>
        <v>45</v>
      </c>
      <c r="I30" s="2">
        <f>VLOOKUP(A30,[2]TDSheet!$A:$Q,4,0)</f>
        <v>5</v>
      </c>
      <c r="J30" s="2">
        <f t="shared" si="3"/>
        <v>-1</v>
      </c>
      <c r="L30" s="2">
        <f>VLOOKUP(A30,[1]TDSheet!$A:$P,16,0)</f>
        <v>350</v>
      </c>
      <c r="M30" s="2">
        <f t="shared" si="4"/>
        <v>0.8</v>
      </c>
      <c r="N30" s="22"/>
      <c r="O30" s="22"/>
      <c r="Q30" s="2">
        <f t="shared" si="5"/>
        <v>437.5</v>
      </c>
      <c r="R30" s="2">
        <f t="shared" si="6"/>
        <v>437.5</v>
      </c>
      <c r="S30" s="2">
        <f>VLOOKUP(A30,[1]TDSheet!$A:$V,22,0)</f>
        <v>0</v>
      </c>
      <c r="T30" s="2">
        <f>VLOOKUP(A30,[1]TDSheet!$A:$W,23,0)</f>
        <v>22.6</v>
      </c>
      <c r="U30" s="2">
        <f>VLOOKUP(A30,[1]TDSheet!$A:$M,13,0)</f>
        <v>2.6</v>
      </c>
      <c r="V30" s="2" t="str">
        <f>VLOOKUP(A30,[1]TDSheet!$A:$X,24,0)</f>
        <v>вместо 0,42</v>
      </c>
    </row>
    <row r="31" spans="1:22" ht="11.1" customHeight="1" outlineLevel="1" x14ac:dyDescent="0.2">
      <c r="A31" s="25" t="s">
        <v>35</v>
      </c>
      <c r="B31" s="25" t="s">
        <v>14</v>
      </c>
      <c r="C31" s="26">
        <v>-1</v>
      </c>
      <c r="D31" s="26">
        <v>11</v>
      </c>
      <c r="E31" s="26">
        <v>5</v>
      </c>
      <c r="F31" s="26"/>
      <c r="G31" s="23">
        <f>VLOOKUP(A31,[1]TDSheet!$A:$G,7,0)</f>
        <v>0</v>
      </c>
      <c r="H31" s="2">
        <f>VLOOKUP(A31,[1]TDSheet!$A:$H,8,0)</f>
        <v>45</v>
      </c>
      <c r="I31" s="2">
        <f>VLOOKUP(A31,[2]TDSheet!$A:$Q,4,0)</f>
        <v>17</v>
      </c>
      <c r="J31" s="2">
        <f t="shared" si="3"/>
        <v>-12</v>
      </c>
      <c r="M31" s="2">
        <f t="shared" si="4"/>
        <v>1</v>
      </c>
      <c r="N31" s="22"/>
      <c r="O31" s="22"/>
      <c r="Q31" s="2">
        <f t="shared" si="5"/>
        <v>0</v>
      </c>
      <c r="R31" s="2">
        <f t="shared" si="6"/>
        <v>0</v>
      </c>
      <c r="S31" s="2">
        <f>VLOOKUP(A31,[1]TDSheet!$A:$V,22,0)</f>
        <v>54.6</v>
      </c>
      <c r="T31" s="2">
        <f>VLOOKUP(A31,[1]TDSheet!$A:$W,23,0)</f>
        <v>5.4</v>
      </c>
      <c r="U31" s="2">
        <f>VLOOKUP(A31,[1]TDSheet!$A:$M,13,0)</f>
        <v>-0.6</v>
      </c>
      <c r="V31" s="27" t="str">
        <f>VLOOKUP(A31,[1]TDSheet!$A:$X,24,0)</f>
        <v>устар.</v>
      </c>
    </row>
    <row r="32" spans="1:22" ht="11.1" customHeight="1" outlineLevel="1" x14ac:dyDescent="0.2">
      <c r="A32" s="8" t="s">
        <v>36</v>
      </c>
      <c r="B32" s="8" t="s">
        <v>14</v>
      </c>
      <c r="C32" s="9">
        <v>19</v>
      </c>
      <c r="D32" s="9">
        <v>143</v>
      </c>
      <c r="E32" s="9">
        <v>23</v>
      </c>
      <c r="F32" s="9">
        <v>114</v>
      </c>
      <c r="G32" s="23">
        <f>VLOOKUP(A32,[1]TDSheet!$A:$G,7,0)</f>
        <v>0.6</v>
      </c>
      <c r="H32" s="2">
        <f>VLOOKUP(A32,[1]TDSheet!$A:$H,8,0)</f>
        <v>40</v>
      </c>
      <c r="I32" s="2">
        <f>VLOOKUP(A32,[2]TDSheet!$A:$Q,4,0)</f>
        <v>93</v>
      </c>
      <c r="J32" s="2">
        <f t="shared" si="3"/>
        <v>-70</v>
      </c>
      <c r="L32" s="2">
        <f>VLOOKUP(A32,[1]TDSheet!$A:$P,16,0)</f>
        <v>350</v>
      </c>
      <c r="M32" s="2">
        <f t="shared" si="4"/>
        <v>4.5999999999999996</v>
      </c>
      <c r="N32" s="22"/>
      <c r="O32" s="22"/>
      <c r="Q32" s="2">
        <f t="shared" si="5"/>
        <v>100.86956521739131</v>
      </c>
      <c r="R32" s="2">
        <f t="shared" si="6"/>
        <v>100.86956521739131</v>
      </c>
      <c r="S32" s="2">
        <f>VLOOKUP(A32,[1]TDSheet!$A:$V,22,0)</f>
        <v>27.4</v>
      </c>
      <c r="T32" s="2">
        <f>VLOOKUP(A32,[1]TDSheet!$A:$W,23,0)</f>
        <v>17.600000000000001</v>
      </c>
      <c r="U32" s="2">
        <f>VLOOKUP(A32,[1]TDSheet!$A:$M,13,0)</f>
        <v>27.2</v>
      </c>
    </row>
    <row r="33" spans="1:22" ht="21.95" customHeight="1" outlineLevel="1" x14ac:dyDescent="0.2">
      <c r="A33" s="8" t="s">
        <v>37</v>
      </c>
      <c r="B33" s="8" t="s">
        <v>14</v>
      </c>
      <c r="C33" s="9">
        <v>-2</v>
      </c>
      <c r="D33" s="9">
        <v>96</v>
      </c>
      <c r="E33" s="9">
        <v>-2</v>
      </c>
      <c r="F33" s="9">
        <v>83</v>
      </c>
      <c r="G33" s="23">
        <f>VLOOKUP(A33,[1]TDSheet!$A:$G,7,0)</f>
        <v>0.35</v>
      </c>
      <c r="H33" s="2">
        <f>VLOOKUP(A33,[1]TDSheet!$A:$H,8,0)</f>
        <v>45</v>
      </c>
      <c r="I33" s="2">
        <f>VLOOKUP(A33,[2]TDSheet!$A:$Q,4,0)</f>
        <v>33</v>
      </c>
      <c r="J33" s="2">
        <f t="shared" si="3"/>
        <v>-35</v>
      </c>
      <c r="L33" s="2">
        <f>VLOOKUP(A33,[1]TDSheet!$A:$P,16,0)</f>
        <v>300</v>
      </c>
      <c r="M33" s="2">
        <f t="shared" si="4"/>
        <v>-0.4</v>
      </c>
      <c r="N33" s="22"/>
      <c r="O33" s="22"/>
      <c r="Q33" s="2">
        <f t="shared" si="5"/>
        <v>-957.5</v>
      </c>
      <c r="R33" s="2">
        <f t="shared" si="6"/>
        <v>-957.5</v>
      </c>
      <c r="S33" s="2">
        <f>VLOOKUP(A33,[1]TDSheet!$A:$V,22,0)</f>
        <v>21.2</v>
      </c>
      <c r="T33" s="2">
        <f>VLOOKUP(A33,[1]TDSheet!$A:$W,23,0)</f>
        <v>4.4000000000000004</v>
      </c>
      <c r="U33" s="2">
        <f>VLOOKUP(A33,[1]TDSheet!$A:$M,13,0)</f>
        <v>1.4</v>
      </c>
    </row>
    <row r="34" spans="1:22" ht="21.95" customHeight="1" outlineLevel="1" x14ac:dyDescent="0.2">
      <c r="A34" s="8" t="s">
        <v>38</v>
      </c>
      <c r="B34" s="8" t="s">
        <v>14</v>
      </c>
      <c r="C34" s="9">
        <v>5</v>
      </c>
      <c r="D34" s="9">
        <v>106</v>
      </c>
      <c r="E34" s="9">
        <v>9</v>
      </c>
      <c r="F34" s="9">
        <v>76</v>
      </c>
      <c r="G34" s="23">
        <f>VLOOKUP(A34,[1]TDSheet!$A:$G,7,0)</f>
        <v>0.35</v>
      </c>
      <c r="H34" s="2">
        <f>VLOOKUP(A34,[1]TDSheet!$A:$H,8,0)</f>
        <v>45</v>
      </c>
      <c r="I34" s="2">
        <f>VLOOKUP(A34,[2]TDSheet!$A:$Q,4,0)</f>
        <v>41</v>
      </c>
      <c r="J34" s="2">
        <f t="shared" si="3"/>
        <v>-32</v>
      </c>
      <c r="L34" s="2">
        <f>VLOOKUP(A34,[1]TDSheet!$A:$P,16,0)</f>
        <v>300</v>
      </c>
      <c r="M34" s="2">
        <f t="shared" si="4"/>
        <v>1.8</v>
      </c>
      <c r="N34" s="22"/>
      <c r="O34" s="22"/>
      <c r="Q34" s="2">
        <f t="shared" si="5"/>
        <v>208.88888888888889</v>
      </c>
      <c r="R34" s="2">
        <f t="shared" si="6"/>
        <v>208.88888888888889</v>
      </c>
      <c r="S34" s="2">
        <f>VLOOKUP(A34,[1]TDSheet!$A:$V,22,0)</f>
        <v>23</v>
      </c>
      <c r="T34" s="2">
        <f>VLOOKUP(A34,[1]TDSheet!$A:$W,23,0)</f>
        <v>4</v>
      </c>
      <c r="U34" s="2">
        <f>VLOOKUP(A34,[1]TDSheet!$A:$M,13,0)</f>
        <v>-3</v>
      </c>
    </row>
    <row r="35" spans="1:22" ht="21.95" customHeight="1" outlineLevel="1" x14ac:dyDescent="0.2">
      <c r="A35" s="8" t="s">
        <v>39</v>
      </c>
      <c r="B35" s="8" t="s">
        <v>14</v>
      </c>
      <c r="C35" s="9">
        <v>14</v>
      </c>
      <c r="D35" s="9">
        <v>145</v>
      </c>
      <c r="E35" s="9">
        <v>-4</v>
      </c>
      <c r="F35" s="9">
        <v>86</v>
      </c>
      <c r="G35" s="23">
        <f>VLOOKUP(A35,[1]TDSheet!$A:$G,7,0)</f>
        <v>0.35</v>
      </c>
      <c r="H35" s="2">
        <f>VLOOKUP(A35,[1]TDSheet!$A:$H,8,0)</f>
        <v>45</v>
      </c>
      <c r="I35" s="2">
        <f>VLOOKUP(A35,[2]TDSheet!$A:$Q,4,0)</f>
        <v>41</v>
      </c>
      <c r="J35" s="2">
        <f t="shared" si="3"/>
        <v>-45</v>
      </c>
      <c r="L35" s="2">
        <f>VLOOKUP(A35,[1]TDSheet!$A:$P,16,0)</f>
        <v>300</v>
      </c>
      <c r="M35" s="2">
        <f t="shared" si="4"/>
        <v>-0.8</v>
      </c>
      <c r="N35" s="22"/>
      <c r="O35" s="22"/>
      <c r="Q35" s="2">
        <f t="shared" si="5"/>
        <v>-482.5</v>
      </c>
      <c r="R35" s="2">
        <f t="shared" si="6"/>
        <v>-482.5</v>
      </c>
      <c r="S35" s="2">
        <f>VLOOKUP(A35,[1]TDSheet!$A:$V,22,0)</f>
        <v>24.8</v>
      </c>
      <c r="T35" s="2">
        <f>VLOOKUP(A35,[1]TDSheet!$A:$W,23,0)</f>
        <v>5.4</v>
      </c>
      <c r="U35" s="2">
        <f>VLOOKUP(A35,[1]TDSheet!$A:$M,13,0)</f>
        <v>-4.2</v>
      </c>
    </row>
    <row r="36" spans="1:22" ht="11.1" customHeight="1" outlineLevel="1" x14ac:dyDescent="0.2">
      <c r="A36" s="8" t="s">
        <v>40</v>
      </c>
      <c r="B36" s="8" t="s">
        <v>10</v>
      </c>
      <c r="C36" s="9">
        <v>232.22399999999999</v>
      </c>
      <c r="D36" s="9">
        <v>216.346</v>
      </c>
      <c r="E36" s="9">
        <v>219.32499999999999</v>
      </c>
      <c r="F36" s="9">
        <v>66.88</v>
      </c>
      <c r="G36" s="23">
        <f>VLOOKUP(A36,[1]TDSheet!$A:$G,7,0)</f>
        <v>1</v>
      </c>
      <c r="H36" s="2">
        <f>VLOOKUP(A36,[1]TDSheet!$A:$H,8,0)</f>
        <v>50</v>
      </c>
      <c r="I36" s="2">
        <f>VLOOKUP(A36,[2]TDSheet!$A:$Q,4,0)</f>
        <v>237.8</v>
      </c>
      <c r="J36" s="2">
        <f t="shared" si="3"/>
        <v>-18.475000000000023</v>
      </c>
      <c r="L36" s="2">
        <f>VLOOKUP(A36,[1]TDSheet!$A:$P,16,0)</f>
        <v>210</v>
      </c>
      <c r="M36" s="2">
        <f t="shared" si="4"/>
        <v>43.864999999999995</v>
      </c>
      <c r="N36" s="22"/>
      <c r="O36" s="22"/>
      <c r="Q36" s="2">
        <f t="shared" si="5"/>
        <v>6.3120939245412062</v>
      </c>
      <c r="R36" s="2">
        <f t="shared" si="6"/>
        <v>6.3120939245412062</v>
      </c>
      <c r="S36" s="2">
        <f>VLOOKUP(A36,[1]TDSheet!$A:$V,22,0)</f>
        <v>59.320000000000007</v>
      </c>
      <c r="T36" s="2">
        <f>VLOOKUP(A36,[1]TDSheet!$A:$W,23,0)</f>
        <v>29.872000000000003</v>
      </c>
      <c r="U36" s="2">
        <f>VLOOKUP(A36,[1]TDSheet!$A:$M,13,0)</f>
        <v>34.807400000000001</v>
      </c>
    </row>
    <row r="37" spans="1:22" ht="11.1" customHeight="1" outlineLevel="1" x14ac:dyDescent="0.2">
      <c r="A37" s="8" t="s">
        <v>41</v>
      </c>
      <c r="B37" s="8" t="s">
        <v>10</v>
      </c>
      <c r="C37" s="9">
        <v>8.6430000000000007</v>
      </c>
      <c r="D37" s="9"/>
      <c r="E37" s="9">
        <v>1.992</v>
      </c>
      <c r="F37" s="9">
        <v>-0.38200000000000001</v>
      </c>
      <c r="G37" s="23">
        <v>0</v>
      </c>
      <c r="H37" s="2">
        <f>VLOOKUP(A37,[1]TDSheet!$A:$H,8,0)</f>
        <v>180</v>
      </c>
      <c r="I37" s="2">
        <f>VLOOKUP(A37,[2]TDSheet!$A:$Q,4,0)</f>
        <v>1.58</v>
      </c>
      <c r="J37" s="2">
        <f t="shared" si="3"/>
        <v>0.41199999999999992</v>
      </c>
      <c r="L37" s="2">
        <f>VLOOKUP(A37,[1]TDSheet!$A:$P,16,0)</f>
        <v>15</v>
      </c>
      <c r="M37" s="2">
        <f t="shared" si="4"/>
        <v>0.39839999999999998</v>
      </c>
      <c r="N37" s="22"/>
      <c r="O37" s="22"/>
      <c r="Q37" s="2">
        <f t="shared" si="5"/>
        <v>36.691767068273094</v>
      </c>
      <c r="R37" s="2">
        <f t="shared" si="6"/>
        <v>36.691767068273094</v>
      </c>
      <c r="S37" s="2">
        <f>VLOOKUP(A37,[1]TDSheet!$A:$V,22,0)</f>
        <v>0.15460000000000002</v>
      </c>
      <c r="T37" s="2">
        <f>VLOOKUP(A37,[1]TDSheet!$A:$W,23,0)</f>
        <v>7.7600000000000002E-2</v>
      </c>
      <c r="U37" s="2">
        <f>VLOOKUP(A37,[1]TDSheet!$A:$M,13,0)</f>
        <v>0.60899999999999999</v>
      </c>
      <c r="V37" s="24" t="s">
        <v>108</v>
      </c>
    </row>
    <row r="38" spans="1:22" ht="11.1" customHeight="1" outlineLevel="1" x14ac:dyDescent="0.2">
      <c r="A38" s="8" t="s">
        <v>42</v>
      </c>
      <c r="B38" s="8" t="s">
        <v>10</v>
      </c>
      <c r="C38" s="9">
        <v>-2.63</v>
      </c>
      <c r="D38" s="9">
        <v>408.30500000000001</v>
      </c>
      <c r="E38" s="9">
        <v>48.96</v>
      </c>
      <c r="F38" s="9">
        <v>354.08499999999998</v>
      </c>
      <c r="G38" s="23">
        <f>VLOOKUP(A38,[1]TDSheet!$A:$G,7,0)</f>
        <v>1</v>
      </c>
      <c r="H38" s="2">
        <f>VLOOKUP(A38,[1]TDSheet!$A:$H,8,0)</f>
        <v>60</v>
      </c>
      <c r="I38" s="2">
        <f>VLOOKUP(A38,[2]TDSheet!$A:$Q,4,0)</f>
        <v>76.66</v>
      </c>
      <c r="J38" s="2">
        <f t="shared" si="3"/>
        <v>-27.699999999999996</v>
      </c>
      <c r="M38" s="2">
        <f t="shared" si="4"/>
        <v>9.7919999999999998</v>
      </c>
      <c r="N38" s="22"/>
      <c r="O38" s="22"/>
      <c r="Q38" s="2">
        <f t="shared" si="5"/>
        <v>36.160641339869279</v>
      </c>
      <c r="R38" s="2">
        <f t="shared" si="6"/>
        <v>36.160641339869279</v>
      </c>
      <c r="S38" s="2">
        <f>VLOOKUP(A38,[1]TDSheet!$A:$V,22,0)</f>
        <v>66.703000000000003</v>
      </c>
      <c r="T38" s="2">
        <f>VLOOKUP(A38,[1]TDSheet!$A:$W,23,0)</f>
        <v>48.904000000000003</v>
      </c>
      <c r="U38" s="2">
        <f>VLOOKUP(A38,[1]TDSheet!$A:$M,13,0)</f>
        <v>61.71</v>
      </c>
    </row>
    <row r="39" spans="1:22" ht="21.95" customHeight="1" outlineLevel="1" x14ac:dyDescent="0.2">
      <c r="A39" s="8" t="s">
        <v>43</v>
      </c>
      <c r="B39" s="8" t="s">
        <v>10</v>
      </c>
      <c r="C39" s="9">
        <v>-4.9000000000000002E-2</v>
      </c>
      <c r="D39" s="9">
        <v>6.6130000000000004</v>
      </c>
      <c r="E39" s="9"/>
      <c r="F39" s="9">
        <v>6.5640000000000001</v>
      </c>
      <c r="G39" s="23">
        <v>1</v>
      </c>
      <c r="H39" s="2">
        <f>VLOOKUP(A39,[1]TDSheet!$A:$H,8,0)</f>
        <v>180</v>
      </c>
      <c r="J39" s="2">
        <f t="shared" si="3"/>
        <v>0</v>
      </c>
      <c r="L39" s="2">
        <f>VLOOKUP(A39,[1]TDSheet!$A:$P,16,0)</f>
        <v>15</v>
      </c>
      <c r="M39" s="2">
        <f t="shared" si="4"/>
        <v>0</v>
      </c>
      <c r="N39" s="22"/>
      <c r="O39" s="22"/>
      <c r="Q39" s="2" t="e">
        <f t="shared" si="5"/>
        <v>#DIV/0!</v>
      </c>
      <c r="R39" s="2" t="e">
        <f t="shared" si="6"/>
        <v>#DIV/0!</v>
      </c>
      <c r="S39" s="2">
        <f>VLOOKUP(A39,[1]TDSheet!$A:$V,22,0)</f>
        <v>7.8200000000000006E-2</v>
      </c>
      <c r="T39" s="2">
        <f>VLOOKUP(A39,[1]TDSheet!$A:$W,23,0)</f>
        <v>0</v>
      </c>
      <c r="U39" s="2">
        <f>VLOOKUP(A39,[1]TDSheet!$A:$M,13,0)</f>
        <v>0</v>
      </c>
      <c r="V39" s="24" t="s">
        <v>107</v>
      </c>
    </row>
    <row r="40" spans="1:22" ht="11.1" customHeight="1" outlineLevel="1" x14ac:dyDescent="0.2">
      <c r="A40" s="8" t="s">
        <v>44</v>
      </c>
      <c r="B40" s="8" t="s">
        <v>10</v>
      </c>
      <c r="C40" s="9">
        <v>-2.5</v>
      </c>
      <c r="D40" s="9">
        <v>33.04</v>
      </c>
      <c r="E40" s="9">
        <v>-1.05</v>
      </c>
      <c r="F40" s="9"/>
      <c r="G40" s="23">
        <f>VLOOKUP(A40,[1]TDSheet!$A:$G,7,0)</f>
        <v>1</v>
      </c>
      <c r="H40" s="2">
        <f>VLOOKUP(A40,[1]TDSheet!$A:$H,8,0)</f>
        <v>60</v>
      </c>
      <c r="I40" s="2">
        <f>VLOOKUP(A40,[2]TDSheet!$A:$Q,4,0)</f>
        <v>2.5</v>
      </c>
      <c r="J40" s="2">
        <f t="shared" si="3"/>
        <v>-3.55</v>
      </c>
      <c r="L40" s="2">
        <f>VLOOKUP(A40,[1]TDSheet!$A:$P,16,0)</f>
        <v>200</v>
      </c>
      <c r="M40" s="2">
        <f t="shared" si="4"/>
        <v>-0.21000000000000002</v>
      </c>
      <c r="N40" s="22"/>
      <c r="O40" s="22"/>
      <c r="Q40" s="2">
        <f t="shared" si="5"/>
        <v>-952.38095238095229</v>
      </c>
      <c r="R40" s="2">
        <f t="shared" si="6"/>
        <v>-952.38095238095229</v>
      </c>
      <c r="S40" s="2">
        <f>VLOOKUP(A40,[1]TDSheet!$A:$V,22,0)</f>
        <v>5.1639999999999997</v>
      </c>
      <c r="T40" s="2">
        <f>VLOOKUP(A40,[1]TDSheet!$A:$W,23,0)</f>
        <v>6.7080000000000002</v>
      </c>
      <c r="U40" s="2">
        <f>VLOOKUP(A40,[1]TDSheet!$A:$M,13,0)</f>
        <v>16.387999999999998</v>
      </c>
    </row>
    <row r="41" spans="1:22" ht="11.1" customHeight="1" outlineLevel="1" x14ac:dyDescent="0.2">
      <c r="A41" s="8" t="s">
        <v>45</v>
      </c>
      <c r="B41" s="8" t="s">
        <v>10</v>
      </c>
      <c r="C41" s="10"/>
      <c r="D41" s="9">
        <v>158.59</v>
      </c>
      <c r="E41" s="9">
        <v>2.42</v>
      </c>
      <c r="F41" s="9">
        <v>156.16999999999999</v>
      </c>
      <c r="G41" s="23">
        <f>VLOOKUP(A41,[1]TDSheet!$A:$G,7,0)</f>
        <v>1</v>
      </c>
      <c r="H41" s="2">
        <f>VLOOKUP(A41,[1]TDSheet!$A:$H,8,0)</f>
        <v>60</v>
      </c>
      <c r="I41" s="2">
        <f>VLOOKUP(A41,[2]TDSheet!$A:$Q,4,0)</f>
        <v>17.600000000000001</v>
      </c>
      <c r="J41" s="2">
        <f t="shared" si="3"/>
        <v>-15.180000000000001</v>
      </c>
      <c r="L41" s="2">
        <f>VLOOKUP(A41,[1]TDSheet!$A:$P,16,0)</f>
        <v>100</v>
      </c>
      <c r="M41" s="2">
        <f t="shared" si="4"/>
        <v>0.48399999999999999</v>
      </c>
      <c r="N41" s="22"/>
      <c r="O41" s="22"/>
      <c r="Q41" s="2">
        <f t="shared" si="5"/>
        <v>529.27685950413218</v>
      </c>
      <c r="R41" s="2">
        <f t="shared" si="6"/>
        <v>529.27685950413218</v>
      </c>
      <c r="S41" s="2">
        <f>VLOOKUP(A41,[1]TDSheet!$A:$V,22,0)</f>
        <v>13.84</v>
      </c>
      <c r="T41" s="2">
        <f>VLOOKUP(A41,[1]TDSheet!$A:$W,23,0)</f>
        <v>13.891999999999999</v>
      </c>
      <c r="U41" s="2">
        <f>VLOOKUP(A41,[1]TDSheet!$A:$M,13,0)</f>
        <v>0</v>
      </c>
    </row>
    <row r="42" spans="1:22" ht="11.1" customHeight="1" outlineLevel="1" x14ac:dyDescent="0.2">
      <c r="A42" s="8" t="s">
        <v>46</v>
      </c>
      <c r="B42" s="8" t="s">
        <v>10</v>
      </c>
      <c r="C42" s="9">
        <v>21.408999999999999</v>
      </c>
      <c r="D42" s="9"/>
      <c r="E42" s="9">
        <v>3.6720000000000002</v>
      </c>
      <c r="F42" s="9">
        <v>17.736999999999998</v>
      </c>
      <c r="G42" s="23">
        <f>VLOOKUP(A42,[1]TDSheet!$A:$G,7,0)</f>
        <v>1</v>
      </c>
      <c r="H42" s="2">
        <f>VLOOKUP(A42,[1]TDSheet!$A:$H,8,0)</f>
        <v>180</v>
      </c>
      <c r="I42" s="2">
        <f>VLOOKUP(A42,[2]TDSheet!$A:$Q,4,0)</f>
        <v>3.92</v>
      </c>
      <c r="J42" s="2">
        <f t="shared" si="3"/>
        <v>-0.24799999999999978</v>
      </c>
      <c r="L42" s="2">
        <f>VLOOKUP(A42,[1]TDSheet!$A:$P,16,0)</f>
        <v>10</v>
      </c>
      <c r="M42" s="2">
        <f t="shared" si="4"/>
        <v>0.73440000000000005</v>
      </c>
      <c r="N42" s="22"/>
      <c r="O42" s="22"/>
      <c r="Q42" s="2">
        <f t="shared" si="5"/>
        <v>37.768246187363829</v>
      </c>
      <c r="R42" s="2">
        <f t="shared" si="6"/>
        <v>37.768246187363829</v>
      </c>
      <c r="S42" s="2">
        <f>VLOOKUP(A42,[1]TDSheet!$A:$V,22,0)</f>
        <v>1.0182</v>
      </c>
      <c r="T42" s="2">
        <f>VLOOKUP(A42,[1]TDSheet!$A:$W,23,0)</f>
        <v>0.14379999999999998</v>
      </c>
      <c r="U42" s="2">
        <f>VLOOKUP(A42,[1]TDSheet!$A:$M,13,0)</f>
        <v>2.2494000000000001</v>
      </c>
    </row>
    <row r="43" spans="1:22" ht="11.1" customHeight="1" outlineLevel="1" x14ac:dyDescent="0.2">
      <c r="A43" s="8" t="s">
        <v>110</v>
      </c>
      <c r="B43" s="8" t="s">
        <v>10</v>
      </c>
      <c r="C43" s="9"/>
      <c r="D43" s="9"/>
      <c r="E43" s="9"/>
      <c r="F43" s="9"/>
      <c r="G43" s="23">
        <f>VLOOKUP(A43,[1]TDSheet!$A:$G,7,0)</f>
        <v>1</v>
      </c>
      <c r="H43" s="2">
        <f>VLOOKUP(A43,[1]TDSheet!$A:$H,8,0)</f>
        <v>35</v>
      </c>
      <c r="J43" s="2">
        <f t="shared" si="3"/>
        <v>0</v>
      </c>
      <c r="L43" s="2">
        <f>VLOOKUP(A43,[1]TDSheet!$A:$P,16,0)</f>
        <v>7</v>
      </c>
      <c r="M43" s="2">
        <f t="shared" ref="M43" si="8">E43/5</f>
        <v>0</v>
      </c>
      <c r="N43" s="22"/>
      <c r="O43" s="22"/>
      <c r="Q43" s="2" t="e">
        <f t="shared" si="5"/>
        <v>#DIV/0!</v>
      </c>
      <c r="R43" s="2" t="e">
        <f t="shared" si="6"/>
        <v>#DIV/0!</v>
      </c>
      <c r="S43" s="2">
        <f>VLOOKUP(A43,[1]TDSheet!$A:$V,22,0)</f>
        <v>-0.27799999999999997</v>
      </c>
      <c r="T43" s="2">
        <f>VLOOKUP(A43,[1]TDSheet!$A:$W,23,0)</f>
        <v>-0.56479999999999997</v>
      </c>
      <c r="U43" s="2">
        <f>VLOOKUP(A43,[1]TDSheet!$A:$M,13,0)</f>
        <v>0</v>
      </c>
    </row>
    <row r="44" spans="1:22" ht="11.1" customHeight="1" outlineLevel="1" x14ac:dyDescent="0.2">
      <c r="A44" s="8" t="s">
        <v>47</v>
      </c>
      <c r="B44" s="8" t="s">
        <v>10</v>
      </c>
      <c r="C44" s="9">
        <v>355.84199999999998</v>
      </c>
      <c r="D44" s="9">
        <v>15.458</v>
      </c>
      <c r="E44" s="9">
        <v>11.978999999999999</v>
      </c>
      <c r="F44" s="9">
        <v>339.63200000000001</v>
      </c>
      <c r="G44" s="23">
        <f>VLOOKUP(A44,[1]TDSheet!$A:$G,7,0)</f>
        <v>1</v>
      </c>
      <c r="H44" s="2">
        <f>VLOOKUP(A44,[1]TDSheet!$A:$H,8,0)</f>
        <v>40</v>
      </c>
      <c r="I44" s="2">
        <f>VLOOKUP(A44,[2]TDSheet!$A:$Q,4,0)</f>
        <v>11.9</v>
      </c>
      <c r="J44" s="2">
        <f t="shared" si="3"/>
        <v>7.8999999999998849E-2</v>
      </c>
      <c r="L44" s="2">
        <f>VLOOKUP(A44,[1]TDSheet!$A:$P,16,0)</f>
        <v>50</v>
      </c>
      <c r="M44" s="2">
        <f t="shared" si="4"/>
        <v>2.3957999999999999</v>
      </c>
      <c r="N44" s="22"/>
      <c r="O44" s="22"/>
      <c r="Q44" s="2">
        <f t="shared" si="5"/>
        <v>162.63127139160198</v>
      </c>
      <c r="R44" s="2">
        <f t="shared" si="6"/>
        <v>162.63127139160198</v>
      </c>
      <c r="S44" s="2">
        <f>VLOOKUP(A44,[1]TDSheet!$A:$V,22,0)</f>
        <v>42.584400000000002</v>
      </c>
      <c r="T44" s="2">
        <f>VLOOKUP(A44,[1]TDSheet!$A:$W,23,0)</f>
        <v>1.1337999999999999</v>
      </c>
      <c r="U44" s="2">
        <f>VLOOKUP(A44,[1]TDSheet!$A:$M,13,0)</f>
        <v>10.048399999999999</v>
      </c>
    </row>
    <row r="45" spans="1:22" ht="11.1" customHeight="1" outlineLevel="1" x14ac:dyDescent="0.2">
      <c r="A45" s="28" t="s">
        <v>48</v>
      </c>
      <c r="B45" s="8" t="s">
        <v>10</v>
      </c>
      <c r="C45" s="10"/>
      <c r="D45" s="9">
        <v>8.1470000000000002</v>
      </c>
      <c r="E45" s="9"/>
      <c r="F45" s="9">
        <v>8.1470000000000002</v>
      </c>
      <c r="G45" s="23">
        <v>1</v>
      </c>
      <c r="H45" s="2">
        <v>30</v>
      </c>
      <c r="J45" s="2">
        <f t="shared" si="3"/>
        <v>0</v>
      </c>
      <c r="M45" s="2">
        <f t="shared" si="4"/>
        <v>0</v>
      </c>
      <c r="N45" s="22"/>
      <c r="O45" s="22"/>
      <c r="Q45" s="2" t="e">
        <f t="shared" si="5"/>
        <v>#DIV/0!</v>
      </c>
      <c r="R45" s="2" t="e">
        <f t="shared" si="6"/>
        <v>#DIV/0!</v>
      </c>
      <c r="S45" s="2">
        <v>0</v>
      </c>
      <c r="T45" s="2">
        <v>0</v>
      </c>
      <c r="U45" s="2">
        <v>0</v>
      </c>
    </row>
    <row r="46" spans="1:22" ht="11.1" customHeight="1" outlineLevel="1" x14ac:dyDescent="0.2">
      <c r="A46" s="8" t="s">
        <v>49</v>
      </c>
      <c r="B46" s="8" t="s">
        <v>10</v>
      </c>
      <c r="C46" s="9">
        <v>25.689</v>
      </c>
      <c r="D46" s="9">
        <v>24.463000000000001</v>
      </c>
      <c r="E46" s="9">
        <v>8.9239999999999995</v>
      </c>
      <c r="F46" s="9">
        <v>32.881</v>
      </c>
      <c r="G46" s="23">
        <f>VLOOKUP(A46,[1]TDSheet!$A:$G,7,0)</f>
        <v>1</v>
      </c>
      <c r="H46" s="2">
        <f>VLOOKUP(A46,[1]TDSheet!$A:$H,8,0)</f>
        <v>30</v>
      </c>
      <c r="I46" s="2">
        <f>VLOOKUP(A46,[2]TDSheet!$A:$Q,4,0)</f>
        <v>10.35</v>
      </c>
      <c r="J46" s="2">
        <f t="shared" si="3"/>
        <v>-1.4260000000000002</v>
      </c>
      <c r="L46" s="2">
        <f>VLOOKUP(A46,[1]TDSheet!$A:$P,16,0)</f>
        <v>25</v>
      </c>
      <c r="M46" s="2">
        <f t="shared" si="4"/>
        <v>1.7847999999999999</v>
      </c>
      <c r="N46" s="22"/>
      <c r="O46" s="22"/>
      <c r="Q46" s="2">
        <f t="shared" si="5"/>
        <v>32.429964141640518</v>
      </c>
      <c r="R46" s="2">
        <f t="shared" si="6"/>
        <v>32.429964141640518</v>
      </c>
      <c r="S46" s="2">
        <f>VLOOKUP(A46,[1]TDSheet!$A:$V,22,0)</f>
        <v>3.8755999999999999</v>
      </c>
      <c r="T46" s="2">
        <f>VLOOKUP(A46,[1]TDSheet!$A:$W,23,0)</f>
        <v>3.7244000000000002</v>
      </c>
      <c r="U46" s="2">
        <f>VLOOKUP(A46,[1]TDSheet!$A:$M,13,0)</f>
        <v>2.8898000000000001</v>
      </c>
    </row>
    <row r="47" spans="1:22" ht="11.1" customHeight="1" outlineLevel="1" x14ac:dyDescent="0.2">
      <c r="A47" s="8" t="s">
        <v>50</v>
      </c>
      <c r="B47" s="8" t="s">
        <v>10</v>
      </c>
      <c r="C47" s="9">
        <v>34.128</v>
      </c>
      <c r="D47" s="9">
        <v>1.2589999999999999</v>
      </c>
      <c r="E47" s="9">
        <v>8.2439999999999998</v>
      </c>
      <c r="F47" s="9">
        <v>24.57</v>
      </c>
      <c r="G47" s="23">
        <f>VLOOKUP(A47,[1]TDSheet!$A:$G,7,0)</f>
        <v>1</v>
      </c>
      <c r="H47" s="2">
        <f>VLOOKUP(A47,[1]TDSheet!$A:$H,8,0)</f>
        <v>45</v>
      </c>
      <c r="I47" s="2">
        <f>VLOOKUP(A47,[2]TDSheet!$A:$Q,4,0)</f>
        <v>8</v>
      </c>
      <c r="J47" s="2">
        <f t="shared" si="3"/>
        <v>0.24399999999999977</v>
      </c>
      <c r="L47" s="2">
        <f>VLOOKUP(A47,[1]TDSheet!$A:$P,16,0)</f>
        <v>35</v>
      </c>
      <c r="M47" s="2">
        <f t="shared" si="4"/>
        <v>1.6488</v>
      </c>
      <c r="N47" s="22"/>
      <c r="O47" s="22"/>
      <c r="Q47" s="2">
        <f t="shared" si="5"/>
        <v>36.129306162057254</v>
      </c>
      <c r="R47" s="2">
        <f t="shared" si="6"/>
        <v>36.129306162057254</v>
      </c>
      <c r="S47" s="2">
        <f>VLOOKUP(A47,[1]TDSheet!$A:$V,22,0)</f>
        <v>2.5888</v>
      </c>
      <c r="T47" s="2">
        <f>VLOOKUP(A47,[1]TDSheet!$A:$W,23,0)</f>
        <v>1.0366</v>
      </c>
      <c r="U47" s="2">
        <f>VLOOKUP(A47,[1]TDSheet!$A:$M,13,0)</f>
        <v>1.0362</v>
      </c>
    </row>
    <row r="48" spans="1:22" ht="11.1" customHeight="1" outlineLevel="1" x14ac:dyDescent="0.2">
      <c r="A48" s="8" t="s">
        <v>51</v>
      </c>
      <c r="B48" s="8" t="s">
        <v>10</v>
      </c>
      <c r="C48" s="9">
        <v>-14.959</v>
      </c>
      <c r="D48" s="9">
        <v>299.69200000000001</v>
      </c>
      <c r="E48" s="9">
        <v>76.569000000000003</v>
      </c>
      <c r="F48" s="9">
        <v>128.07</v>
      </c>
      <c r="G48" s="23">
        <f>VLOOKUP(A48,[1]TDSheet!$A:$G,7,0)</f>
        <v>1</v>
      </c>
      <c r="H48" s="2">
        <f>VLOOKUP(A48,[1]TDSheet!$A:$H,8,0)</f>
        <v>40</v>
      </c>
      <c r="I48" s="2">
        <f>VLOOKUP(A48,[2]TDSheet!$A:$Q,4,0)</f>
        <v>75.7</v>
      </c>
      <c r="J48" s="2">
        <f t="shared" si="3"/>
        <v>0.86899999999999977</v>
      </c>
      <c r="L48" s="2">
        <f>VLOOKUP(A48,[1]TDSheet!$A:$P,16,0)</f>
        <v>250</v>
      </c>
      <c r="M48" s="2">
        <f t="shared" si="4"/>
        <v>15.313800000000001</v>
      </c>
      <c r="N48" s="22"/>
      <c r="O48" s="22"/>
      <c r="Q48" s="2">
        <f t="shared" si="5"/>
        <v>24.688189737361071</v>
      </c>
      <c r="R48" s="2">
        <f t="shared" si="6"/>
        <v>24.688189737361071</v>
      </c>
      <c r="S48" s="2">
        <f>VLOOKUP(A48,[1]TDSheet!$A:$V,22,0)</f>
        <v>24.587799999999998</v>
      </c>
      <c r="T48" s="2">
        <f>VLOOKUP(A48,[1]TDSheet!$A:$W,23,0)</f>
        <v>19.705000000000002</v>
      </c>
      <c r="U48" s="2">
        <f>VLOOKUP(A48,[1]TDSheet!$A:$M,13,0)</f>
        <v>17.666800000000002</v>
      </c>
      <c r="V48" s="2" t="str">
        <f>VLOOKUP(A48,[1]TDSheet!$A:$X,24,0)</f>
        <v>??? Почему минус ???</v>
      </c>
    </row>
    <row r="49" spans="1:22" ht="21.95" customHeight="1" outlineLevel="1" x14ac:dyDescent="0.2">
      <c r="A49" s="8" t="s">
        <v>52</v>
      </c>
      <c r="B49" s="8" t="s">
        <v>10</v>
      </c>
      <c r="C49" s="9">
        <v>-180.578</v>
      </c>
      <c r="D49" s="9"/>
      <c r="E49" s="9">
        <v>14.911</v>
      </c>
      <c r="F49" s="9">
        <v>-195.489</v>
      </c>
      <c r="G49" s="23">
        <f>VLOOKUP(A49,[1]TDSheet!$A:$G,7,0)</f>
        <v>1</v>
      </c>
      <c r="H49" s="2">
        <f>VLOOKUP(A49,[1]TDSheet!$A:$H,8,0)</f>
        <v>40</v>
      </c>
      <c r="I49" s="2">
        <f>VLOOKUP(A49,[2]TDSheet!$A:$Q,4,0)</f>
        <v>14.911</v>
      </c>
      <c r="J49" s="2">
        <f t="shared" si="3"/>
        <v>0</v>
      </c>
      <c r="L49" s="2">
        <f>VLOOKUP(A49,[1]TDSheet!$A:$P,16,0)</f>
        <v>35</v>
      </c>
      <c r="M49" s="2">
        <f t="shared" si="4"/>
        <v>2.9821999999999997</v>
      </c>
      <c r="N49" s="22"/>
      <c r="O49" s="22"/>
      <c r="Q49" s="2">
        <f t="shared" si="5"/>
        <v>-53.81563946080076</v>
      </c>
      <c r="R49" s="2">
        <f t="shared" si="6"/>
        <v>-53.81563946080076</v>
      </c>
      <c r="S49" s="2">
        <f>VLOOKUP(A49,[1]TDSheet!$A:$V,22,0)</f>
        <v>3.004</v>
      </c>
      <c r="T49" s="2">
        <f>VLOOKUP(A49,[1]TDSheet!$A:$W,23,0)</f>
        <v>2.5129999999999999</v>
      </c>
      <c r="U49" s="2">
        <f>VLOOKUP(A49,[1]TDSheet!$A:$M,13,0)</f>
        <v>2.6375999999999999</v>
      </c>
      <c r="V49" s="2" t="str">
        <f>VLOOKUP(A49,[1]TDSheet!$A:$X,24,0)</f>
        <v>??? Почему минус ???</v>
      </c>
    </row>
    <row r="50" spans="1:22" ht="11.1" customHeight="1" outlineLevel="1" x14ac:dyDescent="0.2">
      <c r="A50" s="8" t="s">
        <v>53</v>
      </c>
      <c r="B50" s="8" t="s">
        <v>14</v>
      </c>
      <c r="C50" s="9">
        <v>221</v>
      </c>
      <c r="D50" s="9">
        <v>6</v>
      </c>
      <c r="E50" s="9">
        <v>32</v>
      </c>
      <c r="F50" s="9">
        <v>190</v>
      </c>
      <c r="G50" s="23">
        <f>VLOOKUP(A50,[1]TDSheet!$A:$G,7,0)</f>
        <v>0.35</v>
      </c>
      <c r="H50" s="2">
        <f>VLOOKUP(A50,[1]TDSheet!$A:$H,8,0)</f>
        <v>40</v>
      </c>
      <c r="I50" s="2">
        <f>VLOOKUP(A50,[2]TDSheet!$A:$Q,4,0)</f>
        <v>38</v>
      </c>
      <c r="J50" s="2">
        <f t="shared" si="3"/>
        <v>-6</v>
      </c>
      <c r="L50" s="2">
        <f>VLOOKUP(A50,[1]TDSheet!$A:$P,16,0)</f>
        <v>140</v>
      </c>
      <c r="M50" s="2">
        <f t="shared" si="4"/>
        <v>6.4</v>
      </c>
      <c r="N50" s="22"/>
      <c r="O50" s="22"/>
      <c r="Q50" s="2">
        <f t="shared" si="5"/>
        <v>51.5625</v>
      </c>
      <c r="R50" s="2">
        <f t="shared" si="6"/>
        <v>51.5625</v>
      </c>
      <c r="S50" s="2">
        <f>VLOOKUP(A50,[1]TDSheet!$A:$V,22,0)</f>
        <v>23</v>
      </c>
      <c r="T50" s="2">
        <f>VLOOKUP(A50,[1]TDSheet!$A:$W,23,0)</f>
        <v>14</v>
      </c>
      <c r="U50" s="2">
        <f>VLOOKUP(A50,[1]TDSheet!$A:$M,13,0)</f>
        <v>18.399999999999999</v>
      </c>
    </row>
    <row r="51" spans="1:22" ht="11.1" customHeight="1" outlineLevel="1" x14ac:dyDescent="0.2">
      <c r="A51" s="8" t="s">
        <v>54</v>
      </c>
      <c r="B51" s="8" t="s">
        <v>14</v>
      </c>
      <c r="C51" s="9">
        <v>114</v>
      </c>
      <c r="D51" s="9">
        <v>92</v>
      </c>
      <c r="E51" s="9">
        <v>55</v>
      </c>
      <c r="F51" s="9">
        <v>124</v>
      </c>
      <c r="G51" s="23">
        <f>VLOOKUP(A51,[1]TDSheet!$A:$G,7,0)</f>
        <v>0.4</v>
      </c>
      <c r="H51" s="2">
        <f>VLOOKUP(A51,[1]TDSheet!$A:$H,8,0)</f>
        <v>45</v>
      </c>
      <c r="I51" s="2">
        <f>VLOOKUP(A51,[2]TDSheet!$A:$Q,4,0)</f>
        <v>62</v>
      </c>
      <c r="J51" s="2">
        <f t="shared" si="3"/>
        <v>-7</v>
      </c>
      <c r="L51" s="2">
        <f>VLOOKUP(A51,[1]TDSheet!$A:$P,16,0)</f>
        <v>200</v>
      </c>
      <c r="M51" s="2">
        <f t="shared" si="4"/>
        <v>11</v>
      </c>
      <c r="N51" s="22"/>
      <c r="O51" s="22"/>
      <c r="Q51" s="2">
        <f t="shared" si="5"/>
        <v>29.454545454545453</v>
      </c>
      <c r="R51" s="2">
        <f t="shared" si="6"/>
        <v>29.454545454545453</v>
      </c>
      <c r="S51" s="2">
        <f>VLOOKUP(A51,[1]TDSheet!$A:$V,22,0)</f>
        <v>23.8</v>
      </c>
      <c r="T51" s="2">
        <f>VLOOKUP(A51,[1]TDSheet!$A:$W,23,0)</f>
        <v>23</v>
      </c>
      <c r="U51" s="2">
        <f>VLOOKUP(A51,[1]TDSheet!$A:$M,13,0)</f>
        <v>20.6</v>
      </c>
    </row>
    <row r="52" spans="1:22" ht="11.1" customHeight="1" outlineLevel="1" x14ac:dyDescent="0.2">
      <c r="A52" s="8" t="s">
        <v>55</v>
      </c>
      <c r="B52" s="8" t="s">
        <v>14</v>
      </c>
      <c r="C52" s="9">
        <v>148</v>
      </c>
      <c r="D52" s="9">
        <v>124</v>
      </c>
      <c r="E52" s="9">
        <v>144</v>
      </c>
      <c r="F52" s="9">
        <v>52</v>
      </c>
      <c r="G52" s="23">
        <f>VLOOKUP(A52,[1]TDSheet!$A:$G,7,0)</f>
        <v>0.45</v>
      </c>
      <c r="H52" s="2">
        <f>VLOOKUP(A52,[1]TDSheet!$A:$H,8,0)</f>
        <v>50</v>
      </c>
      <c r="I52" s="2">
        <f>VLOOKUP(A52,[2]TDSheet!$A:$Q,4,0)</f>
        <v>179</v>
      </c>
      <c r="J52" s="2">
        <f t="shared" si="3"/>
        <v>-35</v>
      </c>
      <c r="L52" s="2">
        <f>VLOOKUP(A52,[1]TDSheet!$A:$P,16,0)</f>
        <v>600</v>
      </c>
      <c r="M52" s="2">
        <f t="shared" si="4"/>
        <v>28.8</v>
      </c>
      <c r="N52" s="22"/>
      <c r="O52" s="22"/>
      <c r="Q52" s="2">
        <f t="shared" si="5"/>
        <v>22.638888888888889</v>
      </c>
      <c r="R52" s="2">
        <f t="shared" si="6"/>
        <v>22.638888888888889</v>
      </c>
      <c r="S52" s="2">
        <f>VLOOKUP(A52,[1]TDSheet!$A:$V,22,0)</f>
        <v>40.200000000000003</v>
      </c>
      <c r="T52" s="2">
        <f>VLOOKUP(A52,[1]TDSheet!$A:$W,23,0)</f>
        <v>37</v>
      </c>
      <c r="U52" s="2">
        <f>VLOOKUP(A52,[1]TDSheet!$A:$M,13,0)</f>
        <v>48.4</v>
      </c>
    </row>
    <row r="53" spans="1:22" ht="11.1" customHeight="1" outlineLevel="1" x14ac:dyDescent="0.2">
      <c r="A53" s="8" t="s">
        <v>56</v>
      </c>
      <c r="B53" s="8" t="s">
        <v>14</v>
      </c>
      <c r="C53" s="9">
        <v>101</v>
      </c>
      <c r="D53" s="9">
        <v>57</v>
      </c>
      <c r="E53" s="9">
        <v>86</v>
      </c>
      <c r="F53" s="9">
        <v>-10</v>
      </c>
      <c r="G53" s="23">
        <f>VLOOKUP(A53,[1]TDSheet!$A:$G,7,0)</f>
        <v>0.4</v>
      </c>
      <c r="H53" s="2">
        <f>VLOOKUP(A53,[1]TDSheet!$A:$H,8,0)</f>
        <v>45</v>
      </c>
      <c r="I53" s="2">
        <f>VLOOKUP(A53,[2]TDSheet!$A:$Q,4,0)</f>
        <v>125</v>
      </c>
      <c r="J53" s="2">
        <f t="shared" si="3"/>
        <v>-39</v>
      </c>
      <c r="L53" s="2">
        <f>VLOOKUP(A53,[1]TDSheet!$A:$P,16,0)</f>
        <v>300</v>
      </c>
      <c r="M53" s="2">
        <f t="shared" si="4"/>
        <v>17.2</v>
      </c>
      <c r="N53" s="22"/>
      <c r="O53" s="22"/>
      <c r="Q53" s="2">
        <f t="shared" si="5"/>
        <v>16.86046511627907</v>
      </c>
      <c r="R53" s="2">
        <f t="shared" si="6"/>
        <v>16.86046511627907</v>
      </c>
      <c r="S53" s="2">
        <f>VLOOKUP(A53,[1]TDSheet!$A:$V,22,0)</f>
        <v>28.4</v>
      </c>
      <c r="T53" s="2">
        <f>VLOOKUP(A53,[1]TDSheet!$A:$W,23,0)</f>
        <v>12</v>
      </c>
      <c r="U53" s="2">
        <f>VLOOKUP(A53,[1]TDSheet!$A:$M,13,0)</f>
        <v>23</v>
      </c>
    </row>
    <row r="54" spans="1:22" ht="11.1" customHeight="1" outlineLevel="1" x14ac:dyDescent="0.2">
      <c r="A54" s="8" t="s">
        <v>57</v>
      </c>
      <c r="B54" s="8" t="s">
        <v>14</v>
      </c>
      <c r="C54" s="9">
        <v>151</v>
      </c>
      <c r="D54" s="9">
        <v>270</v>
      </c>
      <c r="E54" s="9">
        <v>144</v>
      </c>
      <c r="F54" s="9">
        <v>168</v>
      </c>
      <c r="G54" s="23">
        <f>VLOOKUP(A54,[1]TDSheet!$A:$G,7,0)</f>
        <v>0.4</v>
      </c>
      <c r="H54" s="2">
        <f>VLOOKUP(A54,[1]TDSheet!$A:$H,8,0)</f>
        <v>50</v>
      </c>
      <c r="I54" s="2">
        <f>VLOOKUP(A54,[2]TDSheet!$A:$Q,4,0)</f>
        <v>203</v>
      </c>
      <c r="J54" s="2">
        <f t="shared" si="3"/>
        <v>-59</v>
      </c>
      <c r="L54" s="2">
        <f>VLOOKUP(A54,[1]TDSheet!$A:$P,16,0)</f>
        <v>400</v>
      </c>
      <c r="M54" s="2">
        <f t="shared" si="4"/>
        <v>28.8</v>
      </c>
      <c r="N54" s="22"/>
      <c r="O54" s="22"/>
      <c r="Q54" s="2">
        <f t="shared" si="5"/>
        <v>19.722222222222221</v>
      </c>
      <c r="R54" s="2">
        <f t="shared" si="6"/>
        <v>19.722222222222221</v>
      </c>
      <c r="S54" s="2">
        <f>VLOOKUP(A54,[1]TDSheet!$A:$V,22,0)</f>
        <v>36.4</v>
      </c>
      <c r="T54" s="2">
        <f>VLOOKUP(A54,[1]TDSheet!$A:$W,23,0)</f>
        <v>25.6</v>
      </c>
      <c r="U54" s="2">
        <f>VLOOKUP(A54,[1]TDSheet!$A:$M,13,0)</f>
        <v>44</v>
      </c>
    </row>
    <row r="55" spans="1:22" ht="11.1" customHeight="1" outlineLevel="1" x14ac:dyDescent="0.2">
      <c r="A55" s="8" t="s">
        <v>58</v>
      </c>
      <c r="B55" s="8" t="s">
        <v>14</v>
      </c>
      <c r="C55" s="9">
        <v>33</v>
      </c>
      <c r="D55" s="9">
        <v>3</v>
      </c>
      <c r="E55" s="9">
        <v>15</v>
      </c>
      <c r="F55" s="9">
        <v>19</v>
      </c>
      <c r="G55" s="23">
        <f>VLOOKUP(A55,[1]TDSheet!$A:$G,7,0)</f>
        <v>0.4</v>
      </c>
      <c r="H55" s="2">
        <f>VLOOKUP(A55,[1]TDSheet!$A:$H,8,0)</f>
        <v>40</v>
      </c>
      <c r="I55" s="2">
        <f>VLOOKUP(A55,[2]TDSheet!$A:$Q,4,0)</f>
        <v>30</v>
      </c>
      <c r="J55" s="2">
        <f t="shared" si="3"/>
        <v>-15</v>
      </c>
      <c r="L55" s="2">
        <f>VLOOKUP(A55,[1]TDSheet!$A:$P,16,0)</f>
        <v>100</v>
      </c>
      <c r="M55" s="2">
        <f t="shared" si="4"/>
        <v>3</v>
      </c>
      <c r="N55" s="22"/>
      <c r="O55" s="22"/>
      <c r="Q55" s="2">
        <f t="shared" si="5"/>
        <v>39.666666666666664</v>
      </c>
      <c r="R55" s="2">
        <f t="shared" si="6"/>
        <v>39.666666666666664</v>
      </c>
      <c r="S55" s="2">
        <f>VLOOKUP(A55,[1]TDSheet!$A:$V,22,0)</f>
        <v>6.4</v>
      </c>
      <c r="T55" s="2">
        <f>VLOOKUP(A55,[1]TDSheet!$A:$W,23,0)</f>
        <v>2.2000000000000002</v>
      </c>
      <c r="U55" s="2">
        <f>VLOOKUP(A55,[1]TDSheet!$A:$M,13,0)</f>
        <v>6.2</v>
      </c>
    </row>
    <row r="56" spans="1:22" ht="11.1" customHeight="1" outlineLevel="1" x14ac:dyDescent="0.2">
      <c r="A56" s="8" t="s">
        <v>59</v>
      </c>
      <c r="B56" s="8" t="s">
        <v>10</v>
      </c>
      <c r="C56" s="9">
        <v>16.006</v>
      </c>
      <c r="D56" s="9">
        <v>24.704999999999998</v>
      </c>
      <c r="E56" s="9">
        <v>7.3419999999999996</v>
      </c>
      <c r="F56" s="9">
        <v>33.369</v>
      </c>
      <c r="G56" s="23">
        <f>VLOOKUP(A56,[1]TDSheet!$A:$G,7,0)</f>
        <v>1</v>
      </c>
      <c r="H56" s="2">
        <f>VLOOKUP(A56,[1]TDSheet!$A:$H,8,0)</f>
        <v>45</v>
      </c>
      <c r="I56" s="2">
        <f>VLOOKUP(A56,[2]TDSheet!$A:$Q,4,0)</f>
        <v>6.5</v>
      </c>
      <c r="J56" s="2">
        <f t="shared" si="3"/>
        <v>0.84199999999999964</v>
      </c>
      <c r="L56" s="2">
        <f>VLOOKUP(A56,[1]TDSheet!$A:$P,16,0)</f>
        <v>35</v>
      </c>
      <c r="M56" s="2">
        <f t="shared" si="4"/>
        <v>1.4683999999999999</v>
      </c>
      <c r="N56" s="22"/>
      <c r="O56" s="22"/>
      <c r="Q56" s="2">
        <f t="shared" si="5"/>
        <v>46.56020157995097</v>
      </c>
      <c r="R56" s="2">
        <f t="shared" si="6"/>
        <v>46.56020157995097</v>
      </c>
      <c r="S56" s="2">
        <f>VLOOKUP(A56,[1]TDSheet!$A:$V,22,0)</f>
        <v>0</v>
      </c>
      <c r="T56" s="2">
        <f>VLOOKUP(A56,[1]TDSheet!$A:$W,23,0)</f>
        <v>0</v>
      </c>
      <c r="U56" s="2">
        <f>VLOOKUP(A56,[1]TDSheet!$A:$M,13,0)</f>
        <v>2.0125999999999999</v>
      </c>
      <c r="V56" s="2" t="str">
        <f>VLOOKUP(A56,[1]TDSheet!$A:$X,24,0)</f>
        <v>новинка</v>
      </c>
    </row>
    <row r="57" spans="1:22" ht="11.1" customHeight="1" outlineLevel="1" x14ac:dyDescent="0.2">
      <c r="A57" s="8" t="s">
        <v>60</v>
      </c>
      <c r="B57" s="8" t="s">
        <v>14</v>
      </c>
      <c r="C57" s="9">
        <v>86</v>
      </c>
      <c r="D57" s="9">
        <v>100</v>
      </c>
      <c r="E57" s="9">
        <v>41</v>
      </c>
      <c r="F57" s="9">
        <v>145</v>
      </c>
      <c r="G57" s="23">
        <f>VLOOKUP(A57,[1]TDSheet!$A:$G,7,0)</f>
        <v>0.1</v>
      </c>
      <c r="H57" s="2">
        <f>VLOOKUP(A57,[1]TDSheet!$A:$H,8,0)</f>
        <v>730</v>
      </c>
      <c r="I57" s="2">
        <f>VLOOKUP(A57,[2]TDSheet!$A:$Q,4,0)</f>
        <v>41</v>
      </c>
      <c r="J57" s="2">
        <f t="shared" si="3"/>
        <v>0</v>
      </c>
      <c r="L57" s="2">
        <f>VLOOKUP(A57,[1]TDSheet!$A:$P,16,0)</f>
        <v>200</v>
      </c>
      <c r="M57" s="2">
        <f t="shared" si="4"/>
        <v>8.1999999999999993</v>
      </c>
      <c r="N57" s="22"/>
      <c r="O57" s="22"/>
      <c r="Q57" s="2">
        <f t="shared" si="5"/>
        <v>42.073170731707322</v>
      </c>
      <c r="R57" s="2">
        <f t="shared" si="6"/>
        <v>42.073170731707322</v>
      </c>
      <c r="S57" s="2">
        <f>VLOOKUP(A57,[1]TDSheet!$A:$V,22,0)</f>
        <v>12</v>
      </c>
      <c r="T57" s="2">
        <f>VLOOKUP(A57,[1]TDSheet!$A:$W,23,0)</f>
        <v>0</v>
      </c>
      <c r="U57" s="2">
        <f>VLOOKUP(A57,[1]TDSheet!$A:$M,13,0)</f>
        <v>18.8</v>
      </c>
      <c r="V57" s="2" t="str">
        <f>VLOOKUP(A57,[1]TDSheet!$A:$X,24,0)</f>
        <v>новинка</v>
      </c>
    </row>
    <row r="58" spans="1:22" ht="21.95" customHeight="1" outlineLevel="1" x14ac:dyDescent="0.2">
      <c r="A58" s="8" t="s">
        <v>61</v>
      </c>
      <c r="B58" s="8" t="s">
        <v>14</v>
      </c>
      <c r="C58" s="10"/>
      <c r="D58" s="9"/>
      <c r="E58" s="9">
        <v>1</v>
      </c>
      <c r="F58" s="9">
        <v>-1</v>
      </c>
      <c r="G58" s="23">
        <v>0</v>
      </c>
      <c r="H58" s="2" t="e">
        <f>VLOOKUP(A58,[1]TDSheet!$A:$H,8,0)</f>
        <v>#N/A</v>
      </c>
      <c r="I58" s="2">
        <f>VLOOKUP(A58,[2]TDSheet!$A:$Q,4,0)</f>
        <v>1</v>
      </c>
      <c r="J58" s="2">
        <f t="shared" si="3"/>
        <v>0</v>
      </c>
      <c r="M58" s="2">
        <f t="shared" si="4"/>
        <v>0.2</v>
      </c>
      <c r="N58" s="22"/>
      <c r="O58" s="22"/>
      <c r="Q58" s="2">
        <f t="shared" si="5"/>
        <v>-5</v>
      </c>
      <c r="R58" s="2">
        <f t="shared" si="6"/>
        <v>-5</v>
      </c>
      <c r="S58" s="2">
        <v>0</v>
      </c>
      <c r="T58" s="2">
        <v>0</v>
      </c>
      <c r="U58" s="2">
        <v>0</v>
      </c>
    </row>
    <row r="59" spans="1:22" ht="11.1" customHeight="1" outlineLevel="1" x14ac:dyDescent="0.2">
      <c r="A59" s="8" t="s">
        <v>62</v>
      </c>
      <c r="B59" s="8" t="s">
        <v>14</v>
      </c>
      <c r="C59" s="10"/>
      <c r="D59" s="9">
        <v>39</v>
      </c>
      <c r="E59" s="9"/>
      <c r="F59" s="9">
        <v>30</v>
      </c>
      <c r="G59" s="23">
        <f>VLOOKUP(A59,[1]TDSheet!$A:$G,7,0)</f>
        <v>0.4</v>
      </c>
      <c r="H59" s="2">
        <f>VLOOKUP(A59,[1]TDSheet!$A:$H,8,0)</f>
        <v>60</v>
      </c>
      <c r="I59" s="2">
        <f>VLOOKUP(A59,[2]TDSheet!$A:$Q,4,0)</f>
        <v>6</v>
      </c>
      <c r="J59" s="2">
        <f t="shared" si="3"/>
        <v>-6</v>
      </c>
      <c r="L59" s="2">
        <f>VLOOKUP(A59,[1]TDSheet!$A:$P,16,0)</f>
        <v>50</v>
      </c>
      <c r="M59" s="2">
        <f t="shared" si="4"/>
        <v>0</v>
      </c>
      <c r="N59" s="22"/>
      <c r="O59" s="22"/>
      <c r="Q59" s="2" t="e">
        <f t="shared" si="5"/>
        <v>#DIV/0!</v>
      </c>
      <c r="R59" s="2" t="e">
        <f t="shared" si="6"/>
        <v>#DIV/0!</v>
      </c>
      <c r="S59" s="2">
        <f>VLOOKUP(A59,[1]TDSheet!$A:$V,22,0)</f>
        <v>3.4</v>
      </c>
      <c r="T59" s="2">
        <f>VLOOKUP(A59,[1]TDSheet!$A:$W,23,0)</f>
        <v>3</v>
      </c>
      <c r="U59" s="2">
        <f>VLOOKUP(A59,[1]TDSheet!$A:$M,13,0)</f>
        <v>4.4000000000000004</v>
      </c>
    </row>
    <row r="60" spans="1:22" ht="21.95" customHeight="1" outlineLevel="1" x14ac:dyDescent="0.2">
      <c r="A60" s="8" t="s">
        <v>63</v>
      </c>
      <c r="B60" s="8" t="s">
        <v>14</v>
      </c>
      <c r="C60" s="9">
        <v>83</v>
      </c>
      <c r="D60" s="9">
        <v>58</v>
      </c>
      <c r="E60" s="9">
        <v>66</v>
      </c>
      <c r="F60" s="9">
        <v>46</v>
      </c>
      <c r="G60" s="23">
        <f>VLOOKUP(A60,[1]TDSheet!$A:$G,7,0)</f>
        <v>0.35</v>
      </c>
      <c r="H60" s="2">
        <f>VLOOKUP(A60,[1]TDSheet!$A:$H,8,0)</f>
        <v>40</v>
      </c>
      <c r="I60" s="2">
        <f>VLOOKUP(A60,[2]TDSheet!$A:$Q,4,0)</f>
        <v>70</v>
      </c>
      <c r="J60" s="2">
        <f t="shared" si="3"/>
        <v>-4</v>
      </c>
      <c r="L60" s="2">
        <f>VLOOKUP(A60,[1]TDSheet!$A:$P,16,0)</f>
        <v>150</v>
      </c>
      <c r="M60" s="2">
        <f t="shared" si="4"/>
        <v>13.2</v>
      </c>
      <c r="N60" s="22"/>
      <c r="O60" s="22"/>
      <c r="Q60" s="2">
        <f t="shared" si="5"/>
        <v>14.84848484848485</v>
      </c>
      <c r="R60" s="2">
        <f t="shared" si="6"/>
        <v>14.84848484848485</v>
      </c>
      <c r="S60" s="2">
        <f>VLOOKUP(A60,[1]TDSheet!$A:$V,22,0)</f>
        <v>13.8</v>
      </c>
      <c r="T60" s="2">
        <f>VLOOKUP(A60,[1]TDSheet!$A:$W,23,0)</f>
        <v>14.6</v>
      </c>
      <c r="U60" s="2">
        <f>VLOOKUP(A60,[1]TDSheet!$A:$M,13,0)</f>
        <v>13.4</v>
      </c>
    </row>
    <row r="61" spans="1:22" ht="11.1" customHeight="1" outlineLevel="1" x14ac:dyDescent="0.2">
      <c r="A61" s="8" t="s">
        <v>64</v>
      </c>
      <c r="B61" s="8" t="s">
        <v>14</v>
      </c>
      <c r="C61" s="9">
        <v>2</v>
      </c>
      <c r="D61" s="9">
        <v>188</v>
      </c>
      <c r="E61" s="9">
        <v>-7</v>
      </c>
      <c r="F61" s="9">
        <v>144</v>
      </c>
      <c r="G61" s="23">
        <f>VLOOKUP(A61,[1]TDSheet!$A:$G,7,0)</f>
        <v>0.4</v>
      </c>
      <c r="H61" s="2">
        <f>VLOOKUP(A61,[1]TDSheet!$A:$H,8,0)</f>
        <v>40</v>
      </c>
      <c r="I61" s="2">
        <f>VLOOKUP(A61,[2]TDSheet!$A:$Q,4,0)</f>
        <v>47</v>
      </c>
      <c r="J61" s="2">
        <f t="shared" si="3"/>
        <v>-54</v>
      </c>
      <c r="L61" s="2">
        <f>VLOOKUP(A61,[1]TDSheet!$A:$P,16,0)</f>
        <v>300</v>
      </c>
      <c r="M61" s="2">
        <f t="shared" si="4"/>
        <v>-1.4</v>
      </c>
      <c r="N61" s="22"/>
      <c r="O61" s="22"/>
      <c r="Q61" s="2">
        <f t="shared" si="5"/>
        <v>-317.14285714285717</v>
      </c>
      <c r="R61" s="2">
        <f t="shared" si="6"/>
        <v>-317.14285714285717</v>
      </c>
      <c r="S61" s="2">
        <f>VLOOKUP(A61,[1]TDSheet!$A:$V,22,0)</f>
        <v>44.4</v>
      </c>
      <c r="T61" s="2">
        <f>VLOOKUP(A61,[1]TDSheet!$A:$W,23,0)</f>
        <v>1.8</v>
      </c>
      <c r="U61" s="2">
        <f>VLOOKUP(A61,[1]TDSheet!$A:$M,13,0)</f>
        <v>-1</v>
      </c>
    </row>
    <row r="62" spans="1:22" ht="11.1" customHeight="1" outlineLevel="1" x14ac:dyDescent="0.2">
      <c r="A62" s="8" t="s">
        <v>65</v>
      </c>
      <c r="B62" s="8" t="s">
        <v>14</v>
      </c>
      <c r="C62" s="9">
        <v>2</v>
      </c>
      <c r="D62" s="9">
        <v>193</v>
      </c>
      <c r="E62" s="9">
        <v>12</v>
      </c>
      <c r="F62" s="9">
        <v>148</v>
      </c>
      <c r="G62" s="23">
        <f>VLOOKUP(A62,[1]TDSheet!$A:$G,7,0)</f>
        <v>0.4</v>
      </c>
      <c r="H62" s="2">
        <f>VLOOKUP(A62,[1]TDSheet!$A:$H,8,0)</f>
        <v>45</v>
      </c>
      <c r="I62" s="2">
        <f>VLOOKUP(A62,[2]TDSheet!$A:$Q,4,0)</f>
        <v>61</v>
      </c>
      <c r="J62" s="2">
        <f t="shared" si="3"/>
        <v>-49</v>
      </c>
      <c r="L62" s="2">
        <f>VLOOKUP(A62,[1]TDSheet!$A:$P,16,0)</f>
        <v>300</v>
      </c>
      <c r="M62" s="2">
        <f t="shared" si="4"/>
        <v>2.4</v>
      </c>
      <c r="N62" s="22"/>
      <c r="O62" s="22"/>
      <c r="Q62" s="2">
        <f t="shared" si="5"/>
        <v>186.66666666666669</v>
      </c>
      <c r="R62" s="2">
        <f t="shared" si="6"/>
        <v>186.66666666666669</v>
      </c>
      <c r="S62" s="2">
        <f>VLOOKUP(A62,[1]TDSheet!$A:$V,22,0)</f>
        <v>48</v>
      </c>
      <c r="T62" s="2">
        <f>VLOOKUP(A62,[1]TDSheet!$A:$W,23,0)</f>
        <v>4.8</v>
      </c>
      <c r="U62" s="2">
        <f>VLOOKUP(A62,[1]TDSheet!$A:$M,13,0)</f>
        <v>-3.4</v>
      </c>
    </row>
    <row r="63" spans="1:22" ht="11.1" customHeight="1" outlineLevel="1" x14ac:dyDescent="0.2">
      <c r="A63" s="8" t="s">
        <v>66</v>
      </c>
      <c r="B63" s="8" t="s">
        <v>14</v>
      </c>
      <c r="C63" s="9">
        <v>20</v>
      </c>
      <c r="D63" s="9">
        <v>6</v>
      </c>
      <c r="E63" s="9">
        <v>4</v>
      </c>
      <c r="F63" s="9">
        <v>11</v>
      </c>
      <c r="G63" s="23">
        <f>VLOOKUP(A63,[1]TDSheet!$A:$G,7,0)</f>
        <v>0.4</v>
      </c>
      <c r="H63" s="2">
        <f>VLOOKUP(A63,[1]TDSheet!$A:$H,8,0)</f>
        <v>40</v>
      </c>
      <c r="I63" s="2">
        <f>VLOOKUP(A63,[2]TDSheet!$A:$Q,4,0)</f>
        <v>7</v>
      </c>
      <c r="J63" s="2">
        <f t="shared" si="3"/>
        <v>-3</v>
      </c>
      <c r="L63" s="2">
        <f>VLOOKUP(A63,[1]TDSheet!$A:$P,16,0)</f>
        <v>100</v>
      </c>
      <c r="M63" s="2">
        <f t="shared" si="4"/>
        <v>0.8</v>
      </c>
      <c r="N63" s="22"/>
      <c r="O63" s="22"/>
      <c r="Q63" s="2">
        <f t="shared" si="5"/>
        <v>138.75</v>
      </c>
      <c r="R63" s="2">
        <f t="shared" si="6"/>
        <v>138.75</v>
      </c>
      <c r="S63" s="2">
        <f>VLOOKUP(A63,[1]TDSheet!$A:$V,22,0)</f>
        <v>2.4</v>
      </c>
      <c r="T63" s="2">
        <f>VLOOKUP(A63,[1]TDSheet!$A:$W,23,0)</f>
        <v>1</v>
      </c>
      <c r="U63" s="2">
        <f>VLOOKUP(A63,[1]TDSheet!$A:$M,13,0)</f>
        <v>2.8</v>
      </c>
    </row>
    <row r="64" spans="1:22" ht="11.1" customHeight="1" outlineLevel="1" x14ac:dyDescent="0.2">
      <c r="A64" s="8" t="s">
        <v>67</v>
      </c>
      <c r="B64" s="8" t="s">
        <v>10</v>
      </c>
      <c r="C64" s="10"/>
      <c r="D64" s="9">
        <v>98.63</v>
      </c>
      <c r="E64" s="9">
        <v>69.06</v>
      </c>
      <c r="F64" s="9">
        <v>29.57</v>
      </c>
      <c r="G64" s="23">
        <f>VLOOKUP(A64,[1]TDSheet!$A:$G,7,0)</f>
        <v>1</v>
      </c>
      <c r="H64" s="2">
        <f>VLOOKUP(A64,[1]TDSheet!$A:$H,8,0)</f>
        <v>50</v>
      </c>
      <c r="I64" s="2">
        <f>VLOOKUP(A64,[2]TDSheet!$A:$Q,4,0)</f>
        <v>69.66</v>
      </c>
      <c r="J64" s="2">
        <f t="shared" si="3"/>
        <v>-0.59999999999999432</v>
      </c>
      <c r="L64" s="2">
        <f>VLOOKUP(A64,[1]TDSheet!$A:$P,16,0)</f>
        <v>120</v>
      </c>
      <c r="M64" s="2">
        <f t="shared" si="4"/>
        <v>13.812000000000001</v>
      </c>
      <c r="N64" s="22"/>
      <c r="O64" s="22"/>
      <c r="Q64" s="2">
        <f t="shared" si="5"/>
        <v>10.828989284679986</v>
      </c>
      <c r="R64" s="2">
        <f t="shared" si="6"/>
        <v>10.828989284679986</v>
      </c>
      <c r="S64" s="2">
        <f>VLOOKUP(A64,[1]TDSheet!$A:$V,22,0)</f>
        <v>9.4819999999999993</v>
      </c>
      <c r="T64" s="2">
        <f>VLOOKUP(A64,[1]TDSheet!$A:$W,23,0)</f>
        <v>12.6</v>
      </c>
      <c r="U64" s="2">
        <f>VLOOKUP(A64,[1]TDSheet!$A:$M,13,0)</f>
        <v>13.0124</v>
      </c>
    </row>
    <row r="65" spans="1:22" ht="11.1" customHeight="1" outlineLevel="1" x14ac:dyDescent="0.2">
      <c r="A65" s="8" t="s">
        <v>68</v>
      </c>
      <c r="B65" s="8" t="s">
        <v>10</v>
      </c>
      <c r="C65" s="9">
        <v>24.181999999999999</v>
      </c>
      <c r="D65" s="9">
        <v>15.368</v>
      </c>
      <c r="E65" s="9">
        <v>11.093999999999999</v>
      </c>
      <c r="F65" s="9">
        <v>25.45</v>
      </c>
      <c r="G65" s="23">
        <f>VLOOKUP(A65,[1]TDSheet!$A:$G,7,0)</f>
        <v>1</v>
      </c>
      <c r="H65" s="2">
        <f>VLOOKUP(A65,[1]TDSheet!$A:$H,8,0)</f>
        <v>50</v>
      </c>
      <c r="I65" s="2">
        <f>VLOOKUP(A65,[2]TDSheet!$A:$Q,4,0)</f>
        <v>13.15</v>
      </c>
      <c r="J65" s="2">
        <f t="shared" si="3"/>
        <v>-2.0560000000000009</v>
      </c>
      <c r="L65" s="2">
        <f>VLOOKUP(A65,[1]TDSheet!$A:$P,16,0)</f>
        <v>40</v>
      </c>
      <c r="M65" s="2">
        <f t="shared" si="4"/>
        <v>2.2187999999999999</v>
      </c>
      <c r="N65" s="22"/>
      <c r="O65" s="22"/>
      <c r="Q65" s="2">
        <f t="shared" si="5"/>
        <v>29.497926807283218</v>
      </c>
      <c r="R65" s="2">
        <f t="shared" si="6"/>
        <v>29.497926807283218</v>
      </c>
      <c r="S65" s="2">
        <f>VLOOKUP(A65,[1]TDSheet!$A:$V,22,0)</f>
        <v>1.8719999999999999</v>
      </c>
      <c r="T65" s="2">
        <f>VLOOKUP(A65,[1]TDSheet!$A:$W,23,0)</f>
        <v>2.1280000000000001</v>
      </c>
      <c r="U65" s="2">
        <f>VLOOKUP(A65,[1]TDSheet!$A:$M,13,0)</f>
        <v>2.1707999999999998</v>
      </c>
    </row>
    <row r="66" spans="1:22" ht="11.1" customHeight="1" outlineLevel="1" x14ac:dyDescent="0.2">
      <c r="A66" s="8" t="s">
        <v>111</v>
      </c>
      <c r="B66" s="8" t="s">
        <v>10</v>
      </c>
      <c r="C66" s="10"/>
      <c r="D66" s="9"/>
      <c r="E66" s="9"/>
      <c r="F66" s="9"/>
      <c r="G66" s="23">
        <f>VLOOKUP(A66,[1]TDSheet!$A:$G,7,0)</f>
        <v>1</v>
      </c>
      <c r="H66" s="2">
        <f>VLOOKUP(A66,[1]TDSheet!$A:$H,8,0)</f>
        <v>40</v>
      </c>
      <c r="J66" s="2">
        <f t="shared" ref="J66" si="9">E66-I66</f>
        <v>0</v>
      </c>
      <c r="L66" s="2">
        <f>VLOOKUP(A66,[1]TDSheet!$A:$P,16,0)</f>
        <v>0</v>
      </c>
      <c r="M66" s="2">
        <f t="shared" ref="M66" si="10">E66/5</f>
        <v>0</v>
      </c>
      <c r="N66" s="22"/>
      <c r="O66" s="22"/>
      <c r="Q66" s="2" t="e">
        <f t="shared" si="5"/>
        <v>#DIV/0!</v>
      </c>
      <c r="R66" s="2" t="e">
        <f t="shared" si="6"/>
        <v>#DIV/0!</v>
      </c>
      <c r="S66" s="2">
        <f>VLOOKUP(A66,[1]TDSheet!$A:$V,22,0)</f>
        <v>1.4643999999999999</v>
      </c>
      <c r="T66" s="2">
        <f>VLOOKUP(A66,[1]TDSheet!$A:$W,23,0)</f>
        <v>13.902600000000001</v>
      </c>
      <c r="U66" s="2">
        <f>VLOOKUP(A66,[1]TDSheet!$A:$M,13,0)</f>
        <v>7.469199999999999</v>
      </c>
    </row>
    <row r="67" spans="1:22" ht="11.1" customHeight="1" outlineLevel="1" x14ac:dyDescent="0.2">
      <c r="A67" s="28" t="s">
        <v>69</v>
      </c>
      <c r="B67" s="8" t="s">
        <v>10</v>
      </c>
      <c r="C67" s="10"/>
      <c r="D67" s="9">
        <v>23.155999999999999</v>
      </c>
      <c r="E67" s="9"/>
      <c r="F67" s="9">
        <v>23.155999999999999</v>
      </c>
      <c r="G67" s="23">
        <v>1</v>
      </c>
      <c r="H67" s="2">
        <v>40</v>
      </c>
      <c r="I67" s="2">
        <f>VLOOKUP(A67,[2]TDSheet!$A:$Q,4,0)</f>
        <v>1.3</v>
      </c>
      <c r="J67" s="2">
        <f t="shared" si="3"/>
        <v>-1.3</v>
      </c>
      <c r="M67" s="2">
        <f t="shared" si="4"/>
        <v>0</v>
      </c>
      <c r="N67" s="22"/>
      <c r="O67" s="22"/>
      <c r="Q67" s="2" t="e">
        <f t="shared" si="5"/>
        <v>#DIV/0!</v>
      </c>
      <c r="R67" s="2" t="e">
        <f t="shared" si="6"/>
        <v>#DIV/0!</v>
      </c>
      <c r="S67" s="2">
        <v>0</v>
      </c>
      <c r="T67" s="2">
        <v>0</v>
      </c>
      <c r="U67" s="2">
        <v>0</v>
      </c>
    </row>
    <row r="68" spans="1:22" ht="11.1" customHeight="1" outlineLevel="1" x14ac:dyDescent="0.2">
      <c r="A68" s="8" t="s">
        <v>70</v>
      </c>
      <c r="B68" s="8" t="s">
        <v>14</v>
      </c>
      <c r="C68" s="9">
        <v>22</v>
      </c>
      <c r="D68" s="9">
        <v>763</v>
      </c>
      <c r="E68" s="9">
        <v>57</v>
      </c>
      <c r="F68" s="9">
        <v>504</v>
      </c>
      <c r="G68" s="23">
        <f>VLOOKUP(A68,[1]TDSheet!$A:$G,7,0)</f>
        <v>0.45</v>
      </c>
      <c r="H68" s="2">
        <f>VLOOKUP(A68,[1]TDSheet!$A:$H,8,0)</f>
        <v>50</v>
      </c>
      <c r="I68" s="2">
        <f>VLOOKUP(A68,[2]TDSheet!$A:$Q,4,0)</f>
        <v>247</v>
      </c>
      <c r="J68" s="2">
        <f t="shared" si="3"/>
        <v>-190</v>
      </c>
      <c r="L68" s="2">
        <f>VLOOKUP(A68,[1]TDSheet!$A:$P,16,0)</f>
        <v>750</v>
      </c>
      <c r="M68" s="2">
        <f t="shared" si="4"/>
        <v>11.4</v>
      </c>
      <c r="N68" s="22"/>
      <c r="O68" s="22"/>
      <c r="Q68" s="2">
        <f t="shared" si="5"/>
        <v>110</v>
      </c>
      <c r="R68" s="2">
        <f t="shared" si="6"/>
        <v>110</v>
      </c>
      <c r="S68" s="2">
        <f>VLOOKUP(A68,[1]TDSheet!$A:$V,22,0)</f>
        <v>82</v>
      </c>
      <c r="T68" s="2">
        <f>VLOOKUP(A68,[1]TDSheet!$A:$W,23,0)</f>
        <v>66.8</v>
      </c>
      <c r="U68" s="2">
        <f>VLOOKUP(A68,[1]TDSheet!$A:$M,13,0)</f>
        <v>86.6</v>
      </c>
    </row>
    <row r="69" spans="1:22" ht="11.1" customHeight="1" outlineLevel="1" x14ac:dyDescent="0.2">
      <c r="A69" s="8" t="s">
        <v>71</v>
      </c>
      <c r="B69" s="8" t="s">
        <v>14</v>
      </c>
      <c r="C69" s="9">
        <v>-10</v>
      </c>
      <c r="D69" s="9">
        <v>466</v>
      </c>
      <c r="E69" s="9">
        <v>11</v>
      </c>
      <c r="F69" s="9">
        <v>430</v>
      </c>
      <c r="G69" s="23">
        <f>VLOOKUP(A69,[1]TDSheet!$A:$G,7,0)</f>
        <v>0.45</v>
      </c>
      <c r="H69" s="2">
        <f>VLOOKUP(A69,[1]TDSheet!$A:$H,8,0)</f>
        <v>50</v>
      </c>
      <c r="I69" s="2">
        <f>VLOOKUP(A69,[2]TDSheet!$A:$Q,4,0)</f>
        <v>96</v>
      </c>
      <c r="J69" s="2">
        <f t="shared" si="3"/>
        <v>-85</v>
      </c>
      <c r="L69" s="2">
        <f>VLOOKUP(A69,[1]TDSheet!$A:$P,16,0)</f>
        <v>550</v>
      </c>
      <c r="M69" s="2">
        <f t="shared" si="4"/>
        <v>2.2000000000000002</v>
      </c>
      <c r="N69" s="22"/>
      <c r="O69" s="22"/>
      <c r="Q69" s="2">
        <f t="shared" si="5"/>
        <v>445.45454545454544</v>
      </c>
      <c r="R69" s="2">
        <f t="shared" si="6"/>
        <v>445.45454545454544</v>
      </c>
      <c r="S69" s="2">
        <f>VLOOKUP(A69,[1]TDSheet!$A:$V,22,0)</f>
        <v>63</v>
      </c>
      <c r="T69" s="2">
        <f>VLOOKUP(A69,[1]TDSheet!$A:$W,23,0)</f>
        <v>49.6</v>
      </c>
      <c r="U69" s="2">
        <f>VLOOKUP(A69,[1]TDSheet!$A:$M,13,0)</f>
        <v>63.4</v>
      </c>
    </row>
    <row r="70" spans="1:22" ht="11.1" customHeight="1" outlineLevel="1" x14ac:dyDescent="0.2">
      <c r="A70" s="8" t="s">
        <v>72</v>
      </c>
      <c r="B70" s="8" t="s">
        <v>14</v>
      </c>
      <c r="C70" s="9">
        <v>182</v>
      </c>
      <c r="D70" s="9">
        <v>207</v>
      </c>
      <c r="E70" s="9">
        <v>188</v>
      </c>
      <c r="F70" s="9">
        <v>184</v>
      </c>
      <c r="G70" s="23">
        <f>VLOOKUP(A70,[1]TDSheet!$A:$G,7,0)</f>
        <v>0.45</v>
      </c>
      <c r="H70" s="2">
        <f>VLOOKUP(A70,[1]TDSheet!$A:$H,8,0)</f>
        <v>50</v>
      </c>
      <c r="I70" s="2">
        <f>VLOOKUP(A70,[2]TDSheet!$A:$Q,4,0)</f>
        <v>199</v>
      </c>
      <c r="J70" s="2">
        <f t="shared" si="3"/>
        <v>-11</v>
      </c>
      <c r="L70" s="2">
        <f>VLOOKUP(A70,[1]TDSheet!$A:$P,16,0)</f>
        <v>250</v>
      </c>
      <c r="M70" s="2">
        <f t="shared" si="4"/>
        <v>37.6</v>
      </c>
      <c r="N70" s="22"/>
      <c r="O70" s="22"/>
      <c r="Q70" s="2">
        <f t="shared" si="5"/>
        <v>11.542553191489361</v>
      </c>
      <c r="R70" s="2">
        <f t="shared" si="6"/>
        <v>11.542553191489361</v>
      </c>
      <c r="S70" s="2">
        <f>VLOOKUP(A70,[1]TDSheet!$A:$V,22,0)</f>
        <v>39</v>
      </c>
      <c r="T70" s="2">
        <f>VLOOKUP(A70,[1]TDSheet!$A:$W,23,0)</f>
        <v>37.200000000000003</v>
      </c>
      <c r="U70" s="2">
        <f>VLOOKUP(A70,[1]TDSheet!$A:$M,13,0)</f>
        <v>36.799999999999997</v>
      </c>
    </row>
    <row r="71" spans="1:22" ht="11.1" customHeight="1" outlineLevel="1" x14ac:dyDescent="0.2">
      <c r="A71" s="8" t="s">
        <v>73</v>
      </c>
      <c r="B71" s="8" t="s">
        <v>14</v>
      </c>
      <c r="C71" s="9">
        <v>2</v>
      </c>
      <c r="D71" s="9">
        <v>15</v>
      </c>
      <c r="E71" s="9">
        <v>2</v>
      </c>
      <c r="F71" s="9">
        <v>15</v>
      </c>
      <c r="G71" s="23">
        <f>VLOOKUP(A71,[1]TDSheet!$A:$G,7,0)</f>
        <v>0.4</v>
      </c>
      <c r="H71" s="2">
        <f>VLOOKUP(A71,[1]TDSheet!$A:$H,8,0)</f>
        <v>40</v>
      </c>
      <c r="I71" s="2">
        <f>VLOOKUP(A71,[2]TDSheet!$A:$Q,4,0)</f>
        <v>2</v>
      </c>
      <c r="J71" s="2">
        <f t="shared" si="3"/>
        <v>0</v>
      </c>
      <c r="L71" s="2">
        <f>VLOOKUP(A71,[1]TDSheet!$A:$P,16,0)</f>
        <v>70</v>
      </c>
      <c r="M71" s="2">
        <f t="shared" si="4"/>
        <v>0.4</v>
      </c>
      <c r="N71" s="22"/>
      <c r="O71" s="22"/>
      <c r="Q71" s="2">
        <f t="shared" ref="Q71:Q85" si="11">(F71+L71+N71)/M71</f>
        <v>212.5</v>
      </c>
      <c r="R71" s="2">
        <f t="shared" ref="R71:R85" si="12">(F71+L71)/M71</f>
        <v>212.5</v>
      </c>
      <c r="S71" s="2">
        <f>VLOOKUP(A71,[1]TDSheet!$A:$V,22,0)</f>
        <v>3.2</v>
      </c>
      <c r="T71" s="2">
        <f>VLOOKUP(A71,[1]TDSheet!$A:$W,23,0)</f>
        <v>1</v>
      </c>
      <c r="U71" s="2">
        <f>VLOOKUP(A71,[1]TDSheet!$A:$M,13,0)</f>
        <v>-0.4</v>
      </c>
    </row>
    <row r="72" spans="1:22" ht="11.1" customHeight="1" outlineLevel="1" x14ac:dyDescent="0.2">
      <c r="A72" s="8" t="s">
        <v>74</v>
      </c>
      <c r="B72" s="8" t="s">
        <v>14</v>
      </c>
      <c r="C72" s="9">
        <v>-6</v>
      </c>
      <c r="D72" s="9">
        <v>46</v>
      </c>
      <c r="E72" s="9"/>
      <c r="F72" s="9">
        <v>27</v>
      </c>
      <c r="G72" s="23">
        <f>VLOOKUP(A72,[1]TDSheet!$A:$G,7,0)</f>
        <v>0.4</v>
      </c>
      <c r="H72" s="2">
        <f>VLOOKUP(A72,[1]TDSheet!$A:$H,8,0)</f>
        <v>40</v>
      </c>
      <c r="J72" s="2">
        <f t="shared" si="3"/>
        <v>0</v>
      </c>
      <c r="L72" s="2">
        <f>VLOOKUP(A72,[1]TDSheet!$A:$P,16,0)</f>
        <v>70</v>
      </c>
      <c r="M72" s="2">
        <f t="shared" si="4"/>
        <v>0</v>
      </c>
      <c r="N72" s="22"/>
      <c r="O72" s="22"/>
      <c r="Q72" s="2" t="e">
        <f t="shared" si="11"/>
        <v>#DIV/0!</v>
      </c>
      <c r="R72" s="2" t="e">
        <f t="shared" si="12"/>
        <v>#DIV/0!</v>
      </c>
      <c r="S72" s="2">
        <f>VLOOKUP(A72,[1]TDSheet!$A:$V,22,0)</f>
        <v>5.2</v>
      </c>
      <c r="T72" s="2">
        <f>VLOOKUP(A72,[1]TDSheet!$A:$W,23,0)</f>
        <v>1.2</v>
      </c>
      <c r="U72" s="2">
        <f>VLOOKUP(A72,[1]TDSheet!$A:$M,13,0)</f>
        <v>0</v>
      </c>
    </row>
    <row r="73" spans="1:22" ht="11.1" customHeight="1" outlineLevel="1" x14ac:dyDescent="0.2">
      <c r="A73" s="8" t="s">
        <v>75</v>
      </c>
      <c r="B73" s="8" t="s">
        <v>10</v>
      </c>
      <c r="C73" s="9">
        <v>46.795000000000002</v>
      </c>
      <c r="D73" s="9">
        <v>117.452</v>
      </c>
      <c r="E73" s="9">
        <v>64.265000000000001</v>
      </c>
      <c r="F73" s="9">
        <v>90.777000000000001</v>
      </c>
      <c r="G73" s="23">
        <f>VLOOKUP(A73,[1]TDSheet!$A:$G,7,0)</f>
        <v>1</v>
      </c>
      <c r="H73" s="2">
        <f>VLOOKUP(A73,[1]TDSheet!$A:$H,8,0)</f>
        <v>55</v>
      </c>
      <c r="I73" s="2">
        <f>VLOOKUP(A73,[2]TDSheet!$A:$Q,4,0)</f>
        <v>67</v>
      </c>
      <c r="J73" s="2">
        <f t="shared" si="3"/>
        <v>-2.7349999999999994</v>
      </c>
      <c r="L73" s="2">
        <f>VLOOKUP(A73,[1]TDSheet!$A:$P,16,0)</f>
        <v>100</v>
      </c>
      <c r="M73" s="2">
        <f t="shared" si="4"/>
        <v>12.853</v>
      </c>
      <c r="N73" s="22"/>
      <c r="O73" s="22"/>
      <c r="Q73" s="2">
        <f t="shared" si="11"/>
        <v>14.84299385357504</v>
      </c>
      <c r="R73" s="2">
        <f t="shared" si="12"/>
        <v>14.84299385357504</v>
      </c>
      <c r="S73" s="2">
        <f>VLOOKUP(A73,[1]TDSheet!$A:$V,22,0)</f>
        <v>8.7020000000000017</v>
      </c>
      <c r="T73" s="2">
        <f>VLOOKUP(A73,[1]TDSheet!$A:$W,23,0)</f>
        <v>14.479000000000003</v>
      </c>
      <c r="U73" s="2">
        <f>VLOOKUP(A73,[1]TDSheet!$A:$M,13,0)</f>
        <v>9.4461999999999993</v>
      </c>
    </row>
    <row r="74" spans="1:22" ht="11.1" customHeight="1" outlineLevel="1" x14ac:dyDescent="0.2">
      <c r="A74" s="8" t="s">
        <v>76</v>
      </c>
      <c r="B74" s="8" t="s">
        <v>14</v>
      </c>
      <c r="C74" s="9">
        <v>306</v>
      </c>
      <c r="D74" s="9"/>
      <c r="E74" s="9">
        <v>32</v>
      </c>
      <c r="F74" s="9">
        <v>274</v>
      </c>
      <c r="G74" s="23">
        <f>VLOOKUP(A74,[1]TDSheet!$A:$G,7,0)</f>
        <v>0.1</v>
      </c>
      <c r="H74" s="2">
        <f>VLOOKUP(A74,[1]TDSheet!$A:$H,8,0)</f>
        <v>730</v>
      </c>
      <c r="I74" s="2">
        <f>VLOOKUP(A74,[2]TDSheet!$A:$Q,4,0)</f>
        <v>32</v>
      </c>
      <c r="J74" s="2">
        <f t="shared" ref="J74:J85" si="13">E74-I74</f>
        <v>0</v>
      </c>
      <c r="L74" s="2">
        <f>VLOOKUP(A74,[1]TDSheet!$A:$P,16,0)</f>
        <v>100</v>
      </c>
      <c r="M74" s="2">
        <f t="shared" ref="M74:M85" si="14">E74/5</f>
        <v>6.4</v>
      </c>
      <c r="N74" s="22"/>
      <c r="O74" s="22"/>
      <c r="Q74" s="2">
        <f t="shared" si="11"/>
        <v>58.4375</v>
      </c>
      <c r="R74" s="2">
        <f t="shared" si="12"/>
        <v>58.4375</v>
      </c>
      <c r="S74" s="2">
        <f>VLOOKUP(A74,[1]TDSheet!$A:$V,22,0)</f>
        <v>34</v>
      </c>
      <c r="T74" s="2">
        <f>VLOOKUP(A74,[1]TDSheet!$A:$W,23,0)</f>
        <v>9.6</v>
      </c>
      <c r="U74" s="2">
        <f>VLOOKUP(A74,[1]TDSheet!$A:$M,13,0)</f>
        <v>13.4</v>
      </c>
      <c r="V74" s="2" t="str">
        <f>VLOOKUP(A74,[1]TDSheet!$A:$X,24,0)</f>
        <v>пересорт</v>
      </c>
    </row>
    <row r="75" spans="1:22" ht="11.1" customHeight="1" outlineLevel="1" x14ac:dyDescent="0.2">
      <c r="A75" s="8" t="s">
        <v>77</v>
      </c>
      <c r="B75" s="8" t="s">
        <v>14</v>
      </c>
      <c r="C75" s="9">
        <v>47</v>
      </c>
      <c r="D75" s="9">
        <v>14</v>
      </c>
      <c r="E75" s="9">
        <v>23</v>
      </c>
      <c r="F75" s="9">
        <v>22</v>
      </c>
      <c r="G75" s="23">
        <f>VLOOKUP(A75,[1]TDSheet!$A:$G,7,0)</f>
        <v>0.6</v>
      </c>
      <c r="H75" s="2">
        <f>VLOOKUP(A75,[1]TDSheet!$A:$H,8,0)</f>
        <v>60</v>
      </c>
      <c r="I75" s="2">
        <f>VLOOKUP(A75,[2]TDSheet!$A:$Q,4,0)</f>
        <v>24</v>
      </c>
      <c r="J75" s="2">
        <f t="shared" si="13"/>
        <v>-1</v>
      </c>
      <c r="M75" s="2">
        <f t="shared" si="14"/>
        <v>4.5999999999999996</v>
      </c>
      <c r="N75" s="22"/>
      <c r="O75" s="22"/>
      <c r="Q75" s="2">
        <f t="shared" si="11"/>
        <v>4.7826086956521747</v>
      </c>
      <c r="R75" s="2">
        <f t="shared" si="12"/>
        <v>4.7826086956521747</v>
      </c>
      <c r="S75" s="2">
        <f>VLOOKUP(A75,[1]TDSheet!$A:$V,22,0)</f>
        <v>3.8</v>
      </c>
      <c r="T75" s="2">
        <f>VLOOKUP(A75,[1]TDSheet!$A:$W,23,0)</f>
        <v>3.4</v>
      </c>
      <c r="U75" s="2">
        <f>VLOOKUP(A75,[1]TDSheet!$A:$M,13,0)</f>
        <v>3.2</v>
      </c>
    </row>
    <row r="76" spans="1:22" ht="11.1" customHeight="1" outlineLevel="1" x14ac:dyDescent="0.2">
      <c r="A76" s="8" t="s">
        <v>78</v>
      </c>
      <c r="B76" s="8" t="s">
        <v>14</v>
      </c>
      <c r="C76" s="9">
        <v>54</v>
      </c>
      <c r="D76" s="9">
        <v>4</v>
      </c>
      <c r="E76" s="9">
        <v>19</v>
      </c>
      <c r="F76" s="9">
        <v>39</v>
      </c>
      <c r="G76" s="23">
        <f>VLOOKUP(A76,[1]TDSheet!$A:$G,7,0)</f>
        <v>0.6</v>
      </c>
      <c r="H76" s="2">
        <f>VLOOKUP(A76,[1]TDSheet!$A:$H,8,0)</f>
        <v>60</v>
      </c>
      <c r="I76" s="2">
        <f>VLOOKUP(A76,[2]TDSheet!$A:$Q,4,0)</f>
        <v>19</v>
      </c>
      <c r="J76" s="2">
        <f t="shared" si="13"/>
        <v>0</v>
      </c>
      <c r="M76" s="2">
        <f t="shared" si="14"/>
        <v>3.8</v>
      </c>
      <c r="N76" s="22"/>
      <c r="O76" s="22"/>
      <c r="Q76" s="2">
        <f t="shared" si="11"/>
        <v>10.263157894736842</v>
      </c>
      <c r="R76" s="2">
        <f t="shared" si="12"/>
        <v>10.263157894736842</v>
      </c>
      <c r="S76" s="2">
        <f>VLOOKUP(A76,[1]TDSheet!$A:$V,22,0)</f>
        <v>2.8</v>
      </c>
      <c r="T76" s="2">
        <f>VLOOKUP(A76,[1]TDSheet!$A:$W,23,0)</f>
        <v>2.8</v>
      </c>
      <c r="U76" s="2">
        <f>VLOOKUP(A76,[1]TDSheet!$A:$M,13,0)</f>
        <v>3</v>
      </c>
    </row>
    <row r="77" spans="1:22" ht="11.1" customHeight="1" outlineLevel="1" x14ac:dyDescent="0.2">
      <c r="A77" s="8" t="s">
        <v>79</v>
      </c>
      <c r="B77" s="8" t="s">
        <v>14</v>
      </c>
      <c r="C77" s="9">
        <v>15</v>
      </c>
      <c r="D77" s="9">
        <v>18</v>
      </c>
      <c r="E77" s="9">
        <v>17</v>
      </c>
      <c r="F77" s="9">
        <v>11</v>
      </c>
      <c r="G77" s="23">
        <f>VLOOKUP(A77,[1]TDSheet!$A:$G,7,0)</f>
        <v>0.6</v>
      </c>
      <c r="H77" s="2">
        <f>VLOOKUP(A77,[1]TDSheet!$A:$H,8,0)</f>
        <v>60</v>
      </c>
      <c r="I77" s="2">
        <f>VLOOKUP(A77,[2]TDSheet!$A:$Q,4,0)</f>
        <v>17</v>
      </c>
      <c r="J77" s="2">
        <f t="shared" si="13"/>
        <v>0</v>
      </c>
      <c r="L77" s="2">
        <f>VLOOKUP(A77,[1]TDSheet!$A:$P,16,0)</f>
        <v>25</v>
      </c>
      <c r="M77" s="2">
        <f t="shared" si="14"/>
        <v>3.4</v>
      </c>
      <c r="N77" s="22"/>
      <c r="O77" s="22"/>
      <c r="Q77" s="2">
        <f t="shared" si="11"/>
        <v>10.588235294117647</v>
      </c>
      <c r="R77" s="2">
        <f t="shared" si="12"/>
        <v>10.588235294117647</v>
      </c>
      <c r="S77" s="2">
        <f>VLOOKUP(A77,[1]TDSheet!$A:$V,22,0)</f>
        <v>2.4</v>
      </c>
      <c r="T77" s="2">
        <f>VLOOKUP(A77,[1]TDSheet!$A:$W,23,0)</f>
        <v>2.6</v>
      </c>
      <c r="U77" s="2">
        <f>VLOOKUP(A77,[1]TDSheet!$A:$M,13,0)</f>
        <v>3.2</v>
      </c>
    </row>
    <row r="78" spans="1:22" ht="21.95" customHeight="1" outlineLevel="1" x14ac:dyDescent="0.2">
      <c r="A78" s="8" t="s">
        <v>80</v>
      </c>
      <c r="B78" s="8" t="s">
        <v>14</v>
      </c>
      <c r="C78" s="9">
        <v>53</v>
      </c>
      <c r="D78" s="9">
        <v>5</v>
      </c>
      <c r="E78" s="9">
        <v>16</v>
      </c>
      <c r="F78" s="9">
        <v>40</v>
      </c>
      <c r="G78" s="23">
        <f>VLOOKUP(A78,[1]TDSheet!$A:$G,7,0)</f>
        <v>0.13</v>
      </c>
      <c r="H78" s="2">
        <f>VLOOKUP(A78,[1]TDSheet!$A:$H,8,0)</f>
        <v>150</v>
      </c>
      <c r="I78" s="2">
        <f>VLOOKUP(A78,[2]TDSheet!$A:$Q,4,0)</f>
        <v>19</v>
      </c>
      <c r="J78" s="2">
        <f t="shared" si="13"/>
        <v>-3</v>
      </c>
      <c r="L78" s="2">
        <f>VLOOKUP(A78,[1]TDSheet!$A:$P,16,0)</f>
        <v>50</v>
      </c>
      <c r="M78" s="2">
        <f t="shared" si="14"/>
        <v>3.2</v>
      </c>
      <c r="N78" s="22"/>
      <c r="O78" s="22"/>
      <c r="Q78" s="2">
        <f t="shared" si="11"/>
        <v>28.125</v>
      </c>
      <c r="R78" s="2">
        <f t="shared" si="12"/>
        <v>28.125</v>
      </c>
      <c r="S78" s="2">
        <f>VLOOKUP(A78,[1]TDSheet!$A:$V,22,0)</f>
        <v>0</v>
      </c>
      <c r="T78" s="2">
        <f>VLOOKUP(A78,[1]TDSheet!$A:$W,23,0)</f>
        <v>0</v>
      </c>
      <c r="U78" s="2">
        <f>VLOOKUP(A78,[1]TDSheet!$A:$M,13,0)</f>
        <v>5.4</v>
      </c>
      <c r="V78" s="2" t="str">
        <f>VLOOKUP(A78,[1]TDSheet!$A:$X,24,0)</f>
        <v>новинка</v>
      </c>
    </row>
    <row r="79" spans="1:22" ht="11.1" customHeight="1" outlineLevel="1" x14ac:dyDescent="0.2">
      <c r="A79" s="8" t="s">
        <v>81</v>
      </c>
      <c r="B79" s="8" t="s">
        <v>14</v>
      </c>
      <c r="C79" s="9">
        <v>13</v>
      </c>
      <c r="D79" s="9">
        <v>106</v>
      </c>
      <c r="E79" s="9">
        <v>14</v>
      </c>
      <c r="F79" s="9">
        <v>96</v>
      </c>
      <c r="G79" s="23">
        <f>VLOOKUP(A79,[1]TDSheet!$A:$G,7,0)</f>
        <v>0.28000000000000003</v>
      </c>
      <c r="H79" s="2">
        <f>VLOOKUP(A79,[1]TDSheet!$A:$H,8,0)</f>
        <v>35</v>
      </c>
      <c r="I79" s="2">
        <f>VLOOKUP(A79,[2]TDSheet!$A:$Q,4,0)</f>
        <v>26</v>
      </c>
      <c r="J79" s="2">
        <f t="shared" si="13"/>
        <v>-12</v>
      </c>
      <c r="L79" s="2">
        <f>VLOOKUP(A79,[1]TDSheet!$A:$P,16,0)</f>
        <v>130</v>
      </c>
      <c r="M79" s="2">
        <f t="shared" si="14"/>
        <v>2.8</v>
      </c>
      <c r="N79" s="22"/>
      <c r="O79" s="22"/>
      <c r="Q79" s="2">
        <f t="shared" si="11"/>
        <v>80.714285714285722</v>
      </c>
      <c r="R79" s="2">
        <f t="shared" si="12"/>
        <v>80.714285714285722</v>
      </c>
      <c r="S79" s="2">
        <f>VLOOKUP(A79,[1]TDSheet!$A:$V,22,0)</f>
        <v>7.4</v>
      </c>
      <c r="T79" s="2">
        <f>VLOOKUP(A79,[1]TDSheet!$A:$W,23,0)</f>
        <v>9.6</v>
      </c>
      <c r="U79" s="2">
        <f>VLOOKUP(A79,[1]TDSheet!$A:$M,13,0)</f>
        <v>8.6</v>
      </c>
    </row>
    <row r="80" spans="1:22" ht="11.1" customHeight="1" outlineLevel="1" x14ac:dyDescent="0.2">
      <c r="A80" s="8" t="s">
        <v>82</v>
      </c>
      <c r="B80" s="8" t="s">
        <v>14</v>
      </c>
      <c r="C80" s="9">
        <v>26</v>
      </c>
      <c r="D80" s="9">
        <v>330</v>
      </c>
      <c r="E80" s="9">
        <v>10</v>
      </c>
      <c r="F80" s="9">
        <v>324</v>
      </c>
      <c r="G80" s="23">
        <f>VLOOKUP(A80,[1]TDSheet!$A:$G,7,0)</f>
        <v>0.35</v>
      </c>
      <c r="H80" s="2">
        <f>VLOOKUP(A80,[1]TDSheet!$A:$H,8,0)</f>
        <v>40</v>
      </c>
      <c r="I80" s="2">
        <f>VLOOKUP(A80,[2]TDSheet!$A:$Q,4,0)</f>
        <v>15</v>
      </c>
      <c r="J80" s="2">
        <f t="shared" si="13"/>
        <v>-5</v>
      </c>
      <c r="L80" s="2">
        <f>VLOOKUP(A80,[1]TDSheet!$A:$P,16,0)</f>
        <v>130</v>
      </c>
      <c r="M80" s="2">
        <f t="shared" si="14"/>
        <v>2</v>
      </c>
      <c r="N80" s="22"/>
      <c r="O80" s="22"/>
      <c r="Q80" s="2">
        <f t="shared" si="11"/>
        <v>227</v>
      </c>
      <c r="R80" s="2">
        <f t="shared" si="12"/>
        <v>227</v>
      </c>
      <c r="S80" s="2">
        <f>VLOOKUP(A80,[1]TDSheet!$A:$V,22,0)</f>
        <v>0.2</v>
      </c>
      <c r="T80" s="2">
        <f>VLOOKUP(A80,[1]TDSheet!$A:$W,23,0)</f>
        <v>8.1999999999999993</v>
      </c>
      <c r="U80" s="2">
        <f>VLOOKUP(A80,[1]TDSheet!$A:$M,13,0)</f>
        <v>8.4</v>
      </c>
      <c r="V80" s="2" t="str">
        <f>VLOOKUP(A80,[1]TDSheet!$A:$X,24,0)</f>
        <v>вместо 0,42</v>
      </c>
    </row>
    <row r="81" spans="1:22" ht="11.1" customHeight="1" outlineLevel="1" x14ac:dyDescent="0.2">
      <c r="A81" s="8" t="s">
        <v>83</v>
      </c>
      <c r="B81" s="8" t="s">
        <v>14</v>
      </c>
      <c r="C81" s="9">
        <v>65</v>
      </c>
      <c r="D81" s="9">
        <v>5</v>
      </c>
      <c r="E81" s="9">
        <v>76</v>
      </c>
      <c r="F81" s="9">
        <v>-8</v>
      </c>
      <c r="G81" s="23">
        <f>VLOOKUP(A81,[1]TDSheet!$A:$G,7,0)</f>
        <v>0.3</v>
      </c>
      <c r="H81" s="2">
        <f>VLOOKUP(A81,[1]TDSheet!$A:$H,8,0)</f>
        <v>50</v>
      </c>
      <c r="I81" s="2">
        <f>VLOOKUP(A81,[2]TDSheet!$A:$Q,4,0)</f>
        <v>131</v>
      </c>
      <c r="J81" s="2">
        <f t="shared" si="13"/>
        <v>-55</v>
      </c>
      <c r="L81" s="2">
        <f>VLOOKUP(A81,[1]TDSheet!$A:$P,16,0)</f>
        <v>300</v>
      </c>
      <c r="M81" s="2">
        <f t="shared" si="14"/>
        <v>15.2</v>
      </c>
      <c r="N81" s="22"/>
      <c r="O81" s="22"/>
      <c r="Q81" s="2">
        <f t="shared" si="11"/>
        <v>19.210526315789476</v>
      </c>
      <c r="R81" s="2">
        <f t="shared" si="12"/>
        <v>19.210526315789476</v>
      </c>
      <c r="S81" s="2">
        <f>VLOOKUP(A81,[1]TDSheet!$A:$V,22,0)</f>
        <v>0</v>
      </c>
      <c r="T81" s="2">
        <f>VLOOKUP(A81,[1]TDSheet!$A:$W,23,0)</f>
        <v>0</v>
      </c>
      <c r="U81" s="2">
        <f>VLOOKUP(A81,[1]TDSheet!$A:$M,13,0)</f>
        <v>35</v>
      </c>
      <c r="V81" s="2" t="str">
        <f>VLOOKUP(A81,[1]TDSheet!$A:$X,24,0)</f>
        <v>заказывал Сахно</v>
      </c>
    </row>
    <row r="82" spans="1:22" ht="11.1" customHeight="1" outlineLevel="1" x14ac:dyDescent="0.2">
      <c r="A82" s="8" t="s">
        <v>84</v>
      </c>
      <c r="B82" s="8" t="s">
        <v>10</v>
      </c>
      <c r="C82" s="9">
        <v>-4.0599999999999996</v>
      </c>
      <c r="D82" s="9">
        <v>9.3800000000000008</v>
      </c>
      <c r="E82" s="9">
        <v>10.64</v>
      </c>
      <c r="F82" s="9">
        <v>-5.32</v>
      </c>
      <c r="G82" s="23">
        <f>VLOOKUP(A82,[1]TDSheet!$A:$G,7,0)</f>
        <v>0</v>
      </c>
      <c r="H82" s="2">
        <f>VLOOKUP(A82,[1]TDSheet!$A:$H,8,0)</f>
        <v>0</v>
      </c>
      <c r="I82" s="2">
        <f>VLOOKUP(A82,[2]TDSheet!$A:$Q,4,0)</f>
        <v>11.7</v>
      </c>
      <c r="J82" s="2">
        <f t="shared" si="13"/>
        <v>-1.0599999999999987</v>
      </c>
      <c r="M82" s="2">
        <f t="shared" si="14"/>
        <v>2.1280000000000001</v>
      </c>
      <c r="N82" s="22"/>
      <c r="O82" s="22"/>
      <c r="Q82" s="2">
        <f t="shared" si="11"/>
        <v>-2.5</v>
      </c>
      <c r="R82" s="2">
        <f t="shared" si="12"/>
        <v>-2.5</v>
      </c>
      <c r="S82" s="2">
        <f>VLOOKUP(A82,[1]TDSheet!$A:$V,22,0)</f>
        <v>1.64</v>
      </c>
      <c r="T82" s="2">
        <f>VLOOKUP(A82,[1]TDSheet!$A:$W,23,0)</f>
        <v>2.992</v>
      </c>
      <c r="U82" s="2">
        <f>VLOOKUP(A82,[1]TDSheet!$A:$M,13,0)</f>
        <v>1.6519999999999999</v>
      </c>
    </row>
    <row r="83" spans="1:22" ht="11.1" customHeight="1" outlineLevel="1" x14ac:dyDescent="0.2">
      <c r="A83" s="8" t="s">
        <v>85</v>
      </c>
      <c r="B83" s="8" t="s">
        <v>14</v>
      </c>
      <c r="C83" s="9">
        <v>-44</v>
      </c>
      <c r="D83" s="9">
        <v>101</v>
      </c>
      <c r="E83" s="9">
        <v>67</v>
      </c>
      <c r="F83" s="9">
        <v>-20</v>
      </c>
      <c r="G83" s="23">
        <f>VLOOKUP(A83,[1]TDSheet!$A:$G,7,0)</f>
        <v>0</v>
      </c>
      <c r="H83" s="2">
        <f>VLOOKUP(A83,[1]TDSheet!$A:$H,8,0)</f>
        <v>0</v>
      </c>
      <c r="I83" s="2">
        <f>VLOOKUP(A83,[2]TDSheet!$A:$Q,4,0)</f>
        <v>70</v>
      </c>
      <c r="J83" s="2">
        <f t="shared" si="13"/>
        <v>-3</v>
      </c>
      <c r="M83" s="2">
        <f t="shared" si="14"/>
        <v>13.4</v>
      </c>
      <c r="N83" s="22"/>
      <c r="O83" s="22"/>
      <c r="Q83" s="2">
        <f t="shared" si="11"/>
        <v>-1.4925373134328357</v>
      </c>
      <c r="R83" s="2">
        <f t="shared" si="12"/>
        <v>-1.4925373134328357</v>
      </c>
      <c r="S83" s="2">
        <f>VLOOKUP(A83,[1]TDSheet!$A:$V,22,0)</f>
        <v>16.600000000000001</v>
      </c>
      <c r="T83" s="2">
        <f>VLOOKUP(A83,[1]TDSheet!$A:$W,23,0)</f>
        <v>26</v>
      </c>
      <c r="U83" s="2">
        <f>VLOOKUP(A83,[1]TDSheet!$A:$M,13,0)</f>
        <v>27.2</v>
      </c>
    </row>
    <row r="84" spans="1:22" ht="11.1" customHeight="1" outlineLevel="1" x14ac:dyDescent="0.2">
      <c r="A84" s="8" t="s">
        <v>86</v>
      </c>
      <c r="B84" s="8" t="s">
        <v>14</v>
      </c>
      <c r="C84" s="9">
        <v>-1</v>
      </c>
      <c r="D84" s="9">
        <v>6</v>
      </c>
      <c r="E84" s="9">
        <v>6</v>
      </c>
      <c r="F84" s="9">
        <v>-1</v>
      </c>
      <c r="G84" s="23">
        <f>VLOOKUP(A84,[1]TDSheet!$A:$G,7,0)</f>
        <v>0</v>
      </c>
      <c r="H84" s="2">
        <f>VLOOKUP(A84,[1]TDSheet!$A:$H,8,0)</f>
        <v>0</v>
      </c>
      <c r="I84" s="2">
        <f>VLOOKUP(A84,[2]TDSheet!$A:$Q,4,0)</f>
        <v>6</v>
      </c>
      <c r="J84" s="2">
        <f t="shared" si="13"/>
        <v>0</v>
      </c>
      <c r="M84" s="2">
        <f t="shared" si="14"/>
        <v>1.2</v>
      </c>
      <c r="N84" s="22"/>
      <c r="O84" s="22"/>
      <c r="Q84" s="2">
        <f t="shared" si="11"/>
        <v>-0.83333333333333337</v>
      </c>
      <c r="R84" s="2">
        <f t="shared" si="12"/>
        <v>-0.83333333333333337</v>
      </c>
      <c r="S84" s="2">
        <f>VLOOKUP(A84,[1]TDSheet!$A:$V,22,0)</f>
        <v>4</v>
      </c>
      <c r="T84" s="2">
        <f>VLOOKUP(A84,[1]TDSheet!$A:$W,23,0)</f>
        <v>4</v>
      </c>
      <c r="U84" s="2">
        <f>VLOOKUP(A84,[1]TDSheet!$A:$M,13,0)</f>
        <v>4.8</v>
      </c>
    </row>
    <row r="85" spans="1:22" ht="11.1" customHeight="1" outlineLevel="1" x14ac:dyDescent="0.2">
      <c r="A85" s="8" t="s">
        <v>87</v>
      </c>
      <c r="B85" s="8" t="s">
        <v>14</v>
      </c>
      <c r="C85" s="9">
        <v>-7</v>
      </c>
      <c r="D85" s="9">
        <v>22</v>
      </c>
      <c r="E85" s="9">
        <v>11</v>
      </c>
      <c r="F85" s="9">
        <v>1</v>
      </c>
      <c r="G85" s="23">
        <f>VLOOKUP(A85,[1]TDSheet!$A:$G,7,0)</f>
        <v>0</v>
      </c>
      <c r="H85" s="2">
        <f>VLOOKUP(A85,[1]TDSheet!$A:$H,8,0)</f>
        <v>0</v>
      </c>
      <c r="I85" s="2">
        <f>VLOOKUP(A85,[2]TDSheet!$A:$Q,4,0)</f>
        <v>13</v>
      </c>
      <c r="J85" s="2">
        <f t="shared" si="13"/>
        <v>-2</v>
      </c>
      <c r="M85" s="2">
        <f t="shared" si="14"/>
        <v>2.2000000000000002</v>
      </c>
      <c r="N85" s="22"/>
      <c r="O85" s="22"/>
      <c r="Q85" s="2">
        <f t="shared" si="11"/>
        <v>0.45454545454545453</v>
      </c>
      <c r="R85" s="2">
        <f t="shared" si="12"/>
        <v>0.45454545454545453</v>
      </c>
      <c r="S85" s="2">
        <f>VLOOKUP(A85,[1]TDSheet!$A:$V,22,0)</f>
        <v>7.2</v>
      </c>
      <c r="T85" s="2">
        <f>VLOOKUP(A85,[1]TDSheet!$A:$W,23,0)</f>
        <v>7.4</v>
      </c>
      <c r="U85" s="2">
        <f>VLOOKUP(A85,[1]TDSheet!$A:$M,13,0)</f>
        <v>5.4</v>
      </c>
    </row>
  </sheetData>
  <autoFilter ref="A3:W85" xr:uid="{F22ACAB5-D989-4D03-B4F6-4A78B80139DC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2024-01-03T06:41:00Z</dcterms:modified>
</cp:coreProperties>
</file>