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98EDF1-91FA-43E1-885F-06EF894CD0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V352" i="1"/>
  <c r="V351" i="1"/>
  <c r="W350" i="1"/>
  <c r="X350" i="1" s="1"/>
  <c r="N350" i="1"/>
  <c r="W349" i="1"/>
  <c r="X349" i="1" s="1"/>
  <c r="X351" i="1" s="1"/>
  <c r="N349" i="1"/>
  <c r="V345" i="1"/>
  <c r="V344" i="1"/>
  <c r="X343" i="1"/>
  <c r="X344" i="1" s="1"/>
  <c r="W343" i="1"/>
  <c r="W344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V334" i="1"/>
  <c r="V333" i="1"/>
  <c r="W332" i="1"/>
  <c r="X332" i="1" s="1"/>
  <c r="N332" i="1"/>
  <c r="W331" i="1"/>
  <c r="X331" i="1" s="1"/>
  <c r="X333" i="1" s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X324" i="1" s="1"/>
  <c r="N324" i="1"/>
  <c r="V321" i="1"/>
  <c r="V320" i="1"/>
  <c r="W319" i="1"/>
  <c r="N319" i="1"/>
  <c r="W317" i="1"/>
  <c r="V317" i="1"/>
  <c r="W316" i="1"/>
  <c r="V316" i="1"/>
  <c r="X315" i="1"/>
  <c r="X316" i="1" s="1"/>
  <c r="W315" i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X299" i="1"/>
  <c r="W299" i="1"/>
  <c r="N299" i="1"/>
  <c r="W298" i="1"/>
  <c r="N298" i="1"/>
  <c r="V294" i="1"/>
  <c r="V293" i="1"/>
  <c r="W292" i="1"/>
  <c r="W293" i="1" s="1"/>
  <c r="N292" i="1"/>
  <c r="V290" i="1"/>
  <c r="V289" i="1"/>
  <c r="W288" i="1"/>
  <c r="W289" i="1" s="1"/>
  <c r="N288" i="1"/>
  <c r="V286" i="1"/>
  <c r="V285" i="1"/>
  <c r="W284" i="1"/>
  <c r="W285" i="1" s="1"/>
  <c r="N284" i="1"/>
  <c r="V282" i="1"/>
  <c r="V281" i="1"/>
  <c r="W280" i="1"/>
  <c r="W281" i="1" s="1"/>
  <c r="N280" i="1"/>
  <c r="V277" i="1"/>
  <c r="V276" i="1"/>
  <c r="W275" i="1"/>
  <c r="N275" i="1"/>
  <c r="W274" i="1"/>
  <c r="X274" i="1" s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X265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X253" i="1"/>
  <c r="W253" i="1"/>
  <c r="N253" i="1"/>
  <c r="W252" i="1"/>
  <c r="W251" i="1"/>
  <c r="X251" i="1" s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N165" i="1"/>
  <c r="V163" i="1"/>
  <c r="V162" i="1"/>
  <c r="X161" i="1"/>
  <c r="W161" i="1"/>
  <c r="N161" i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N142" i="1"/>
  <c r="V139" i="1"/>
  <c r="V138" i="1"/>
  <c r="W137" i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X128" i="1"/>
  <c r="W128" i="1"/>
  <c r="N128" i="1"/>
  <c r="W127" i="1"/>
  <c r="V124" i="1"/>
  <c r="V123" i="1"/>
  <c r="X122" i="1"/>
  <c r="W122" i="1"/>
  <c r="X121" i="1"/>
  <c r="W121" i="1"/>
  <c r="N121" i="1"/>
  <c r="W120" i="1"/>
  <c r="X120" i="1" s="1"/>
  <c r="X119" i="1"/>
  <c r="W119" i="1"/>
  <c r="W118" i="1"/>
  <c r="W124" i="1" s="1"/>
  <c r="N118" i="1"/>
  <c r="X117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W102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X66" i="1"/>
  <c r="W66" i="1"/>
  <c r="W65" i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W42" i="1"/>
  <c r="V42" i="1"/>
  <c r="W41" i="1"/>
  <c r="V41" i="1"/>
  <c r="X40" i="1"/>
  <c r="X41" i="1" s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W27" i="1"/>
  <c r="X27" i="1" s="1"/>
  <c r="N27" i="1"/>
  <c r="W26" i="1"/>
  <c r="W34" i="1" s="1"/>
  <c r="N26" i="1"/>
  <c r="V24" i="1"/>
  <c r="V464" i="1" s="1"/>
  <c r="V23" i="1"/>
  <c r="W22" i="1"/>
  <c r="X22" i="1" s="1"/>
  <c r="X23" i="1" s="1"/>
  <c r="N22" i="1"/>
  <c r="H10" i="1"/>
  <c r="A9" i="1"/>
  <c r="J9" i="1" s="1"/>
  <c r="D7" i="1"/>
  <c r="O6" i="1"/>
  <c r="N2" i="1"/>
  <c r="W52" i="1" l="1"/>
  <c r="W60" i="1"/>
  <c r="W158" i="1"/>
  <c r="W276" i="1"/>
  <c r="W367" i="1"/>
  <c r="X374" i="1"/>
  <c r="W169" i="1"/>
  <c r="X165" i="1"/>
  <c r="X169" i="1" s="1"/>
  <c r="W231" i="1"/>
  <c r="W261" i="1"/>
  <c r="X257" i="1"/>
  <c r="X260" i="1" s="1"/>
  <c r="W392" i="1"/>
  <c r="W391" i="1"/>
  <c r="X389" i="1"/>
  <c r="W424" i="1"/>
  <c r="W462" i="1"/>
  <c r="W81" i="1"/>
  <c r="X36" i="1"/>
  <c r="X37" i="1" s="1"/>
  <c r="W37" i="1"/>
  <c r="X44" i="1"/>
  <c r="X45" i="1" s="1"/>
  <c r="W45" i="1"/>
  <c r="X94" i="1"/>
  <c r="X102" i="1" s="1"/>
  <c r="W115" i="1"/>
  <c r="W157" i="1"/>
  <c r="W162" i="1"/>
  <c r="X160" i="1"/>
  <c r="X162" i="1" s="1"/>
  <c r="W197" i="1"/>
  <c r="X220" i="1"/>
  <c r="X242" i="1"/>
  <c r="W255" i="1"/>
  <c r="X252" i="1"/>
  <c r="W260" i="1"/>
  <c r="W321" i="1"/>
  <c r="W320" i="1"/>
  <c r="X319" i="1"/>
  <c r="X320" i="1" s="1"/>
  <c r="W334" i="1"/>
  <c r="W352" i="1"/>
  <c r="X367" i="1"/>
  <c r="W378" i="1"/>
  <c r="W379" i="1"/>
  <c r="W439" i="1"/>
  <c r="X436" i="1"/>
  <c r="X439" i="1" s="1"/>
  <c r="W447" i="1"/>
  <c r="F474" i="1"/>
  <c r="W138" i="1"/>
  <c r="W151" i="1"/>
  <c r="W202" i="1"/>
  <c r="X271" i="1"/>
  <c r="X312" i="1"/>
  <c r="W313" i="1"/>
  <c r="P474" i="1"/>
  <c r="W329" i="1"/>
  <c r="W333" i="1"/>
  <c r="W340" i="1"/>
  <c r="W341" i="1"/>
  <c r="W345" i="1"/>
  <c r="W351" i="1"/>
  <c r="W405" i="1"/>
  <c r="W406" i="1"/>
  <c r="W451" i="1"/>
  <c r="X114" i="1"/>
  <c r="W33" i="1"/>
  <c r="W152" i="1"/>
  <c r="W189" i="1"/>
  <c r="W190" i="1"/>
  <c r="W114" i="1"/>
  <c r="W196" i="1"/>
  <c r="D474" i="1"/>
  <c r="F9" i="1"/>
  <c r="F10" i="1"/>
  <c r="X26" i="1"/>
  <c r="X33" i="1" s="1"/>
  <c r="C474" i="1"/>
  <c r="X51" i="1"/>
  <c r="X52" i="1" s="1"/>
  <c r="X56" i="1"/>
  <c r="X60" i="1" s="1"/>
  <c r="W61" i="1"/>
  <c r="X65" i="1"/>
  <c r="X81" i="1" s="1"/>
  <c r="X84" i="1"/>
  <c r="X91" i="1" s="1"/>
  <c r="W92" i="1"/>
  <c r="X118" i="1"/>
  <c r="X123" i="1" s="1"/>
  <c r="X127" i="1"/>
  <c r="X130" i="1" s="1"/>
  <c r="W130" i="1"/>
  <c r="X137" i="1"/>
  <c r="X138" i="1" s="1"/>
  <c r="X142" i="1"/>
  <c r="X151" i="1" s="1"/>
  <c r="W170" i="1"/>
  <c r="X172" i="1"/>
  <c r="X189" i="1" s="1"/>
  <c r="X196" i="1"/>
  <c r="X194" i="1"/>
  <c r="X228" i="1"/>
  <c r="W243" i="1"/>
  <c r="W254" i="1"/>
  <c r="W277" i="1"/>
  <c r="X275" i="1"/>
  <c r="X276" i="1" s="1"/>
  <c r="W286" i="1"/>
  <c r="X284" i="1"/>
  <c r="X285" i="1" s="1"/>
  <c r="W294" i="1"/>
  <c r="X292" i="1"/>
  <c r="X293" i="1" s="1"/>
  <c r="X328" i="1"/>
  <c r="X340" i="1"/>
  <c r="R474" i="1"/>
  <c r="W440" i="1"/>
  <c r="H474" i="1"/>
  <c r="B474" i="1"/>
  <c r="W465" i="1"/>
  <c r="W123" i="1"/>
  <c r="W225" i="1"/>
  <c r="X223" i="1"/>
  <c r="X224" i="1" s="1"/>
  <c r="W375" i="1"/>
  <c r="W419" i="1"/>
  <c r="W434" i="1"/>
  <c r="X427" i="1"/>
  <c r="X433" i="1" s="1"/>
  <c r="W433" i="1"/>
  <c r="V468" i="1"/>
  <c r="W24" i="1"/>
  <c r="W53" i="1"/>
  <c r="E474" i="1"/>
  <c r="W103" i="1"/>
  <c r="G474" i="1"/>
  <c r="W139" i="1"/>
  <c r="I474" i="1"/>
  <c r="W224" i="1"/>
  <c r="W230" i="1"/>
  <c r="X227" i="1"/>
  <c r="X230" i="1" s="1"/>
  <c r="X254" i="1"/>
  <c r="W271" i="1"/>
  <c r="W312" i="1"/>
  <c r="W368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A10" i="1"/>
  <c r="W131" i="1"/>
  <c r="W220" i="1"/>
  <c r="W272" i="1"/>
  <c r="H9" i="1"/>
  <c r="W23" i="1"/>
  <c r="W82" i="1"/>
  <c r="W163" i="1"/>
  <c r="L474" i="1"/>
  <c r="W242" i="1"/>
  <c r="W248" i="1"/>
  <c r="X245" i="1"/>
  <c r="X248" i="1" s="1"/>
  <c r="W282" i="1"/>
  <c r="N474" i="1"/>
  <c r="X280" i="1"/>
  <c r="X281" i="1" s="1"/>
  <c r="W290" i="1"/>
  <c r="X288" i="1"/>
  <c r="X289" i="1" s="1"/>
  <c r="O474" i="1"/>
  <c r="W307" i="1"/>
  <c r="X298" i="1"/>
  <c r="X306" i="1" s="1"/>
  <c r="W306" i="1"/>
  <c r="W385" i="1"/>
  <c r="X381" i="1"/>
  <c r="X385" i="1" s="1"/>
  <c r="W386" i="1"/>
  <c r="W402" i="1"/>
  <c r="Q474" i="1"/>
  <c r="W201" i="1"/>
  <c r="W328" i="1"/>
  <c r="W401" i="1"/>
  <c r="W452" i="1"/>
  <c r="W221" i="1"/>
  <c r="X410" i="1"/>
  <c r="X419" i="1" s="1"/>
  <c r="X422" i="1"/>
  <c r="X424" i="1" s="1"/>
  <c r="X449" i="1"/>
  <c r="X451" i="1" s="1"/>
  <c r="X469" i="1" l="1"/>
  <c r="W464" i="1"/>
  <c r="W467" i="1"/>
  <c r="W468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<sst xmlns="http://schemas.openxmlformats.org/spreadsheetml/2006/main" count="1985" uniqueCount="686">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</sst>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98" sqref="Z298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 t="s">
        <v>685</v>
      </c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665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2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0.66666666666666663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3000</v>
      </c>
      <c r="W298" s="313">
        <f t="shared" ref="W298:W305" si="15">IFERROR(IF(V298="",0,CEILING((V298/$H298),1)*$H298),"")</f>
        <v>3000</v>
      </c>
      <c r="X298" s="36">
        <f>IFERROR(IF(W298=0,"",ROUNDUP(W298/H298,0)*0.02175),"")</f>
        <v>4.3499999999999996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1000</v>
      </c>
      <c r="W300" s="313">
        <f t="shared" si="15"/>
        <v>1005</v>
      </c>
      <c r="X300" s="36">
        <f>IFERROR(IF(W300=0,"",ROUNDUP(W300/H300,0)*0.02175),"")</f>
        <v>1.4572499999999999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1000</v>
      </c>
      <c r="W302" s="313">
        <f t="shared" si="15"/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333.33333333333337</v>
      </c>
      <c r="W306" s="314">
        <f>IFERROR(W298/H298,"0")+IFERROR(W299/H299,"0")+IFERROR(W300/H300,"0")+IFERROR(W301/H301,"0")+IFERROR(W302/H302,"0")+IFERROR(W303/H303,"0")+IFERROR(W304/H304,"0")+IFERROR(W305/H305,"0")</f>
        <v>334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7.2645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5000</v>
      </c>
      <c r="W307" s="314">
        <f>IFERROR(SUM(W298:W305),"0")</f>
        <v>5010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2000</v>
      </c>
      <c r="W309" s="313">
        <f>IFERROR(IF(V309="",0,CEILING((V309/$H309),1)*$H309),"")</f>
        <v>2010</v>
      </c>
      <c r="X309" s="36">
        <f>IFERROR(IF(W309=0,"",ROUNDUP(W309/H309,0)*0.02175),"")</f>
        <v>2.9144999999999999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133.33333333333334</v>
      </c>
      <c r="W312" s="314">
        <f>IFERROR(W309/H309,"0")+IFERROR(W310/H310,"0")+IFERROR(W311/H311,"0")</f>
        <v>134</v>
      </c>
      <c r="X312" s="314">
        <f>IFERROR(IF(X309="",0,X309),"0")+IFERROR(IF(X310="",0,X310),"0")+IFERROR(IF(X311="",0,X311),"0")</f>
        <v>2.9144999999999999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2000</v>
      </c>
      <c r="W313" s="314">
        <f>IFERROR(SUM(W309:W311),"0")</f>
        <v>2010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300</v>
      </c>
      <c r="W429" s="313">
        <f t="shared" si="20"/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56.818181818181813</v>
      </c>
      <c r="W433" s="314">
        <f>IFERROR(W427/H427,"0")+IFERROR(W428/H428,"0")+IFERROR(W429/H429,"0")+IFERROR(W430/H430,"0")+IFERROR(W431/H431,"0")+IFERROR(W432/H432,"0")</f>
        <v>57.000000000000007</v>
      </c>
      <c r="X433" s="314">
        <f>IFERROR(IF(X427="",0,X427),"0")+IFERROR(IF(X428="",0,X428),"0")+IFERROR(IF(X429="",0,X429),"0")+IFERROR(IF(X430="",0,X430),"0")+IFERROR(IF(X431="",0,X431),"0")+IFERROR(IF(X432="",0,X432),"0")</f>
        <v>0.68171999999999999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300</v>
      </c>
      <c r="W434" s="314">
        <f>IFERROR(SUM(W427:W432),"0")</f>
        <v>300.96000000000004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7300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7320.96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7544.454545454545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7566.119999999999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11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11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7819.454545454545</v>
      </c>
      <c r="W467" s="314">
        <f>GrossWeightTotalR+PalletQtyTotalR*25</f>
        <v>7841.119999999999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523.4848484848485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525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10.860720000000001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7020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300.96000000000004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1"/>
        <filter val="133,33"/>
        <filter val="2 000,00"/>
        <filter val="3 000,00"/>
        <filter val="300,00"/>
        <filter val="333,33"/>
        <filter val="5 000,00"/>
        <filter val="523,48"/>
        <filter val="56,82"/>
        <filter val="7 300,00"/>
        <filter val="7 544,45"/>
        <filter val="7 819,45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