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52406B-F3B6-4289-B76C-37F2B6F209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W463" i="1" s="1"/>
  <c r="N459" i="1"/>
  <c r="V457" i="1"/>
  <c r="V456" i="1"/>
  <c r="W455" i="1"/>
  <c r="X455" i="1" s="1"/>
  <c r="W454" i="1"/>
  <c r="W457" i="1" s="1"/>
  <c r="V452" i="1"/>
  <c r="V451" i="1"/>
  <c r="W450" i="1"/>
  <c r="X450" i="1" s="1"/>
  <c r="W449" i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X427" i="1"/>
  <c r="W427" i="1"/>
  <c r="N427" i="1"/>
  <c r="V425" i="1"/>
  <c r="V424" i="1"/>
  <c r="W423" i="1"/>
  <c r="X423" i="1" s="1"/>
  <c r="N423" i="1"/>
  <c r="W422" i="1"/>
  <c r="W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X411" i="1"/>
  <c r="W411" i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W391" i="1" s="1"/>
  <c r="N389" i="1"/>
  <c r="V386" i="1"/>
  <c r="V385" i="1"/>
  <c r="W384" i="1"/>
  <c r="X384" i="1" s="1"/>
  <c r="W383" i="1"/>
  <c r="X383" i="1" s="1"/>
  <c r="X382" i="1"/>
  <c r="W382" i="1"/>
  <c r="W381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X370" i="1"/>
  <c r="W370" i="1"/>
  <c r="N370" i="1"/>
  <c r="V368" i="1"/>
  <c r="V367" i="1"/>
  <c r="W366" i="1"/>
  <c r="X366" i="1" s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X355" i="1"/>
  <c r="W355" i="1"/>
  <c r="N355" i="1"/>
  <c r="W354" i="1"/>
  <c r="N354" i="1"/>
  <c r="V352" i="1"/>
  <c r="V351" i="1"/>
  <c r="W350" i="1"/>
  <c r="X350" i="1" s="1"/>
  <c r="N350" i="1"/>
  <c r="W349" i="1"/>
  <c r="N349" i="1"/>
  <c r="V345" i="1"/>
  <c r="V344" i="1"/>
  <c r="W343" i="1"/>
  <c r="W345" i="1" s="1"/>
  <c r="N343" i="1"/>
  <c r="V341" i="1"/>
  <c r="V340" i="1"/>
  <c r="W339" i="1"/>
  <c r="X339" i="1" s="1"/>
  <c r="N339" i="1"/>
  <c r="W338" i="1"/>
  <c r="X338" i="1" s="1"/>
  <c r="N338" i="1"/>
  <c r="X337" i="1"/>
  <c r="W337" i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W328" i="1" s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W294" i="1" s="1"/>
  <c r="N292" i="1"/>
  <c r="V290" i="1"/>
  <c r="V289" i="1"/>
  <c r="W288" i="1"/>
  <c r="W290" i="1" s="1"/>
  <c r="N288" i="1"/>
  <c r="V286" i="1"/>
  <c r="V285" i="1"/>
  <c r="W284" i="1"/>
  <c r="N284" i="1"/>
  <c r="V282" i="1"/>
  <c r="V281" i="1"/>
  <c r="W280" i="1"/>
  <c r="W282" i="1" s="1"/>
  <c r="N280" i="1"/>
  <c r="V277" i="1"/>
  <c r="V276" i="1"/>
  <c r="W275" i="1"/>
  <c r="X275" i="1" s="1"/>
  <c r="N275" i="1"/>
  <c r="W274" i="1"/>
  <c r="W276" i="1" s="1"/>
  <c r="N274" i="1"/>
  <c r="V272" i="1"/>
  <c r="V271" i="1"/>
  <c r="W270" i="1"/>
  <c r="X270" i="1" s="1"/>
  <c r="N270" i="1"/>
  <c r="W269" i="1"/>
  <c r="X269" i="1" s="1"/>
  <c r="N269" i="1"/>
  <c r="X268" i="1"/>
  <c r="W268" i="1"/>
  <c r="N268" i="1"/>
  <c r="W267" i="1"/>
  <c r="X267" i="1" s="1"/>
  <c r="W266" i="1"/>
  <c r="X266" i="1" s="1"/>
  <c r="N266" i="1"/>
  <c r="X265" i="1"/>
  <c r="W265" i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X257" i="1" s="1"/>
  <c r="X260" i="1" s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X247" i="1"/>
  <c r="W247" i="1"/>
  <c r="N247" i="1"/>
  <c r="W246" i="1"/>
  <c r="X246" i="1" s="1"/>
  <c r="N246" i="1"/>
  <c r="W245" i="1"/>
  <c r="W248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X233" i="1"/>
  <c r="W233" i="1"/>
  <c r="N233" i="1"/>
  <c r="V231" i="1"/>
  <c r="V230" i="1"/>
  <c r="W229" i="1"/>
  <c r="X229" i="1" s="1"/>
  <c r="N229" i="1"/>
  <c r="W228" i="1"/>
  <c r="X228" i="1" s="1"/>
  <c r="N228" i="1"/>
  <c r="W227" i="1"/>
  <c r="N227" i="1"/>
  <c r="V225" i="1"/>
  <c r="V224" i="1"/>
  <c r="W223" i="1"/>
  <c r="W225" i="1" s="1"/>
  <c r="N223" i="1"/>
  <c r="V221" i="1"/>
  <c r="V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W202" i="1"/>
  <c r="V202" i="1"/>
  <c r="W201" i="1"/>
  <c r="V201" i="1"/>
  <c r="X200" i="1"/>
  <c r="X201" i="1" s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W189" i="1" s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W165" i="1"/>
  <c r="X165" i="1" s="1"/>
  <c r="N165" i="1"/>
  <c r="V163" i="1"/>
  <c r="V162" i="1"/>
  <c r="W161" i="1"/>
  <c r="X161" i="1" s="1"/>
  <c r="N161" i="1"/>
  <c r="W160" i="1"/>
  <c r="V158" i="1"/>
  <c r="V157" i="1"/>
  <c r="W156" i="1"/>
  <c r="X156" i="1" s="1"/>
  <c r="N156" i="1"/>
  <c r="W155" i="1"/>
  <c r="W157" i="1" s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W139" i="1" s="1"/>
  <c r="N136" i="1"/>
  <c r="X135" i="1"/>
  <c r="W135" i="1"/>
  <c r="N135" i="1"/>
  <c r="V131" i="1"/>
  <c r="V130" i="1"/>
  <c r="W129" i="1"/>
  <c r="X129" i="1" s="1"/>
  <c r="N129" i="1"/>
  <c r="W128" i="1"/>
  <c r="X128" i="1" s="1"/>
  <c r="N128" i="1"/>
  <c r="W127" i="1"/>
  <c r="X127" i="1" s="1"/>
  <c r="X130" i="1" s="1"/>
  <c r="V124" i="1"/>
  <c r="V123" i="1"/>
  <c r="W122" i="1"/>
  <c r="X122" i="1" s="1"/>
  <c r="W121" i="1"/>
  <c r="X121" i="1" s="1"/>
  <c r="N121" i="1"/>
  <c r="X120" i="1"/>
  <c r="W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X33" i="1" s="1"/>
  <c r="W26" i="1"/>
  <c r="N26" i="1"/>
  <c r="V24" i="1"/>
  <c r="W23" i="1"/>
  <c r="V23" i="1"/>
  <c r="X22" i="1"/>
  <c r="X23" i="1" s="1"/>
  <c r="W22" i="1"/>
  <c r="N22" i="1"/>
  <c r="H10" i="1"/>
  <c r="A9" i="1"/>
  <c r="D7" i="1"/>
  <c r="O6" i="1"/>
  <c r="N2" i="1"/>
  <c r="X374" i="1" l="1"/>
  <c r="W114" i="1"/>
  <c r="W123" i="1"/>
  <c r="W138" i="1"/>
  <c r="X288" i="1"/>
  <c r="X289" i="1" s="1"/>
  <c r="W289" i="1"/>
  <c r="W313" i="1"/>
  <c r="X343" i="1"/>
  <c r="X344" i="1" s="1"/>
  <c r="W344" i="1"/>
  <c r="T474" i="1"/>
  <c r="X454" i="1"/>
  <c r="X456" i="1" s="1"/>
  <c r="W162" i="1"/>
  <c r="X160" i="1"/>
  <c r="X162" i="1" s="1"/>
  <c r="W224" i="1"/>
  <c r="W272" i="1"/>
  <c r="X264" i="1"/>
  <c r="X271" i="1" s="1"/>
  <c r="W351" i="1"/>
  <c r="X349" i="1"/>
  <c r="X351" i="1" s="1"/>
  <c r="W385" i="1"/>
  <c r="W386" i="1"/>
  <c r="H9" i="1"/>
  <c r="F9" i="1"/>
  <c r="W60" i="1"/>
  <c r="X56" i="1"/>
  <c r="X60" i="1" s="1"/>
  <c r="X81" i="1"/>
  <c r="W91" i="1"/>
  <c r="X84" i="1"/>
  <c r="L474" i="1"/>
  <c r="X205" i="1"/>
  <c r="W312" i="1"/>
  <c r="F10" i="1"/>
  <c r="X242" i="1"/>
  <c r="W286" i="1"/>
  <c r="X284" i="1"/>
  <c r="X285" i="1" s="1"/>
  <c r="W333" i="1"/>
  <c r="X331" i="1"/>
  <c r="X333" i="1" s="1"/>
  <c r="X377" i="1"/>
  <c r="X378" i="1" s="1"/>
  <c r="W379" i="1"/>
  <c r="X439" i="1"/>
  <c r="W466" i="1"/>
  <c r="V464" i="1"/>
  <c r="W33" i="1"/>
  <c r="E474" i="1"/>
  <c r="W103" i="1"/>
  <c r="W152" i="1"/>
  <c r="W196" i="1"/>
  <c r="W230" i="1"/>
  <c r="W293" i="1"/>
  <c r="W316" i="1"/>
  <c r="W367" i="1"/>
  <c r="W375" i="1"/>
  <c r="X389" i="1"/>
  <c r="X391" i="1" s="1"/>
  <c r="W405" i="1"/>
  <c r="W420" i="1"/>
  <c r="W452" i="1"/>
  <c r="W456" i="1"/>
  <c r="X91" i="1"/>
  <c r="X169" i="1"/>
  <c r="X220" i="1"/>
  <c r="X433" i="1"/>
  <c r="J9" i="1"/>
  <c r="W34" i="1"/>
  <c r="W38" i="1"/>
  <c r="W42" i="1"/>
  <c r="W46" i="1"/>
  <c r="W52" i="1"/>
  <c r="W82" i="1"/>
  <c r="W102" i="1"/>
  <c r="W115" i="1"/>
  <c r="F474" i="1"/>
  <c r="W130" i="1"/>
  <c r="G474" i="1"/>
  <c r="X136" i="1"/>
  <c r="X138" i="1" s="1"/>
  <c r="W151" i="1"/>
  <c r="W170" i="1"/>
  <c r="X223" i="1"/>
  <c r="X224" i="1" s="1"/>
  <c r="W271" i="1"/>
  <c r="W285" i="1"/>
  <c r="X292" i="1"/>
  <c r="X293" i="1" s="1"/>
  <c r="X309" i="1"/>
  <c r="X312" i="1" s="1"/>
  <c r="W317" i="1"/>
  <c r="W320" i="1"/>
  <c r="W334" i="1"/>
  <c r="W352" i="1"/>
  <c r="W374" i="1"/>
  <c r="X381" i="1"/>
  <c r="X385" i="1" s="1"/>
  <c r="W392" i="1"/>
  <c r="W401" i="1"/>
  <c r="W406" i="1"/>
  <c r="W434" i="1"/>
  <c r="D474" i="1"/>
  <c r="M474" i="1"/>
  <c r="A10" i="1"/>
  <c r="B474" i="1"/>
  <c r="W465" i="1"/>
  <c r="W37" i="1"/>
  <c r="W41" i="1"/>
  <c r="W45" i="1"/>
  <c r="W81" i="1"/>
  <c r="X94" i="1"/>
  <c r="X102" i="1" s="1"/>
  <c r="X105" i="1"/>
  <c r="X114" i="1" s="1"/>
  <c r="W158" i="1"/>
  <c r="X155" i="1"/>
  <c r="X157" i="1" s="1"/>
  <c r="W163" i="1"/>
  <c r="W197" i="1"/>
  <c r="W231" i="1"/>
  <c r="W249" i="1"/>
  <c r="W254" i="1"/>
  <c r="W261" i="1"/>
  <c r="W260" i="1"/>
  <c r="W277" i="1"/>
  <c r="X274" i="1"/>
  <c r="X276" i="1" s="1"/>
  <c r="W281" i="1"/>
  <c r="P474" i="1"/>
  <c r="X324" i="1"/>
  <c r="X328" i="1" s="1"/>
  <c r="W340" i="1"/>
  <c r="W440" i="1"/>
  <c r="W447" i="1"/>
  <c r="W462" i="1"/>
  <c r="N474" i="1"/>
  <c r="W61" i="1"/>
  <c r="W92" i="1"/>
  <c r="W242" i="1"/>
  <c r="X254" i="1"/>
  <c r="O474" i="1"/>
  <c r="W307" i="1"/>
  <c r="W329" i="1"/>
  <c r="X340" i="1"/>
  <c r="W368" i="1"/>
  <c r="X354" i="1"/>
  <c r="X367" i="1" s="1"/>
  <c r="X401" i="1"/>
  <c r="W402" i="1"/>
  <c r="S474" i="1"/>
  <c r="X410" i="1"/>
  <c r="X419" i="1" s="1"/>
  <c r="W419" i="1"/>
  <c r="W439" i="1"/>
  <c r="W451" i="1"/>
  <c r="X449" i="1"/>
  <c r="X451" i="1" s="1"/>
  <c r="H474" i="1"/>
  <c r="Q474" i="1"/>
  <c r="V468" i="1"/>
  <c r="W24" i="1"/>
  <c r="X50" i="1"/>
  <c r="X52" i="1" s="1"/>
  <c r="W53" i="1"/>
  <c r="X117" i="1"/>
  <c r="X123" i="1" s="1"/>
  <c r="W124" i="1"/>
  <c r="X144" i="1"/>
  <c r="X151" i="1" s="1"/>
  <c r="W169" i="1"/>
  <c r="X172" i="1"/>
  <c r="X189" i="1" s="1"/>
  <c r="W190" i="1"/>
  <c r="X193" i="1"/>
  <c r="X196" i="1" s="1"/>
  <c r="W220" i="1"/>
  <c r="X227" i="1"/>
  <c r="X230" i="1" s="1"/>
  <c r="W243" i="1"/>
  <c r="X245" i="1"/>
  <c r="X248" i="1" s="1"/>
  <c r="W255" i="1"/>
  <c r="X280" i="1"/>
  <c r="X281" i="1" s="1"/>
  <c r="X298" i="1"/>
  <c r="X306" i="1" s="1"/>
  <c r="W306" i="1"/>
  <c r="W321" i="1"/>
  <c r="W341" i="1"/>
  <c r="W378" i="1"/>
  <c r="W425" i="1"/>
  <c r="X422" i="1"/>
  <c r="X424" i="1" s="1"/>
  <c r="W433" i="1"/>
  <c r="X444" i="1"/>
  <c r="X446" i="1" s="1"/>
  <c r="W446" i="1"/>
  <c r="X459" i="1"/>
  <c r="X462" i="1" s="1"/>
  <c r="I474" i="1"/>
  <c r="R474" i="1"/>
  <c r="W131" i="1"/>
  <c r="W221" i="1"/>
  <c r="W467" i="1" l="1"/>
  <c r="W468" i="1"/>
  <c r="X469" i="1"/>
  <c r="W464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<sst xmlns="http://schemas.openxmlformats.org/spreadsheetml/2006/main" count="1984" uniqueCount="685">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</sst>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/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0.54166666666666663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32.549999999999997</v>
      </c>
      <c r="W27" s="313">
        <f t="shared" si="0"/>
        <v>32.76</v>
      </c>
      <c r="X27" s="36">
        <f t="shared" si="1"/>
        <v>9.7890000000000005E-2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12.6</v>
      </c>
      <c r="W32" s="313">
        <f t="shared" si="0"/>
        <v>12.6</v>
      </c>
      <c r="X32" s="36">
        <f t="shared" si="1"/>
        <v>3.7650000000000003E-2</v>
      </c>
      <c r="Y32" s="56"/>
      <c r="Z32" s="57"/>
      <c r="AD32" s="58"/>
      <c r="BA32" s="66" t="s">
        <v>1</v>
      </c>
    </row>
    <row r="33" spans="1:53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17.916666666666664</v>
      </c>
      <c r="W33" s="314">
        <f>IFERROR(W26/H26,"0")+IFERROR(W27/H27,"0")+IFERROR(W28/H28,"0")+IFERROR(W29/H29,"0")+IFERROR(W30/H30,"0")+IFERROR(W31/H31,"0")+IFERROR(W32/H32,"0")</f>
        <v>18</v>
      </c>
      <c r="X33" s="314">
        <f>IFERROR(IF(X26="",0,X26),"0")+IFERROR(IF(X27="",0,X27),"0")+IFERROR(IF(X28="",0,X28),"0")+IFERROR(IF(X29="",0,X29),"0")+IFERROR(IF(X30="",0,X30),"0")+IFERROR(IF(X31="",0,X31),"0")+IFERROR(IF(X32="",0,X32),"0")</f>
        <v>0.13553999999999999</v>
      </c>
      <c r="Y33" s="315"/>
      <c r="Z33" s="315"/>
    </row>
    <row r="34" spans="1:53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45.15</v>
      </c>
      <c r="W34" s="314">
        <f>IFERROR(SUM(W26:W32),"0")</f>
        <v>45.36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27.5</v>
      </c>
      <c r="W50" s="313">
        <f>IFERROR(IF(V50="",0,CEILING((V50/$H50),1)*$H50),"")</f>
        <v>32.400000000000006</v>
      </c>
      <c r="X50" s="36">
        <f>IFERROR(IF(W50=0,"",ROUNDUP(W50/H50,0)*0.02175),"")</f>
        <v>6.5250000000000002E-2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2.5462962962962963</v>
      </c>
      <c r="W52" s="314">
        <f>IFERROR(W50/H50,"0")+IFERROR(W51/H51,"0")</f>
        <v>3.0000000000000004</v>
      </c>
      <c r="X52" s="314">
        <f>IFERROR(IF(X50="",0,X50),"0")+IFERROR(IF(X51="",0,X51),"0")</f>
        <v>6.5250000000000002E-2</v>
      </c>
      <c r="Y52" s="315"/>
      <c r="Z52" s="315"/>
    </row>
    <row r="53" spans="1:53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27.5</v>
      </c>
      <c r="W53" s="314">
        <f>IFERROR(SUM(W50:W51),"0")</f>
        <v>32.400000000000006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100</v>
      </c>
      <c r="W68" s="313">
        <f t="shared" si="2"/>
        <v>108</v>
      </c>
      <c r="X68" s="36">
        <f>IFERROR(IF(W68=0,"",ROUNDUP(W68/H68,0)*0.02175),"")</f>
        <v>0.21749999999999997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45</v>
      </c>
      <c r="W69" s="313">
        <f t="shared" si="2"/>
        <v>56</v>
      </c>
      <c r="X69" s="36">
        <f>IFERROR(IF(W69=0,"",ROUNDUP(W69/H69,0)*0.02175),"")</f>
        <v>0.10874999999999999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13.277116402116402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15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0.32624999999999993</v>
      </c>
      <c r="Y81" s="315"/>
      <c r="Z81" s="315"/>
    </row>
    <row r="82" spans="1:53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145</v>
      </c>
      <c r="W82" s="314">
        <f>IFERROR(SUM(W64:W80),"0")</f>
        <v>164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30</v>
      </c>
      <c r="W85" s="313">
        <f t="shared" si="4"/>
        <v>32.400000000000006</v>
      </c>
      <c r="X85" s="36">
        <f>IFERROR(IF(W85=0,"",ROUNDUP(W85/H85,0)*0.02175),"")</f>
        <v>6.5250000000000002E-2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2.7777777777777777</v>
      </c>
      <c r="W91" s="314">
        <f>IFERROR(W84/H84,"0")+IFERROR(W85/H85,"0")+IFERROR(W86/H86,"0")+IFERROR(W87/H87,"0")+IFERROR(W88/H88,"0")+IFERROR(W89/H89,"0")+IFERROR(W90/H90,"0")</f>
        <v>3.0000000000000004</v>
      </c>
      <c r="X91" s="314">
        <f>IFERROR(IF(X84="",0,X84),"0")+IFERROR(IF(X85="",0,X85),"0")+IFERROR(IF(X86="",0,X86),"0")+IFERROR(IF(X87="",0,X87),"0")+IFERROR(IF(X88="",0,X88),"0")+IFERROR(IF(X89="",0,X89),"0")+IFERROR(IF(X90="",0,X90),"0")</f>
        <v>6.5250000000000002E-2</v>
      </c>
      <c r="Y91" s="315"/>
      <c r="Z91" s="315"/>
    </row>
    <row r="92" spans="1:53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30</v>
      </c>
      <c r="W92" s="314">
        <f>IFERROR(SUM(W84:W90),"0")</f>
        <v>32.400000000000006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245</v>
      </c>
      <c r="W106" s="313">
        <f t="shared" si="6"/>
        <v>252</v>
      </c>
      <c r="X106" s="36">
        <f>IFERROR(IF(W106=0,"",ROUNDUP(W106/H106,0)*0.02175),"")</f>
        <v>0.65249999999999997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70</v>
      </c>
      <c r="W107" s="313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37.5</v>
      </c>
      <c r="W114" s="314">
        <f>IFERROR(W105/H105,"0")+IFERROR(W106/H106,"0")+IFERROR(W107/H107,"0")+IFERROR(W108/H108,"0")+IFERROR(W109/H109,"0")+IFERROR(W110/H110,"0")+IFERROR(W111/H111,"0")+IFERROR(W112/H112,"0")+IFERROR(W113/H113,"0")</f>
        <v>39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0.84824999999999995</v>
      </c>
      <c r="Y114" s="315"/>
      <c r="Z114" s="315"/>
    </row>
    <row r="115" spans="1:53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315</v>
      </c>
      <c r="W115" s="314">
        <f>IFERROR(SUM(W105:W113),"0")</f>
        <v>327.60000000000002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50</v>
      </c>
      <c r="W118" s="313">
        <f t="shared" si="7"/>
        <v>56.699999999999996</v>
      </c>
      <c r="X118" s="36">
        <f>IFERROR(IF(W118=0,"",ROUNDUP(W118/H118,0)*0.02175),"")</f>
        <v>0.15225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6.1728395061728394</v>
      </c>
      <c r="W123" s="314">
        <f>IFERROR(W117/H117,"0")+IFERROR(W118/H118,"0")+IFERROR(W119/H119,"0")+IFERROR(W120/H120,"0")+IFERROR(W121/H121,"0")+IFERROR(W122/H122,"0")</f>
        <v>7</v>
      </c>
      <c r="X123" s="314">
        <f>IFERROR(IF(X117="",0,X117),"0")+IFERROR(IF(X118="",0,X118),"0")+IFERROR(IF(X119="",0,X119),"0")+IFERROR(IF(X120="",0,X120),"0")+IFERROR(IF(X121="",0,X121),"0")+IFERROR(IF(X122="",0,X122),"0")</f>
        <v>0.15225</v>
      </c>
      <c r="Y123" s="315"/>
      <c r="Z123" s="315"/>
    </row>
    <row r="124" spans="1:53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50</v>
      </c>
      <c r="W124" s="314">
        <f>IFERROR(SUM(W117:W122),"0")</f>
        <v>56.699999999999996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430</v>
      </c>
      <c r="W127" s="313">
        <f>IFERROR(IF(V127="",0,CEILING((V127/$H127),1)*$H127),"")</f>
        <v>436.8</v>
      </c>
      <c r="X127" s="36">
        <f>IFERROR(IF(W127=0,"",ROUNDUP(W127/H127,0)*0.02175),"")</f>
        <v>1.131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65.25</v>
      </c>
      <c r="W129" s="313">
        <f>IFERROR(IF(V129="",0,CEILING((V129/$H129),1)*$H129),"")</f>
        <v>67.5</v>
      </c>
      <c r="X129" s="36">
        <f>IFERROR(IF(W129=0,"",ROUNDUP(W129/H129,0)*0.00753),"")</f>
        <v>0.18825</v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75.357142857142861</v>
      </c>
      <c r="W130" s="314">
        <f>IFERROR(W127/H127,"0")+IFERROR(W128/H128,"0")+IFERROR(W129/H129,"0")</f>
        <v>77</v>
      </c>
      <c r="X130" s="314">
        <f>IFERROR(IF(X127="",0,X127),"0")+IFERROR(IF(X128="",0,X128),"0")+IFERROR(IF(X129="",0,X129),"0")</f>
        <v>1.31925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495.25</v>
      </c>
      <c r="W131" s="314">
        <f>IFERROR(SUM(W127:W129),"0")</f>
        <v>504.3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130</v>
      </c>
      <c r="W142" s="313">
        <f t="shared" ref="W142:W150" si="8">IFERROR(IF(V142="",0,CEILING((V142/$H142),1)*$H142),"")</f>
        <v>130.20000000000002</v>
      </c>
      <c r="X142" s="36">
        <f>IFERROR(IF(W142=0,"",ROUNDUP(W142/H142,0)*0.00753),"")</f>
        <v>0.23343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30.952380952380953</v>
      </c>
      <c r="W151" s="314">
        <f>IFERROR(W142/H142,"0")+IFERROR(W143/H143,"0")+IFERROR(W144/H144,"0")+IFERROR(W145/H145,"0")+IFERROR(W146/H146,"0")+IFERROR(W147/H147,"0")+IFERROR(W148/H148,"0")+IFERROR(W149/H149,"0")+IFERROR(W150/H150,"0")</f>
        <v>31.000000000000004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0.23343</v>
      </c>
      <c r="Y151" s="315"/>
      <c r="Z151" s="315"/>
    </row>
    <row r="152" spans="1:53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130</v>
      </c>
      <c r="W152" s="314">
        <f>IFERROR(SUM(W142:W150),"0")</f>
        <v>130.20000000000002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52.5</v>
      </c>
      <c r="W165" s="313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45</v>
      </c>
      <c r="W166" s="313">
        <f>IFERROR(IF(V166="",0,CEILING((V166/$H166),1)*$H166),"")</f>
        <v>48.6</v>
      </c>
      <c r="X166" s="36">
        <f>IFERROR(IF(W166=0,"",ROUNDUP(W166/H166,0)*0.00937),"")</f>
        <v>8.4330000000000002E-2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18.055555555555554</v>
      </c>
      <c r="W169" s="314">
        <f>IFERROR(W165/H165,"0")+IFERROR(W166/H166,"0")+IFERROR(W167/H167,"0")+IFERROR(W168/H168,"0")</f>
        <v>19</v>
      </c>
      <c r="X169" s="314">
        <f>IFERROR(IF(X165="",0,X165),"0")+IFERROR(IF(X166="",0,X166),"0")+IFERROR(IF(X167="",0,X167),"0")+IFERROR(IF(X168="",0,X168),"0")</f>
        <v>0.17803000000000002</v>
      </c>
      <c r="Y169" s="315"/>
      <c r="Z169" s="315"/>
    </row>
    <row r="170" spans="1:53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97.5</v>
      </c>
      <c r="W170" s="314">
        <f>IFERROR(SUM(W165:W168),"0")</f>
        <v>102.6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70</v>
      </c>
      <c r="W175" s="313">
        <f t="shared" si="9"/>
        <v>72</v>
      </c>
      <c r="X175" s="36">
        <f>IFERROR(IF(W175=0,"",ROUNDUP(W175/H175,0)*0.01196),"")</f>
        <v>0.21528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160</v>
      </c>
      <c r="W176" s="313">
        <f t="shared" si="9"/>
        <v>163.79999999999998</v>
      </c>
      <c r="X176" s="36">
        <f>IFERROR(IF(W176=0,"",ROUNDUP(W176/H176,0)*0.02175),"")</f>
        <v>0.45674999999999999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27</v>
      </c>
      <c r="W178" s="313">
        <f t="shared" si="9"/>
        <v>28.799999999999997</v>
      </c>
      <c r="X178" s="36">
        <f>IFERROR(IF(W178=0,"",ROUNDUP(W178/H178,0)*0.00753),"")</f>
        <v>9.0359999999999996E-2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86</v>
      </c>
      <c r="W182" s="313">
        <f t="shared" si="9"/>
        <v>86.399999999999991</v>
      </c>
      <c r="X182" s="36">
        <f t="shared" ref="X182:X188" si="10">IFERROR(IF(W182=0,"",ROUNDUP(W182/H182,0)*0.00753),"")</f>
        <v>0.27107999999999999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22</v>
      </c>
      <c r="W184" s="313">
        <f t="shared" si="9"/>
        <v>24</v>
      </c>
      <c r="X184" s="36">
        <f t="shared" si="10"/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12</v>
      </c>
      <c r="W185" s="313">
        <f t="shared" si="9"/>
        <v>12</v>
      </c>
      <c r="X185" s="36">
        <f t="shared" si="10"/>
        <v>3.7650000000000003E-2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172</v>
      </c>
      <c r="W187" s="313">
        <f t="shared" si="9"/>
        <v>172.79999999999998</v>
      </c>
      <c r="X187" s="36">
        <f t="shared" si="10"/>
        <v>0.54215999999999998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30</v>
      </c>
      <c r="W188" s="313">
        <f t="shared" si="9"/>
        <v>31.2</v>
      </c>
      <c r="X188" s="36">
        <f t="shared" si="10"/>
        <v>9.7890000000000005E-2</v>
      </c>
      <c r="Y188" s="56"/>
      <c r="Z188" s="57"/>
      <c r="AD188" s="58"/>
      <c r="BA188" s="162" t="s">
        <v>1</v>
      </c>
    </row>
    <row r="189" spans="1:53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183.42948717948718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187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1.7864699999999998</v>
      </c>
      <c r="Y189" s="315"/>
      <c r="Z189" s="315"/>
    </row>
    <row r="190" spans="1:53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579</v>
      </c>
      <c r="W190" s="314">
        <f>IFERROR(SUM(W172:W188),"0")</f>
        <v>591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42</v>
      </c>
      <c r="W194" s="313">
        <f>IFERROR(IF(V194="",0,CEILING((V194/$H194),1)*$H194),"")</f>
        <v>43.199999999999996</v>
      </c>
      <c r="X194" s="36">
        <f>IFERROR(IF(W194=0,"",ROUNDUP(W194/H194,0)*0.00753),"")</f>
        <v>0.13553999999999999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77</v>
      </c>
      <c r="W195" s="313">
        <f>IFERROR(IF(V195="",0,CEILING((V195/$H195),1)*$H195),"")</f>
        <v>79.2</v>
      </c>
      <c r="X195" s="36">
        <f>IFERROR(IF(W195=0,"",ROUNDUP(W195/H195,0)*0.00753),"")</f>
        <v>0.24849000000000002</v>
      </c>
      <c r="Y195" s="56"/>
      <c r="Z195" s="57"/>
      <c r="AD195" s="58"/>
      <c r="BA195" s="166" t="s">
        <v>1</v>
      </c>
    </row>
    <row r="196" spans="1:53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49.583333333333336</v>
      </c>
      <c r="W196" s="314">
        <f>IFERROR(W192/H192,"0")+IFERROR(W193/H193,"0")+IFERROR(W194/H194,"0")+IFERROR(W195/H195,"0")</f>
        <v>51</v>
      </c>
      <c r="X196" s="314">
        <f>IFERROR(IF(X192="",0,X192),"0")+IFERROR(IF(X193="",0,X193),"0")+IFERROR(IF(X194="",0,X194),"0")+IFERROR(IF(X195="",0,X195),"0")</f>
        <v>0.38402999999999998</v>
      </c>
      <c r="Y196" s="315"/>
      <c r="Z196" s="315"/>
    </row>
    <row r="197" spans="1:53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119</v>
      </c>
      <c r="W197" s="314">
        <f>IFERROR(SUM(W192:W195),"0")</f>
        <v>122.4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150</v>
      </c>
      <c r="W227" s="313">
        <f>IFERROR(IF(V227="",0,CEILING((V227/$H227),1)*$H227),"")</f>
        <v>151.20000000000002</v>
      </c>
      <c r="X227" s="36">
        <f>IFERROR(IF(W227=0,"",ROUNDUP(W227/H227,0)*0.00753),"")</f>
        <v>0.27107999999999999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45</v>
      </c>
      <c r="W228" s="313">
        <f>IFERROR(IF(V228="",0,CEILING((V228/$H228),1)*$H228),"")</f>
        <v>46.2</v>
      </c>
      <c r="X228" s="36">
        <f>IFERROR(IF(W228=0,"",ROUNDUP(W228/H228,0)*0.00753),"")</f>
        <v>8.2830000000000001E-2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46.428571428571431</v>
      </c>
      <c r="W230" s="314">
        <f>IFERROR(W227/H227,"0")+IFERROR(W228/H228,"0")+IFERROR(W229/H229,"0")</f>
        <v>47</v>
      </c>
      <c r="X230" s="314">
        <f>IFERROR(IF(X227="",0,X227),"0")+IFERROR(IF(X228="",0,X228),"0")+IFERROR(IF(X229="",0,X229),"0")</f>
        <v>0.35391</v>
      </c>
      <c r="Y230" s="315"/>
      <c r="Z230" s="315"/>
    </row>
    <row r="231" spans="1:53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195</v>
      </c>
      <c r="W231" s="314">
        <f>IFERROR(SUM(W227:W229),"0")</f>
        <v>197.40000000000003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40.25</v>
      </c>
      <c r="W236" s="313">
        <f t="shared" si="13"/>
        <v>42</v>
      </c>
      <c r="X236" s="36">
        <f>IFERROR(IF(W236=0,"",ROUNDUP(W236/H236,0)*0.00753),"")</f>
        <v>0.15060000000000001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19.166666666666664</v>
      </c>
      <c r="W242" s="314">
        <f>IFERROR(W233/H233,"0")+IFERROR(W234/H234,"0")+IFERROR(W235/H235,"0")+IFERROR(W236/H236,"0")+IFERROR(W237/H237,"0")+IFERROR(W238/H238,"0")+IFERROR(W239/H239,"0")+IFERROR(W240/H240,"0")+IFERROR(W241/H241,"0")</f>
        <v>20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0.15060000000000001</v>
      </c>
      <c r="Y242" s="315"/>
      <c r="Z242" s="315"/>
    </row>
    <row r="243" spans="1:53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40.25</v>
      </c>
      <c r="W243" s="314">
        <f>IFERROR(SUM(W233:W241),"0")</f>
        <v>42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180</v>
      </c>
      <c r="W245" s="313">
        <f>IFERROR(IF(V245="",0,CEILING((V245/$H245),1)*$H245),"")</f>
        <v>184.8</v>
      </c>
      <c r="X245" s="36">
        <f>IFERROR(IF(W245=0,"",ROUNDUP(W245/H245,0)*0.02175),"")</f>
        <v>0.47849999999999998</v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21.428571428571427</v>
      </c>
      <c r="W248" s="314">
        <f>IFERROR(W245/H245,"0")+IFERROR(W246/H246,"0")+IFERROR(W247/H247,"0")</f>
        <v>22</v>
      </c>
      <c r="X248" s="314">
        <f>IFERROR(IF(X245="",0,X245),"0")+IFERROR(IF(X246="",0,X246),"0")+IFERROR(IF(X247="",0,X247),"0")</f>
        <v>0.47849999999999998</v>
      </c>
      <c r="Y248" s="315"/>
      <c r="Z248" s="315"/>
    </row>
    <row r="249" spans="1:53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180</v>
      </c>
      <c r="W249" s="314">
        <f>IFERROR(SUM(W245:W247),"0")</f>
        <v>184.8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5.1000000000000014</v>
      </c>
      <c r="W253" s="313">
        <f>IFERROR(IF(V253="",0,CEILING((V253/$H253),1)*$H253),"")</f>
        <v>5.0999999999999996</v>
      </c>
      <c r="X253" s="36">
        <f>IFERROR(IF(W253=0,"",ROUNDUP(W253/H253,0)*0.00753),"")</f>
        <v>1.506E-2</v>
      </c>
      <c r="Y253" s="56"/>
      <c r="Z253" s="57"/>
      <c r="AD253" s="58"/>
      <c r="BA253" s="201" t="s">
        <v>1</v>
      </c>
    </row>
    <row r="254" spans="1:53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2.0000000000000009</v>
      </c>
      <c r="W254" s="314">
        <f>IFERROR(W251/H251,"0")+IFERROR(W252/H252,"0")+IFERROR(W253/H253,"0")</f>
        <v>2</v>
      </c>
      <c r="X254" s="314">
        <f>IFERROR(IF(X251="",0,X251),"0")+IFERROR(IF(X252="",0,X252),"0")+IFERROR(IF(X253="",0,X253),"0")</f>
        <v>1.506E-2</v>
      </c>
      <c r="Y254" s="315"/>
      <c r="Z254" s="315"/>
    </row>
    <row r="255" spans="1:53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5.1000000000000014</v>
      </c>
      <c r="W255" s="314">
        <f>IFERROR(SUM(W251:W253),"0")</f>
        <v>5.0999999999999996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2600</v>
      </c>
      <c r="W298" s="313">
        <f t="shared" ref="W298:W305" si="15">IFERROR(IF(V298="",0,CEILING((V298/$H298),1)*$H298),"")</f>
        <v>2610</v>
      </c>
      <c r="X298" s="36">
        <f>IFERROR(IF(W298=0,"",ROUNDUP(W298/H298,0)*0.02175),"")</f>
        <v>3.7844999999999995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4175</v>
      </c>
      <c r="W300" s="313">
        <f t="shared" si="15"/>
        <v>4185</v>
      </c>
      <c r="X300" s="36">
        <f>IFERROR(IF(W300=0,"",ROUNDUP(W300/H300,0)*0.02175),"")</f>
        <v>6.0682499999999999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1425</v>
      </c>
      <c r="W302" s="313">
        <f t="shared" si="15"/>
        <v>1425</v>
      </c>
      <c r="X302" s="36">
        <f>IFERROR(IF(W302=0,"",ROUNDUP(W302/H302,0)*0.02175),"")</f>
        <v>2.0662499999999997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546.66666666666663</v>
      </c>
      <c r="W306" s="314">
        <f>IFERROR(W298/H298,"0")+IFERROR(W299/H299,"0")+IFERROR(W300/H300,"0")+IFERROR(W301/H301,"0")+IFERROR(W302/H302,"0")+IFERROR(W303/H303,"0")+IFERROR(W304/H304,"0")+IFERROR(W305/H305,"0")</f>
        <v>548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11.919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8200</v>
      </c>
      <c r="W307" s="314">
        <f>IFERROR(SUM(W298:W305),"0")</f>
        <v>8220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2925</v>
      </c>
      <c r="W309" s="313">
        <f>IFERROR(IF(V309="",0,CEILING((V309/$H309),1)*$H309),"")</f>
        <v>2925</v>
      </c>
      <c r="X309" s="36">
        <f>IFERROR(IF(W309=0,"",ROUNDUP(W309/H309,0)*0.02175),"")</f>
        <v>4.24125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195</v>
      </c>
      <c r="W312" s="314">
        <f>IFERROR(W309/H309,"0")+IFERROR(W310/H310,"0")+IFERROR(W311/H311,"0")</f>
        <v>195</v>
      </c>
      <c r="X312" s="314">
        <f>IFERROR(IF(X309="",0,X309),"0")+IFERROR(IF(X310="",0,X310),"0")+IFERROR(IF(X311="",0,X311),"0")</f>
        <v>4.24125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2925</v>
      </c>
      <c r="W313" s="314">
        <f>IFERROR(SUM(W309:W311),"0")</f>
        <v>2925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50</v>
      </c>
      <c r="W315" s="313">
        <f>IFERROR(IF(V315="",0,CEILING((V315/$H315),1)*$H315),"")</f>
        <v>54.6</v>
      </c>
      <c r="X315" s="36">
        <f>IFERROR(IF(W315=0,"",ROUNDUP(W315/H315,0)*0.02175),"")</f>
        <v>0.15225</v>
      </c>
      <c r="Y315" s="56"/>
      <c r="Z315" s="57"/>
      <c r="AD315" s="58"/>
      <c r="BA315" s="229" t="s">
        <v>1</v>
      </c>
    </row>
    <row r="316" spans="1:53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6.4102564102564106</v>
      </c>
      <c r="W316" s="314">
        <f>IFERROR(W315/H315,"0")</f>
        <v>7</v>
      </c>
      <c r="X316" s="314">
        <f>IFERROR(IF(X315="",0,X315),"0")</f>
        <v>0.15225</v>
      </c>
      <c r="Y316" s="315"/>
      <c r="Z316" s="315"/>
    </row>
    <row r="317" spans="1:53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50</v>
      </c>
      <c r="W317" s="314">
        <f>IFERROR(SUM(W315:W315),"0")</f>
        <v>54.6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297.5</v>
      </c>
      <c r="W319" s="313">
        <f>IFERROR(IF(V319="",0,CEILING((V319/$H319),1)*$H319),"")</f>
        <v>304.2</v>
      </c>
      <c r="X319" s="36">
        <f>IFERROR(IF(W319=0,"",ROUNDUP(W319/H319,0)*0.02175),"")</f>
        <v>0.84824999999999995</v>
      </c>
      <c r="Y319" s="56"/>
      <c r="Z319" s="57"/>
      <c r="AD319" s="58"/>
      <c r="BA319" s="230" t="s">
        <v>1</v>
      </c>
    </row>
    <row r="320" spans="1:53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38.141025641025642</v>
      </c>
      <c r="W320" s="314">
        <f>IFERROR(W319/H319,"0")</f>
        <v>39</v>
      </c>
      <c r="X320" s="314">
        <f>IFERROR(IF(X319="",0,X319),"0")</f>
        <v>0.84824999999999995</v>
      </c>
      <c r="Y320" s="315"/>
      <c r="Z320" s="315"/>
    </row>
    <row r="321" spans="1:53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297.5</v>
      </c>
      <c r="W321" s="314">
        <f>IFERROR(SUM(W319:W319),"0")</f>
        <v>304.2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390</v>
      </c>
      <c r="W336" s="313">
        <f>IFERROR(IF(V336="",0,CEILING((V336/$H336),1)*$H336),"")</f>
        <v>390</v>
      </c>
      <c r="X336" s="36">
        <f>IFERROR(IF(W336=0,"",ROUNDUP(W336/H336,0)*0.02175),"")</f>
        <v>1.0874999999999999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50</v>
      </c>
      <c r="W340" s="314">
        <f>IFERROR(W336/H336,"0")+IFERROR(W337/H337,"0")+IFERROR(W338/H338,"0")+IFERROR(W339/H339,"0")</f>
        <v>50</v>
      </c>
      <c r="X340" s="314">
        <f>IFERROR(IF(X336="",0,X336),"0")+IFERROR(IF(X337="",0,X337),"0")+IFERROR(IF(X338="",0,X338),"0")+IFERROR(IF(X339="",0,X339),"0")</f>
        <v>1.0874999999999999</v>
      </c>
      <c r="Y340" s="315"/>
      <c r="Z340" s="315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390</v>
      </c>
      <c r="W341" s="314">
        <f>IFERROR(SUM(W336:W339),"0")</f>
        <v>390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37.5</v>
      </c>
      <c r="W354" s="313">
        <f t="shared" ref="W354:W366" si="16">IFERROR(IF(V354="",0,CEILING((V354/$H354),1)*$H354),"")</f>
        <v>37.800000000000004</v>
      </c>
      <c r="X354" s="36">
        <f>IFERROR(IF(W354=0,"",ROUNDUP(W354/H354,0)*0.00753),"")</f>
        <v>6.7769999999999997E-2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420</v>
      </c>
      <c r="W356" s="313">
        <f t="shared" si="16"/>
        <v>420</v>
      </c>
      <c r="X356" s="36">
        <f>IFERROR(IF(W356=0,"",ROUNDUP(W356/H356,0)*0.00753),"")</f>
        <v>0.753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49</v>
      </c>
      <c r="W361" s="313">
        <f t="shared" si="16"/>
        <v>50.400000000000006</v>
      </c>
      <c r="X361" s="36">
        <f t="shared" si="17"/>
        <v>0.12048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68.25</v>
      </c>
      <c r="W365" s="313">
        <f t="shared" si="16"/>
        <v>69.3</v>
      </c>
      <c r="X365" s="36">
        <f t="shared" si="17"/>
        <v>0.16566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164.76190476190476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166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1.1069100000000001</v>
      </c>
      <c r="Y367" s="315"/>
      <c r="Z367" s="315"/>
    </row>
    <row r="368" spans="1:53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574.75</v>
      </c>
      <c r="W368" s="314">
        <f>IFERROR(SUM(W354:W366),"0")</f>
        <v>577.5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30</v>
      </c>
      <c r="W395" s="313">
        <f t="shared" si="18"/>
        <v>32</v>
      </c>
      <c r="X395" s="36">
        <f>IFERROR(IF(W395=0,"",ROUNDUP(W395/H395,0)*0.00937),"")</f>
        <v>7.4959999999999999E-2</v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56.874999999999993</v>
      </c>
      <c r="W396" s="313">
        <f t="shared" si="18"/>
        <v>58.800000000000004</v>
      </c>
      <c r="X396" s="36">
        <f>IFERROR(IF(W396=0,"",ROUNDUP(W396/H396,0)*0.00502),"")</f>
        <v>0.14056000000000002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34.583333333333329</v>
      </c>
      <c r="W401" s="314">
        <f>IFERROR(W394/H394,"0")+IFERROR(W395/H395,"0")+IFERROR(W396/H396,"0")+IFERROR(W397/H397,"0")+IFERROR(W398/H398,"0")+IFERROR(W399/H399,"0")+IFERROR(W400/H400,"0")</f>
        <v>36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0.21552000000000002</v>
      </c>
      <c r="Y401" s="315"/>
      <c r="Z401" s="315"/>
    </row>
    <row r="402" spans="1:53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86.875</v>
      </c>
      <c r="W402" s="314">
        <f>IFERROR(SUM(W394:W400),"0")</f>
        <v>90.800000000000011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365</v>
      </c>
      <c r="W411" s="313">
        <f t="shared" si="19"/>
        <v>369.6</v>
      </c>
      <c r="X411" s="36">
        <f>IFERROR(IF(W411=0,"",ROUNDUP(W411/H411,0)*0.01196),"")</f>
        <v>0.83720000000000006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325</v>
      </c>
      <c r="W413" s="313">
        <f t="shared" si="19"/>
        <v>327.36</v>
      </c>
      <c r="X413" s="36">
        <f>IFERROR(IF(W413=0,"",ROUNDUP(W413/H413,0)*0.01196),"")</f>
        <v>0.74151999999999996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130.68181818181819</v>
      </c>
      <c r="W419" s="314">
        <f>IFERROR(W410/H410,"0")+IFERROR(W411/H411,"0")+IFERROR(W412/H412,"0")+IFERROR(W413/H413,"0")+IFERROR(W414/H414,"0")+IFERROR(W415/H415,"0")+IFERROR(W416/H416,"0")+IFERROR(W417/H417,"0")+IFERROR(W418/H418,"0")</f>
        <v>132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1.5787200000000001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690</v>
      </c>
      <c r="W420" s="314">
        <f>IFERROR(SUM(W410:W418),"0")</f>
        <v>696.96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255</v>
      </c>
      <c r="W422" s="313">
        <f>IFERROR(IF(V422="",0,CEILING((V422/$H422),1)*$H422),"")</f>
        <v>258.72000000000003</v>
      </c>
      <c r="X422" s="36">
        <f>IFERROR(IF(W422=0,"",ROUNDUP(W422/H422,0)*0.01196),"")</f>
        <v>0.58604000000000001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48.29545454545454</v>
      </c>
      <c r="W424" s="314">
        <f>IFERROR(W422/H422,"0")+IFERROR(W423/H423,"0")</f>
        <v>49</v>
      </c>
      <c r="X424" s="314">
        <f>IFERROR(IF(X422="",0,X422),"0")+IFERROR(IF(X423="",0,X423),"0")</f>
        <v>0.58604000000000001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255</v>
      </c>
      <c r="W425" s="314">
        <f>IFERROR(SUM(W422:W423),"0")</f>
        <v>258.72000000000003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465</v>
      </c>
      <c r="W427" s="313">
        <f t="shared" ref="W427:W432" si="20">IFERROR(IF(V427="",0,CEILING((V427/$H427),1)*$H427),"")</f>
        <v>469.92</v>
      </c>
      <c r="X427" s="36">
        <f>IFERROR(IF(W427=0,"",ROUNDUP(W427/H427,0)*0.01196),"")</f>
        <v>1.0644400000000001</v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275</v>
      </c>
      <c r="W429" s="313">
        <f t="shared" si="20"/>
        <v>279.84000000000003</v>
      </c>
      <c r="X429" s="36">
        <f>IFERROR(IF(W429=0,"",ROUNDUP(W429/H429,0)*0.01196),"")</f>
        <v>0.63388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140.15151515151513</v>
      </c>
      <c r="W433" s="314">
        <f>IFERROR(W427/H427,"0")+IFERROR(W428/H428,"0")+IFERROR(W429/H429,"0")+IFERROR(W430/H430,"0")+IFERROR(W431/H431,"0")+IFERROR(W432/H432,"0")</f>
        <v>142</v>
      </c>
      <c r="X433" s="314">
        <f>IFERROR(IF(X427="",0,X427),"0")+IFERROR(IF(X428="",0,X428),"0")+IFERROR(IF(X429="",0,X429),"0")+IFERROR(IF(X430="",0,X430),"0")+IFERROR(IF(X431="",0,X431),"0")+IFERROR(IF(X432="",0,X432),"0")</f>
        <v>1.6983200000000001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740</v>
      </c>
      <c r="W434" s="314">
        <f>IFERROR(SUM(W427:W432),"0")</f>
        <v>749.76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145</v>
      </c>
      <c r="W438" s="313">
        <f>IFERROR(IF(V438="",0,CEILING((V438/$H438),1)*$H438),"")</f>
        <v>148.19999999999999</v>
      </c>
      <c r="X438" s="36">
        <f>IFERROR(IF(W438=0,"",ROUNDUP(W438/H438,0)*0.02175),"")</f>
        <v>0.41324999999999995</v>
      </c>
      <c r="Y438" s="56"/>
      <c r="Z438" s="57"/>
      <c r="AD438" s="58"/>
      <c r="BA438" s="295" t="s">
        <v>1</v>
      </c>
    </row>
    <row r="439" spans="1:53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18.589743589743591</v>
      </c>
      <c r="W439" s="314">
        <f>IFERROR(W436/H436,"0")+IFERROR(W437/H437,"0")+IFERROR(W438/H438,"0")</f>
        <v>19</v>
      </c>
      <c r="X439" s="314">
        <f>IFERROR(IF(X436="",0,X436),"0")+IFERROR(IF(X437="",0,X437),"0")+IFERROR(IF(X438="",0,X438),"0")</f>
        <v>0.41324999999999995</v>
      </c>
      <c r="Y439" s="315"/>
      <c r="Z439" s="315"/>
    </row>
    <row r="440" spans="1:53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145</v>
      </c>
      <c r="W440" s="314">
        <f>IFERROR(SUM(W436:W438),"0")</f>
        <v>148.19999999999999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135</v>
      </c>
      <c r="W454" s="313">
        <f>IFERROR(IF(V454="",0,CEILING((V454/$H454),1)*$H454),"")</f>
        <v>138.6</v>
      </c>
      <c r="X454" s="36">
        <f>IFERROR(IF(W454=0,"",ROUNDUP(W454/H454,0)*0.00753),"")</f>
        <v>0.24849000000000002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200</v>
      </c>
      <c r="W455" s="313">
        <f>IFERROR(IF(V455="",0,CEILING((V455/$H455),1)*$H455),"")</f>
        <v>201.60000000000002</v>
      </c>
      <c r="X455" s="36">
        <f>IFERROR(IF(W455=0,"",ROUNDUP(W455/H455,0)*0.00753),"")</f>
        <v>0.36143999999999998</v>
      </c>
      <c r="Y455" s="56"/>
      <c r="Z455" s="57"/>
      <c r="AD455" s="58"/>
      <c r="BA455" s="301" t="s">
        <v>1</v>
      </c>
    </row>
    <row r="456" spans="1:53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79.761904761904759</v>
      </c>
      <c r="W456" s="314">
        <f>IFERROR(W454/H454,"0")+IFERROR(W455/H455,"0")</f>
        <v>81</v>
      </c>
      <c r="X456" s="314">
        <f>IFERROR(IF(X454="",0,X454),"0")+IFERROR(IF(X455="",0,X455),"0")</f>
        <v>0.60992999999999997</v>
      </c>
      <c r="Y456" s="315"/>
      <c r="Z456" s="315"/>
    </row>
    <row r="457" spans="1:53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335</v>
      </c>
      <c r="W457" s="314">
        <f>IFERROR(SUM(W454:W455),"0")</f>
        <v>340.20000000000005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17142.875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17294.2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17922.708099493102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18083.398000000005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28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18622.708099493102</v>
      </c>
      <c r="W467" s="314">
        <f>GrossWeightTotalR+PalletQtyTotalR*25</f>
        <v>18783.398000000005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1979.6360290943624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2005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30.949010000000001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45.36</v>
      </c>
      <c r="C474" s="46">
        <f>IFERROR(W50*1,"0")+IFERROR(W51*1,"0")</f>
        <v>32.400000000000006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580.70000000000005</v>
      </c>
      <c r="F474" s="46">
        <f>IFERROR(W127*1,"0")+IFERROR(W128*1,"0")+IFERROR(W129*1,"0")</f>
        <v>504.3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130.20000000000002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816.00000000000011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429.30000000000007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11503.800000000001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390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577.5</v>
      </c>
      <c r="R474" s="46">
        <f>IFERROR(W389*1,"0")+IFERROR(W390*1,"0")+IFERROR(W394*1,"0")+IFERROR(W395*1,"0")+IFERROR(W396*1,"0")+IFERROR(W397*1,"0")+IFERROR(W398*1,"0")+IFERROR(W399*1,"0")+IFERROR(W400*1,"0")+IFERROR(W404*1,"0")</f>
        <v>90.800000000000011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1853.64</v>
      </c>
      <c r="T474" s="46">
        <f>IFERROR(W444*1,"0")+IFERROR(W445*1,"0")+IFERROR(W449*1,"0")+IFERROR(W450*1,"0")+IFERROR(W454*1,"0")+IFERROR(W455*1,"0")+IFERROR(W459*1,"0")+IFERROR(W460*1,"0")+IFERROR(W461*1,"0")</f>
        <v>340.20000000000005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25,00"/>
        <filter val="1 979,64"/>
        <filter val="100,00"/>
        <filter val="119,00"/>
        <filter val="12,00"/>
        <filter val="12,60"/>
        <filter val="13,28"/>
        <filter val="130,00"/>
        <filter val="130,68"/>
        <filter val="135,00"/>
        <filter val="140,15"/>
        <filter val="145,00"/>
        <filter val="150,00"/>
        <filter val="160,00"/>
        <filter val="164,76"/>
        <filter val="17 142,88"/>
        <filter val="17 922,71"/>
        <filter val="17,92"/>
        <filter val="172,00"/>
        <filter val="18 622,71"/>
        <filter val="18,06"/>
        <filter val="18,59"/>
        <filter val="180,00"/>
        <filter val="183,43"/>
        <filter val="19,17"/>
        <filter val="195,00"/>
        <filter val="2 600,00"/>
        <filter val="2 925,00"/>
        <filter val="2,00"/>
        <filter val="2,55"/>
        <filter val="2,78"/>
        <filter val="200,00"/>
        <filter val="21,43"/>
        <filter val="22,00"/>
        <filter val="245,00"/>
        <filter val="255,00"/>
        <filter val="27,00"/>
        <filter val="27,50"/>
        <filter val="275,00"/>
        <filter val="28"/>
        <filter val="297,50"/>
        <filter val="30,00"/>
        <filter val="30,95"/>
        <filter val="315,00"/>
        <filter val="32,55"/>
        <filter val="325,00"/>
        <filter val="335,00"/>
        <filter val="34,58"/>
        <filter val="365,00"/>
        <filter val="37,50"/>
        <filter val="38,14"/>
        <filter val="390,00"/>
        <filter val="4 175,00"/>
        <filter val="40,25"/>
        <filter val="42,00"/>
        <filter val="420,00"/>
        <filter val="430,00"/>
        <filter val="45,00"/>
        <filter val="45,15"/>
        <filter val="46,43"/>
        <filter val="465,00"/>
        <filter val="48,30"/>
        <filter val="49,00"/>
        <filter val="49,58"/>
        <filter val="495,25"/>
        <filter val="5,10"/>
        <filter val="50,00"/>
        <filter val="52,50"/>
        <filter val="546,67"/>
        <filter val="56,88"/>
        <filter val="574,75"/>
        <filter val="579,00"/>
        <filter val="6,17"/>
        <filter val="6,41"/>
        <filter val="65,25"/>
        <filter val="68,25"/>
        <filter val="690,00"/>
        <filter val="70,00"/>
        <filter val="740,00"/>
        <filter val="75,36"/>
        <filter val="77,00"/>
        <filter val="79,76"/>
        <filter val="8 200,00"/>
        <filter val="86,00"/>
        <filter val="86,88"/>
        <filter val="97,50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