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 ЗПФ\"/>
    </mc:Choice>
  </mc:AlternateContent>
  <xr:revisionPtr revIDLastSave="0" documentId="13_ncr:1_{4F954B1E-75F1-4A8E-AAC6-F08F21E642C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6" i="1"/>
  <c r="N7" i="1"/>
  <c r="R7" i="1" s="1"/>
  <c r="N8" i="1"/>
  <c r="O8" i="1" s="1"/>
  <c r="N9" i="1"/>
  <c r="N10" i="1"/>
  <c r="R10" i="1" s="1"/>
  <c r="N11" i="1"/>
  <c r="N12" i="1"/>
  <c r="R12" i="1" s="1"/>
  <c r="N13" i="1"/>
  <c r="R13" i="1" s="1"/>
  <c r="N14" i="1"/>
  <c r="N15" i="1"/>
  <c r="R15" i="1" s="1"/>
  <c r="N16" i="1"/>
  <c r="O16" i="1" s="1"/>
  <c r="N17" i="1"/>
  <c r="R17" i="1" s="1"/>
  <c r="N18" i="1"/>
  <c r="N19" i="1"/>
  <c r="N20" i="1"/>
  <c r="R20" i="1" s="1"/>
  <c r="N22" i="1"/>
  <c r="R22" i="1" s="1"/>
  <c r="N23" i="1"/>
  <c r="R23" i="1" s="1"/>
  <c r="N24" i="1"/>
  <c r="R24" i="1" s="1"/>
  <c r="N25" i="1"/>
  <c r="N26" i="1"/>
  <c r="O26" i="1" s="1"/>
  <c r="N27" i="1"/>
  <c r="R27" i="1" s="1"/>
  <c r="N28" i="1"/>
  <c r="N29" i="1"/>
  <c r="R29" i="1" s="1"/>
  <c r="N30" i="1"/>
  <c r="R30" i="1" s="1"/>
  <c r="N31" i="1"/>
  <c r="R31" i="1" s="1"/>
  <c r="N32" i="1"/>
  <c r="O32" i="1" s="1"/>
  <c r="N33" i="1"/>
  <c r="R33" i="1" s="1"/>
  <c r="N34" i="1"/>
  <c r="R34" i="1" s="1"/>
  <c r="N35" i="1"/>
  <c r="N36" i="1"/>
  <c r="R36" i="1" s="1"/>
  <c r="N37" i="1"/>
  <c r="N38" i="1"/>
  <c r="R38" i="1" s="1"/>
  <c r="N39" i="1"/>
  <c r="R39" i="1" s="1"/>
  <c r="N40" i="1"/>
  <c r="N41" i="1"/>
  <c r="N42" i="1"/>
  <c r="N43" i="1"/>
  <c r="N44" i="1"/>
  <c r="N45" i="1"/>
  <c r="R45" i="1" s="1"/>
  <c r="N46" i="1"/>
  <c r="N47" i="1"/>
  <c r="R47" i="1" s="1"/>
  <c r="N48" i="1"/>
  <c r="N49" i="1"/>
  <c r="R49" i="1" s="1"/>
  <c r="N50" i="1"/>
  <c r="O50" i="1" s="1"/>
  <c r="N51" i="1"/>
  <c r="N52" i="1"/>
  <c r="R52" i="1" s="1"/>
  <c r="N53" i="1"/>
  <c r="R53" i="1" s="1"/>
  <c r="N54" i="1"/>
  <c r="R54" i="1" s="1"/>
  <c r="N55" i="1"/>
  <c r="R55" i="1" s="1"/>
  <c r="N56" i="1"/>
  <c r="S56" i="1" s="1"/>
  <c r="N57" i="1"/>
  <c r="R57" i="1" s="1"/>
  <c r="N58" i="1"/>
  <c r="R58" i="1" s="1"/>
  <c r="N59" i="1"/>
  <c r="N60" i="1"/>
  <c r="N61" i="1"/>
  <c r="N62" i="1"/>
  <c r="N63" i="1"/>
  <c r="R63" i="1" s="1"/>
  <c r="N64" i="1"/>
  <c r="R64" i="1" s="1"/>
  <c r="N65" i="1"/>
  <c r="N66" i="1"/>
  <c r="N67" i="1"/>
  <c r="N68" i="1"/>
  <c r="N69" i="1"/>
  <c r="N70" i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6" i="1"/>
  <c r="S6" i="1" s="1"/>
  <c r="I7" i="1"/>
  <c r="I10" i="1"/>
  <c r="I13" i="1"/>
  <c r="I17" i="1"/>
  <c r="I24" i="1"/>
  <c r="I27" i="1"/>
  <c r="I29" i="1"/>
  <c r="I30" i="1"/>
  <c r="I31" i="1"/>
  <c r="I33" i="1"/>
  <c r="I39" i="1"/>
  <c r="I41" i="1"/>
  <c r="I56" i="1"/>
  <c r="I65" i="1"/>
  <c r="I72" i="1"/>
  <c r="F5" i="1"/>
  <c r="E5" i="1"/>
  <c r="H8" i="1"/>
  <c r="I8" i="1" s="1"/>
  <c r="H9" i="1"/>
  <c r="I9" i="1" s="1"/>
  <c r="H11" i="1"/>
  <c r="I11" i="1" s="1"/>
  <c r="H12" i="1"/>
  <c r="I12" i="1" s="1"/>
  <c r="H14" i="1"/>
  <c r="I14" i="1" s="1"/>
  <c r="H15" i="1"/>
  <c r="I15" i="1" s="1"/>
  <c r="H16" i="1"/>
  <c r="I16" i="1" s="1"/>
  <c r="H18" i="1"/>
  <c r="I18" i="1" s="1"/>
  <c r="H19" i="1"/>
  <c r="I19" i="1" s="1"/>
  <c r="H20" i="1"/>
  <c r="I20" i="1" s="1"/>
  <c r="H22" i="1"/>
  <c r="I22" i="1" s="1"/>
  <c r="H23" i="1"/>
  <c r="I23" i="1" s="1"/>
  <c r="H25" i="1"/>
  <c r="I25" i="1" s="1"/>
  <c r="H26" i="1"/>
  <c r="I26" i="1" s="1"/>
  <c r="H28" i="1"/>
  <c r="I28" i="1" s="1"/>
  <c r="H32" i="1"/>
  <c r="I32" i="1" s="1"/>
  <c r="H34" i="1"/>
  <c r="I34" i="1" s="1"/>
  <c r="H35" i="1"/>
  <c r="I35" i="1" s="1"/>
  <c r="H36" i="1"/>
  <c r="I36" i="1" s="1"/>
  <c r="H37" i="1"/>
  <c r="I37" i="1" s="1"/>
  <c r="H38" i="1"/>
  <c r="I38" i="1" s="1"/>
  <c r="H40" i="1"/>
  <c r="I40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6" i="1"/>
  <c r="I6" i="1" s="1"/>
  <c r="T10" i="1"/>
  <c r="U10" i="1"/>
  <c r="Y10" i="1"/>
  <c r="T13" i="1"/>
  <c r="U13" i="1"/>
  <c r="Y13" i="1"/>
  <c r="T15" i="1"/>
  <c r="U15" i="1"/>
  <c r="Y15" i="1"/>
  <c r="T17" i="1"/>
  <c r="U17" i="1"/>
  <c r="Y17" i="1"/>
  <c r="T23" i="1"/>
  <c r="U23" i="1"/>
  <c r="Y23" i="1"/>
  <c r="T24" i="1"/>
  <c r="U24" i="1"/>
  <c r="Y24" i="1"/>
  <c r="T30" i="1"/>
  <c r="U30" i="1"/>
  <c r="Y30" i="1"/>
  <c r="T31" i="1"/>
  <c r="U31" i="1"/>
  <c r="Y31" i="1"/>
  <c r="T39" i="1"/>
  <c r="U39" i="1"/>
  <c r="Y39" i="1"/>
  <c r="T71" i="1"/>
  <c r="U71" i="1"/>
  <c r="Y71" i="1"/>
  <c r="T72" i="1"/>
  <c r="U72" i="1"/>
  <c r="Y72" i="1"/>
  <c r="T73" i="1"/>
  <c r="U73" i="1"/>
  <c r="Y73" i="1"/>
  <c r="T74" i="1"/>
  <c r="U74" i="1"/>
  <c r="Y74" i="1"/>
  <c r="T75" i="1"/>
  <c r="U75" i="1"/>
  <c r="Y75" i="1"/>
  <c r="T76" i="1"/>
  <c r="U76" i="1"/>
  <c r="Y76" i="1"/>
  <c r="T77" i="1"/>
  <c r="U77" i="1"/>
  <c r="Y77" i="1"/>
  <c r="T78" i="1"/>
  <c r="U78" i="1"/>
  <c r="Y78" i="1"/>
  <c r="G10" i="1"/>
  <c r="G13" i="1"/>
  <c r="G15" i="1"/>
  <c r="G17" i="1"/>
  <c r="G23" i="1"/>
  <c r="G24" i="1"/>
  <c r="G30" i="1"/>
  <c r="G31" i="1"/>
  <c r="G39" i="1"/>
  <c r="G71" i="1"/>
  <c r="G72" i="1"/>
  <c r="G73" i="1"/>
  <c r="G74" i="1"/>
  <c r="G75" i="1"/>
  <c r="G76" i="1"/>
  <c r="G77" i="1"/>
  <c r="G78" i="1"/>
  <c r="S78" i="1" l="1"/>
  <c r="S74" i="1"/>
  <c r="S66" i="1"/>
  <c r="S58" i="1"/>
  <c r="S54" i="1"/>
  <c r="S50" i="1"/>
  <c r="S38" i="1"/>
  <c r="S34" i="1"/>
  <c r="S30" i="1"/>
  <c r="S24" i="1"/>
  <c r="S17" i="1"/>
  <c r="S13" i="1"/>
  <c r="S7" i="1"/>
  <c r="O9" i="1"/>
  <c r="R9" i="1" s="1"/>
  <c r="R65" i="1"/>
  <c r="R16" i="1"/>
  <c r="R6" i="1"/>
  <c r="S76" i="1"/>
  <c r="S72" i="1"/>
  <c r="S64" i="1"/>
  <c r="S52" i="1"/>
  <c r="S40" i="1"/>
  <c r="S36" i="1"/>
  <c r="S32" i="1"/>
  <c r="S26" i="1"/>
  <c r="S22" i="1"/>
  <c r="S15" i="1"/>
  <c r="S9" i="1"/>
  <c r="O40" i="1"/>
  <c r="R40" i="1" s="1"/>
  <c r="O43" i="1"/>
  <c r="R43" i="1" s="1"/>
  <c r="O59" i="1"/>
  <c r="R59" i="1" s="1"/>
  <c r="O66" i="1"/>
  <c r="R66" i="1" s="1"/>
  <c r="R56" i="1"/>
  <c r="R50" i="1"/>
  <c r="R32" i="1"/>
  <c r="R26" i="1"/>
  <c r="R8" i="1"/>
  <c r="S79" i="1"/>
  <c r="S77" i="1"/>
  <c r="S75" i="1"/>
  <c r="S73" i="1"/>
  <c r="S71" i="1"/>
  <c r="S65" i="1"/>
  <c r="S63" i="1"/>
  <c r="S59" i="1"/>
  <c r="S57" i="1"/>
  <c r="S55" i="1"/>
  <c r="S53" i="1"/>
  <c r="S49" i="1"/>
  <c r="S47" i="1"/>
  <c r="S45" i="1"/>
  <c r="S43" i="1"/>
  <c r="S39" i="1"/>
  <c r="S33" i="1"/>
  <c r="S31" i="1"/>
  <c r="S29" i="1"/>
  <c r="S27" i="1"/>
  <c r="S23" i="1"/>
  <c r="S20" i="1"/>
  <c r="S16" i="1"/>
  <c r="S12" i="1"/>
  <c r="S10" i="1"/>
  <c r="S8" i="1"/>
  <c r="AA5" i="1"/>
  <c r="Z5" i="1"/>
  <c r="X5" i="1"/>
  <c r="P5" i="1"/>
  <c r="N5" i="1"/>
  <c r="M5" i="1"/>
  <c r="K5" i="1"/>
  <c r="J5" i="1"/>
  <c r="I5" i="1"/>
  <c r="H5" i="1"/>
  <c r="V78" i="1" l="1"/>
  <c r="V77" i="1"/>
  <c r="V76" i="1"/>
  <c r="V72" i="1"/>
  <c r="V11" i="1"/>
  <c r="V14" i="1"/>
  <c r="V16" i="1"/>
  <c r="V20" i="1"/>
  <c r="V26" i="1"/>
  <c r="V27" i="1"/>
  <c r="V28" i="1"/>
  <c r="V35" i="1"/>
  <c r="V37" i="1"/>
  <c r="V38" i="1"/>
  <c r="V42" i="1"/>
  <c r="V45" i="1"/>
  <c r="V47" i="1"/>
  <c r="V48" i="1"/>
  <c r="V51" i="1"/>
  <c r="V52" i="1"/>
  <c r="V54" i="1"/>
  <c r="V56" i="1"/>
  <c r="V62" i="1"/>
  <c r="V63" i="1"/>
  <c r="V64" i="1"/>
  <c r="V68" i="1"/>
  <c r="V69" i="1"/>
  <c r="V70" i="1"/>
  <c r="V8" i="1"/>
  <c r="V9" i="1"/>
  <c r="V10" i="1"/>
  <c r="V12" i="1"/>
  <c r="V13" i="1"/>
  <c r="V17" i="1"/>
  <c r="V18" i="1"/>
  <c r="V19" i="1"/>
  <c r="V22" i="1"/>
  <c r="V23" i="1"/>
  <c r="V24" i="1"/>
  <c r="V25" i="1"/>
  <c r="V29" i="1"/>
  <c r="V30" i="1"/>
  <c r="V31" i="1"/>
  <c r="V32" i="1"/>
  <c r="V33" i="1"/>
  <c r="V34" i="1"/>
  <c r="V39" i="1"/>
  <c r="V40" i="1"/>
  <c r="V41" i="1"/>
  <c r="V43" i="1"/>
  <c r="V44" i="1"/>
  <c r="V59" i="1"/>
  <c r="V61" i="1"/>
  <c r="V66" i="1"/>
  <c r="V67" i="1"/>
  <c r="Y7" i="1"/>
  <c r="Y16" i="1"/>
  <c r="Y19" i="1"/>
  <c r="L19" i="1" s="1"/>
  <c r="O19" i="1" s="1"/>
  <c r="Y20" i="1"/>
  <c r="Y21" i="1"/>
  <c r="L21" i="1" s="1"/>
  <c r="Y22" i="1"/>
  <c r="Y25" i="1"/>
  <c r="L25" i="1" s="1"/>
  <c r="O25" i="1" s="1"/>
  <c r="Y26" i="1"/>
  <c r="Y27" i="1"/>
  <c r="Y28" i="1"/>
  <c r="L28" i="1" s="1"/>
  <c r="O28" i="1" s="1"/>
  <c r="Y29" i="1"/>
  <c r="Y32" i="1"/>
  <c r="Y33" i="1"/>
  <c r="Y34" i="1"/>
  <c r="Y35" i="1"/>
  <c r="L35" i="1" s="1"/>
  <c r="O35" i="1" s="1"/>
  <c r="Y36" i="1"/>
  <c r="Y37" i="1"/>
  <c r="L37" i="1" s="1"/>
  <c r="Y38" i="1"/>
  <c r="Y41" i="1"/>
  <c r="L41" i="1" s="1"/>
  <c r="Y42" i="1"/>
  <c r="L42" i="1" s="1"/>
  <c r="O42" i="1" s="1"/>
  <c r="Y43" i="1"/>
  <c r="Y44" i="1"/>
  <c r="L44" i="1" s="1"/>
  <c r="Y45" i="1"/>
  <c r="Y46" i="1"/>
  <c r="L46" i="1" s="1"/>
  <c r="O46" i="1" s="1"/>
  <c r="Y51" i="1"/>
  <c r="L51" i="1" s="1"/>
  <c r="Y52" i="1"/>
  <c r="Y55" i="1"/>
  <c r="Y57" i="1"/>
  <c r="Y60" i="1"/>
  <c r="L60" i="1" s="1"/>
  <c r="O60" i="1" s="1"/>
  <c r="Y61" i="1"/>
  <c r="L61" i="1" s="1"/>
  <c r="O61" i="1" s="1"/>
  <c r="Y63" i="1"/>
  <c r="Y64" i="1"/>
  <c r="Y66" i="1"/>
  <c r="Y68" i="1"/>
  <c r="L68" i="1" s="1"/>
  <c r="O68" i="1" s="1"/>
  <c r="Y69" i="1"/>
  <c r="L69" i="1" s="1"/>
  <c r="O69" i="1" s="1"/>
  <c r="Y70" i="1"/>
  <c r="L70" i="1" s="1"/>
  <c r="O70" i="1" s="1"/>
  <c r="Y6" i="1"/>
  <c r="T7" i="1"/>
  <c r="U7" i="1"/>
  <c r="T8" i="1"/>
  <c r="U8" i="1"/>
  <c r="T9" i="1"/>
  <c r="U9" i="1"/>
  <c r="T11" i="1"/>
  <c r="U11" i="1"/>
  <c r="T12" i="1"/>
  <c r="U12" i="1"/>
  <c r="T14" i="1"/>
  <c r="U14" i="1"/>
  <c r="T16" i="1"/>
  <c r="U16" i="1"/>
  <c r="T18" i="1"/>
  <c r="U18" i="1"/>
  <c r="T19" i="1"/>
  <c r="U19" i="1"/>
  <c r="T20" i="1"/>
  <c r="U20" i="1"/>
  <c r="T21" i="1"/>
  <c r="U21" i="1"/>
  <c r="T22" i="1"/>
  <c r="U22" i="1"/>
  <c r="T25" i="1"/>
  <c r="U25" i="1"/>
  <c r="T26" i="1"/>
  <c r="U26" i="1"/>
  <c r="T27" i="1"/>
  <c r="U27" i="1"/>
  <c r="T28" i="1"/>
  <c r="U28" i="1"/>
  <c r="T29" i="1"/>
  <c r="U29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6" i="1"/>
  <c r="U66" i="1"/>
  <c r="T67" i="1"/>
  <c r="U67" i="1"/>
  <c r="T68" i="1"/>
  <c r="U68" i="1"/>
  <c r="T69" i="1"/>
  <c r="U69" i="1"/>
  <c r="T70" i="1"/>
  <c r="U70" i="1"/>
  <c r="U6" i="1"/>
  <c r="T6" i="1"/>
  <c r="G11" i="1"/>
  <c r="G14" i="1"/>
  <c r="G18" i="1"/>
  <c r="G19" i="1"/>
  <c r="G25" i="1"/>
  <c r="G28" i="1"/>
  <c r="G37" i="1"/>
  <c r="G42" i="1"/>
  <c r="G46" i="1"/>
  <c r="G48" i="1"/>
  <c r="G51" i="1"/>
  <c r="G60" i="1"/>
  <c r="G61" i="1"/>
  <c r="G62" i="1"/>
  <c r="G67" i="1"/>
  <c r="G68" i="1"/>
  <c r="G70" i="1"/>
  <c r="R70" i="1" l="1"/>
  <c r="S70" i="1"/>
  <c r="R68" i="1"/>
  <c r="S68" i="1"/>
  <c r="R61" i="1"/>
  <c r="S61" i="1"/>
  <c r="R51" i="1"/>
  <c r="S51" i="1"/>
  <c r="R41" i="1"/>
  <c r="S41" i="1"/>
  <c r="R28" i="1"/>
  <c r="S28" i="1"/>
  <c r="R19" i="1"/>
  <c r="S19" i="1"/>
  <c r="R69" i="1"/>
  <c r="S69" i="1"/>
  <c r="R60" i="1"/>
  <c r="S60" i="1"/>
  <c r="R46" i="1"/>
  <c r="S46" i="1"/>
  <c r="R44" i="1"/>
  <c r="S44" i="1"/>
  <c r="R42" i="1"/>
  <c r="S42" i="1"/>
  <c r="R37" i="1"/>
  <c r="S37" i="1"/>
  <c r="R35" i="1"/>
  <c r="S35" i="1"/>
  <c r="R25" i="1"/>
  <c r="S25" i="1"/>
  <c r="R21" i="1"/>
  <c r="S21" i="1"/>
  <c r="G21" i="1"/>
  <c r="V21" i="1"/>
  <c r="U5" i="1"/>
  <c r="G57" i="1"/>
  <c r="G53" i="1"/>
  <c r="G49" i="1"/>
  <c r="G45" i="1"/>
  <c r="G43" i="1"/>
  <c r="G36" i="1"/>
  <c r="G20" i="1"/>
  <c r="Y59" i="1"/>
  <c r="Y53" i="1"/>
  <c r="Y49" i="1"/>
  <c r="Y47" i="1"/>
  <c r="Y18" i="1"/>
  <c r="L18" i="1" s="1"/>
  <c r="Y14" i="1"/>
  <c r="L14" i="1" s="1"/>
  <c r="Y11" i="1"/>
  <c r="L11" i="1" s="1"/>
  <c r="O11" i="1" s="1"/>
  <c r="Y8" i="1"/>
  <c r="V6" i="1"/>
  <c r="V57" i="1"/>
  <c r="V55" i="1"/>
  <c r="V53" i="1"/>
  <c r="V49" i="1"/>
  <c r="V36" i="1"/>
  <c r="V15" i="1"/>
  <c r="V74" i="1"/>
  <c r="G66" i="1"/>
  <c r="G63" i="1"/>
  <c r="G59" i="1"/>
  <c r="G55" i="1"/>
  <c r="G47" i="1"/>
  <c r="G41" i="1"/>
  <c r="G38" i="1"/>
  <c r="G34" i="1"/>
  <c r="G32" i="1"/>
  <c r="G26" i="1"/>
  <c r="G22" i="1"/>
  <c r="G8" i="1"/>
  <c r="V7" i="1"/>
  <c r="G6" i="1"/>
  <c r="G69" i="1"/>
  <c r="G64" i="1"/>
  <c r="G58" i="1"/>
  <c r="G56" i="1"/>
  <c r="G54" i="1"/>
  <c r="G52" i="1"/>
  <c r="G50" i="1"/>
  <c r="G44" i="1"/>
  <c r="G40" i="1"/>
  <c r="G35" i="1"/>
  <c r="G33" i="1"/>
  <c r="G29" i="1"/>
  <c r="G27" i="1"/>
  <c r="G16" i="1"/>
  <c r="G12" i="1"/>
  <c r="G9" i="1"/>
  <c r="G7" i="1"/>
  <c r="T5" i="1"/>
  <c r="Y67" i="1"/>
  <c r="L67" i="1" s="1"/>
  <c r="O67" i="1" s="1"/>
  <c r="Y62" i="1"/>
  <c r="L62" i="1" s="1"/>
  <c r="Y58" i="1"/>
  <c r="Y56" i="1"/>
  <c r="Y54" i="1"/>
  <c r="Y50" i="1"/>
  <c r="Y48" i="1"/>
  <c r="L48" i="1" s="1"/>
  <c r="O48" i="1" s="1"/>
  <c r="Y40" i="1"/>
  <c r="Y12" i="1"/>
  <c r="Y9" i="1"/>
  <c r="V58" i="1"/>
  <c r="V50" i="1"/>
  <c r="V46" i="1"/>
  <c r="V71" i="1"/>
  <c r="V73" i="1"/>
  <c r="V75" i="1"/>
  <c r="V60" i="1"/>
  <c r="O5" i="1" l="1"/>
  <c r="R11" i="1"/>
  <c r="S11" i="1"/>
  <c r="R14" i="1"/>
  <c r="S14" i="1"/>
  <c r="R18" i="1"/>
  <c r="S18" i="1"/>
  <c r="R48" i="1"/>
  <c r="S48" i="1"/>
  <c r="R62" i="1"/>
  <c r="S62" i="1"/>
  <c r="R67" i="1"/>
  <c r="S67" i="1"/>
  <c r="V5" i="1"/>
  <c r="L5" i="1"/>
</calcChain>
</file>

<file path=xl/sharedStrings.xml><?xml version="1.0" encoding="utf-8"?>
<sst xmlns="http://schemas.openxmlformats.org/spreadsheetml/2006/main" count="185" uniqueCount="107">
  <si>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</si>
  <si>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</si>
  <si>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</si>
  <si>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</si>
  <si>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</si>
  <si>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</si>
  <si>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</si>
  <si>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</si>
  <si>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</si>
  <si>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</si>
  <si>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</si>
  <si>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</si>
  <si>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</si>
  <si>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</si>
  <si>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</si>
  <si>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</si>
  <si>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</si>
  <si>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</si>
  <si>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</si>
  <si>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</si>
  <si>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</si>
  <si>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</si>
  <si>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</si>
  <si>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</si>
  <si>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</si>
  <si>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</si>
  <si>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</si>
  <si>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</si>
  <si>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</si>
  <si>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</si>
  <si>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</si>
  <si>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</si>
  <si>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</si>
  <si>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</si>
  <si>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</si>
  <si>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</si>
  <si>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</si>
  <si>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</si>
  <si>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</si>
  <si>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</si>
  <si>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</si>
  <si>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</si>
  <si>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</si>
  <si>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</si>
  <si>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</si>
  <si>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</si>
  <si>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</si>
  <si>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</si>
  <si>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</si>
  <si>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</si>
  <si>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</si>
  <si>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</si>
  <si>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</si>
  <si>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</si>
  <si>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</si>
  <si>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</si>
  <si>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</si>
  <si>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</si>
  <si>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Умелый повар равиоли  ПОКОМ</t>
  </si>
  <si>
    <t>Сосиски Оригинальные заморож. ТМ Стародворье в вак 0,33 кг  Поком</t>
  </si>
  <si>
    <t>У_Готовые чебупели острые с мясом Горячая штучка 0,3 кг зам  ПОКОМ</t>
  </si>
  <si>
    <t>У_Жар-боллы с курочкой и сыром. Кулинарные изделия рубленые в тесте куриные жареные  ПОКОМ</t>
  </si>
  <si>
    <t>У_Круггетсы с сырным соусом ТМ Горячая штучка 3 кг зам вес ПОКОМ</t>
  </si>
  <si>
    <t>У_Круггетсы сочные ТМ Горячая штучка ТС Круггетсы 3 кг. Изделия кулинарные рубленые в тесте куриные</t>
  </si>
  <si>
    <t>У_Пельмени Бульмени с говядиной и свининой Горячая штучка 0,43  ПОКОМ</t>
  </si>
  <si>
    <t>У_Пельмени Бульмени со сливочным маслом ТМ Горячая шт. 0,43 кг  ПОКОМ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</si>
  <si>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</si>
  <si>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</si>
  <si>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</si>
  <si>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</si>
  <si>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</si>
  <si>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</si>
  <si>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</si>
  <si>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</si>
  <si>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</si>
  <si>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</si>
  <si>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</si>
  <si>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</si>
  <si>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</si>
  <si>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</si>
  <si>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</si>
  <si>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</si>
  <si>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</si>
  <si>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</si>
  <si>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</si>
  <si>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</si>
  <si>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</si>
  <si>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</si>
  <si>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</si>
  <si>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</si>
  <si>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</si>
  <si>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</si>
  <si>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07,12</t>
  </si>
  <si>
    <t>ср 14,12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</si>
  <si>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</si>
  <si>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</si>
  <si>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</si>
  <si>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</si>
  <si>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</si>
  <si>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</si>
  <si>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</si>
  <si>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</si>
  <si>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21,12</t>
  </si>
  <si>
    <t>Наггетсы «с куриным филе и сыром» ф/в 0,25 ТМ «Вязанка»</t>
  </si>
  <si>
    <t>согласовал Химич</t>
  </si>
  <si>
    <t>Мини-сосиски в тесте "Фрайпики" 3,7кг ВЕС, ТМ Зареченские  ПОКОМ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</si>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</sst>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_ ;[Red]\-0\ "/>
    <numFmt numFmtId="167" formatCode="0.0_ ;[Red]\-0.0\ "/>
  </numFmts>
  <fonts count="6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166" fontId="0" fillId="0" borderId="4" xfId="0" applyNumberFormat="1" applyBorder="1" applyAlignment="1">
      <alignment horizontal="right" vertical="top"/>
    </xf>
    <xf numFmtId="166" fontId="0" fillId="0" borderId="5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2" fillId="3" borderId="0" xfId="0" applyNumberFormat="1" applyFont="1" applyFill="1"/>
    <xf numFmtId="166" fontId="2" fillId="4" borderId="0" xfId="0" applyNumberFormat="1" applyFont="1" applyFill="1"/>
    <xf numFmtId="166" fontId="3" fillId="0" borderId="0" xfId="0" applyNumberFormat="1" applyFont="1"/>
    <xf numFmtId="167" fontId="0" fillId="0" borderId="0" xfId="0" applyNumberFormat="1"/>
    <xf numFmtId="166" fontId="0" fillId="0" borderId="0" xfId="0" applyNumberFormat="1" applyAlignment="1">
      <alignment wrapText="1"/>
    </xf>
    <xf numFmtId="166" fontId="4" fillId="5" borderId="6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7" fontId="4" fillId="5" borderId="6" xfId="0" applyNumberFormat="1" applyFont="1" applyFill="1" applyBorder="1" applyAlignment="1">
      <alignment horizontal="right" vertical="top"/>
    </xf>
    <xf numFmtId="0" fontId="5" fillId="0" borderId="0" xfId="0" applyFont="1"/>
    <xf numFmtId="166" fontId="0" fillId="0" borderId="7" xfId="0" applyNumberFormat="1" applyBorder="1"/>
    <xf numFmtId="166" fontId="0" fillId="0" borderId="7" xfId="0" applyNumberFormat="1" applyBorder="1" applyAlignment="1"/>
    <xf numFmtId="2" fontId="0" fillId="0" borderId="0" xfId="0" applyNumberFormat="1" applyAlignment="1"/>
    <xf numFmtId="167" fontId="0" fillId="0" borderId="0" xfId="0" applyNumberFormat="1" applyAlignment="1"/>
    <xf numFmtId="166" fontId="3" fillId="3" borderId="0" xfId="0" applyNumberFormat="1" applyFont="1" applyFill="1" applyAlignment="1"/>
    <xf numFmtId="166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1,12,23%20&#1047;&#1055;&#1060;/&#1076;&#1074;%2021,12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14.12.2023 - 21.12.2023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 30,11</v>
          </cell>
          <cell r="V3" t="str">
            <v>ср 07,12</v>
          </cell>
          <cell r="W3" t="str">
            <v>ср 14,12</v>
          </cell>
          <cell r="X3" t="str">
            <v>коментарий</v>
          </cell>
          <cell r="Y3" t="str">
            <v>вес</v>
          </cell>
          <cell r="AA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18105</v>
          </cell>
          <cell r="G5">
            <v>6022.4000000000005</v>
          </cell>
          <cell r="I5">
            <v>18154.899999999998</v>
          </cell>
          <cell r="J5">
            <v>-49.899999999999991</v>
          </cell>
          <cell r="K5">
            <v>3524.5</v>
          </cell>
          <cell r="L5">
            <v>14580.5</v>
          </cell>
          <cell r="M5">
            <v>1335</v>
          </cell>
          <cell r="N5">
            <v>0</v>
          </cell>
          <cell r="O5">
            <v>704.9000000000002</v>
          </cell>
          <cell r="P5">
            <v>2616.34</v>
          </cell>
          <cell r="Q5">
            <v>1707</v>
          </cell>
          <cell r="U5">
            <v>664.18000000000006</v>
          </cell>
          <cell r="V5">
            <v>736.46199999999988</v>
          </cell>
          <cell r="W5">
            <v>698.71999999999991</v>
          </cell>
          <cell r="Y5">
            <v>2002.828</v>
          </cell>
          <cell r="Z5" t="str">
            <v>крат кор</v>
          </cell>
          <cell r="AA5">
            <v>465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30</v>
          </cell>
          <cell r="F6">
            <v>20</v>
          </cell>
          <cell r="G6">
            <v>10</v>
          </cell>
          <cell r="H6">
            <v>0</v>
          </cell>
          <cell r="I6">
            <v>20</v>
          </cell>
          <cell r="J6">
            <v>0</v>
          </cell>
          <cell r="K6">
            <v>20</v>
          </cell>
          <cell r="O6">
            <v>4</v>
          </cell>
          <cell r="S6">
            <v>2.5</v>
          </cell>
          <cell r="T6">
            <v>2.5</v>
          </cell>
          <cell r="U6">
            <v>0</v>
          </cell>
          <cell r="V6">
            <v>0</v>
          </cell>
          <cell r="W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D7">
            <v>1</v>
          </cell>
          <cell r="E7">
            <v>432</v>
          </cell>
          <cell r="F7">
            <v>433</v>
          </cell>
          <cell r="H7">
            <v>0</v>
          </cell>
          <cell r="I7">
            <v>432</v>
          </cell>
          <cell r="J7">
            <v>1</v>
          </cell>
          <cell r="K7">
            <v>1</v>
          </cell>
          <cell r="L7">
            <v>432</v>
          </cell>
          <cell r="O7">
            <v>0.2</v>
          </cell>
          <cell r="S7">
            <v>0</v>
          </cell>
          <cell r="T7">
            <v>0</v>
          </cell>
          <cell r="U7">
            <v>0.8</v>
          </cell>
          <cell r="V7">
            <v>0.8</v>
          </cell>
          <cell r="W7">
            <v>0.6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D8">
            <v>81</v>
          </cell>
          <cell r="E8">
            <v>492</v>
          </cell>
          <cell r="F8">
            <v>435</v>
          </cell>
          <cell r="G8">
            <v>65</v>
          </cell>
          <cell r="H8">
            <v>0.3</v>
          </cell>
          <cell r="I8">
            <v>435</v>
          </cell>
          <cell r="J8">
            <v>0</v>
          </cell>
          <cell r="K8">
            <v>27</v>
          </cell>
          <cell r="L8">
            <v>408</v>
          </cell>
          <cell r="O8">
            <v>5.4</v>
          </cell>
          <cell r="S8">
            <v>12.037037037037036</v>
          </cell>
          <cell r="T8">
            <v>12.037037037037036</v>
          </cell>
          <cell r="U8">
            <v>10.4</v>
          </cell>
          <cell r="V8">
            <v>12.6</v>
          </cell>
          <cell r="W8">
            <v>9.4</v>
          </cell>
          <cell r="Y8">
            <v>0</v>
          </cell>
          <cell r="Z8">
            <v>12</v>
          </cell>
          <cell r="AA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 t="str">
            <v>Дек</v>
          </cell>
          <cell r="D9">
            <v>23</v>
          </cell>
          <cell r="E9">
            <v>624</v>
          </cell>
          <cell r="F9">
            <v>484</v>
          </cell>
          <cell r="G9">
            <v>146</v>
          </cell>
          <cell r="H9">
            <v>0.3</v>
          </cell>
          <cell r="I9">
            <v>502</v>
          </cell>
          <cell r="J9">
            <v>-18</v>
          </cell>
          <cell r="K9">
            <v>40</v>
          </cell>
          <cell r="L9">
            <v>444</v>
          </cell>
          <cell r="O9">
            <v>8</v>
          </cell>
          <cell r="S9">
            <v>18.25</v>
          </cell>
          <cell r="T9">
            <v>18.25</v>
          </cell>
          <cell r="U9">
            <v>7.4</v>
          </cell>
          <cell r="V9">
            <v>20.6</v>
          </cell>
          <cell r="W9">
            <v>13.6</v>
          </cell>
          <cell r="Y9">
            <v>0</v>
          </cell>
          <cell r="Z9">
            <v>12</v>
          </cell>
          <cell r="AA9">
            <v>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E10">
            <v>528</v>
          </cell>
          <cell r="F10">
            <v>528</v>
          </cell>
          <cell r="H10">
            <v>0</v>
          </cell>
          <cell r="I10">
            <v>528</v>
          </cell>
          <cell r="J10">
            <v>0</v>
          </cell>
          <cell r="K10">
            <v>0</v>
          </cell>
          <cell r="L10">
            <v>528</v>
          </cell>
          <cell r="O10">
            <v>0</v>
          </cell>
          <cell r="S10" t="e">
            <v>#DIV/0!</v>
          </cell>
          <cell r="T10" t="e">
            <v>#DIV/0!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 t="str">
            <v>Дек</v>
          </cell>
          <cell r="D11">
            <v>188</v>
          </cell>
          <cell r="F11">
            <v>114</v>
          </cell>
          <cell r="G11">
            <v>45</v>
          </cell>
          <cell r="H11">
            <v>0.3</v>
          </cell>
          <cell r="I11">
            <v>117</v>
          </cell>
          <cell r="J11">
            <v>-3</v>
          </cell>
          <cell r="K11">
            <v>114</v>
          </cell>
          <cell r="M11">
            <v>60</v>
          </cell>
          <cell r="O11">
            <v>22.8</v>
          </cell>
          <cell r="P11">
            <v>145.80000000000001</v>
          </cell>
          <cell r="Q11">
            <v>123</v>
          </cell>
          <cell r="S11">
            <v>11</v>
          </cell>
          <cell r="T11">
            <v>4.6052631578947363</v>
          </cell>
          <cell r="U11">
            <v>24.6</v>
          </cell>
          <cell r="V11">
            <v>18.600000000000001</v>
          </cell>
          <cell r="W11">
            <v>17.2</v>
          </cell>
          <cell r="Y11">
            <v>43.74</v>
          </cell>
          <cell r="Z11">
            <v>12</v>
          </cell>
          <cell r="AA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D12">
            <v>339</v>
          </cell>
          <cell r="E12">
            <v>600</v>
          </cell>
          <cell r="F12">
            <v>610</v>
          </cell>
          <cell r="G12">
            <v>297</v>
          </cell>
          <cell r="H12">
            <v>0.09</v>
          </cell>
          <cell r="I12">
            <v>610</v>
          </cell>
          <cell r="J12">
            <v>0</v>
          </cell>
          <cell r="K12">
            <v>10</v>
          </cell>
          <cell r="L12">
            <v>600</v>
          </cell>
          <cell r="O12">
            <v>2</v>
          </cell>
          <cell r="S12">
            <v>148.5</v>
          </cell>
          <cell r="T12">
            <v>148.5</v>
          </cell>
          <cell r="U12">
            <v>8</v>
          </cell>
          <cell r="V12">
            <v>13.2</v>
          </cell>
          <cell r="W12">
            <v>9</v>
          </cell>
          <cell r="Y12">
            <v>0</v>
          </cell>
          <cell r="Z12">
            <v>24</v>
          </cell>
          <cell r="AA12">
            <v>0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E13">
            <v>500</v>
          </cell>
          <cell r="F13">
            <v>500</v>
          </cell>
          <cell r="H13">
            <v>0</v>
          </cell>
          <cell r="I13">
            <v>500</v>
          </cell>
          <cell r="J13">
            <v>0</v>
          </cell>
          <cell r="K13">
            <v>0</v>
          </cell>
          <cell r="L13">
            <v>500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12</v>
          </cell>
          <cell r="E14">
            <v>3.7</v>
          </cell>
          <cell r="F14">
            <v>9</v>
          </cell>
          <cell r="H14">
            <v>1</v>
          </cell>
          <cell r="I14">
            <v>9</v>
          </cell>
          <cell r="J14">
            <v>0</v>
          </cell>
          <cell r="K14">
            <v>9</v>
          </cell>
          <cell r="M14">
            <v>12</v>
          </cell>
          <cell r="O14">
            <v>1.8</v>
          </cell>
          <cell r="P14">
            <v>7.8000000000000007</v>
          </cell>
          <cell r="Q14">
            <v>6</v>
          </cell>
          <cell r="S14">
            <v>11</v>
          </cell>
          <cell r="T14">
            <v>6.6666666666666661</v>
          </cell>
          <cell r="U14">
            <v>3.6</v>
          </cell>
          <cell r="V14">
            <v>5.4</v>
          </cell>
          <cell r="W14">
            <v>5.54</v>
          </cell>
          <cell r="Y14">
            <v>7.8000000000000007</v>
          </cell>
          <cell r="Z14">
            <v>3</v>
          </cell>
          <cell r="AA14">
            <v>3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E15">
            <v>51.8</v>
          </cell>
          <cell r="F15">
            <v>3.7</v>
          </cell>
          <cell r="G15">
            <v>48.1</v>
          </cell>
          <cell r="H15">
            <v>1</v>
          </cell>
          <cell r="I15">
            <v>3.7</v>
          </cell>
          <cell r="J15">
            <v>0</v>
          </cell>
          <cell r="K15">
            <v>3.7</v>
          </cell>
          <cell r="M15">
            <v>10</v>
          </cell>
          <cell r="O15">
            <v>0.74</v>
          </cell>
          <cell r="S15">
            <v>78.513513513513516</v>
          </cell>
          <cell r="T15">
            <v>78.513513513513516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3.7</v>
          </cell>
          <cell r="AA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59.2</v>
          </cell>
          <cell r="F16">
            <v>14.8</v>
          </cell>
          <cell r="G16">
            <v>29.6</v>
          </cell>
          <cell r="H16">
            <v>1</v>
          </cell>
          <cell r="I16">
            <v>12.7</v>
          </cell>
          <cell r="J16">
            <v>2.1000000000000014</v>
          </cell>
          <cell r="K16">
            <v>14.8</v>
          </cell>
          <cell r="M16">
            <v>37</v>
          </cell>
          <cell r="O16">
            <v>2.96</v>
          </cell>
          <cell r="S16">
            <v>22.5</v>
          </cell>
          <cell r="T16">
            <v>22.5</v>
          </cell>
          <cell r="U16">
            <v>0.74</v>
          </cell>
          <cell r="V16">
            <v>3.7</v>
          </cell>
          <cell r="W16">
            <v>6.6599999999999993</v>
          </cell>
          <cell r="Y16">
            <v>0</v>
          </cell>
          <cell r="Z16">
            <v>3.7</v>
          </cell>
          <cell r="AA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E17">
            <v>192.5</v>
          </cell>
          <cell r="F17">
            <v>192.5</v>
          </cell>
          <cell r="H17">
            <v>0</v>
          </cell>
          <cell r="I17">
            <v>192.5</v>
          </cell>
          <cell r="J17">
            <v>0</v>
          </cell>
          <cell r="K17">
            <v>0</v>
          </cell>
          <cell r="L17">
            <v>192.5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99</v>
          </cell>
          <cell r="E18">
            <v>456</v>
          </cell>
          <cell r="F18">
            <v>507</v>
          </cell>
          <cell r="G18">
            <v>34</v>
          </cell>
          <cell r="H18">
            <v>0.25</v>
          </cell>
          <cell r="I18">
            <v>503</v>
          </cell>
          <cell r="J18">
            <v>4</v>
          </cell>
          <cell r="K18">
            <v>75</v>
          </cell>
          <cell r="L18">
            <v>432</v>
          </cell>
          <cell r="M18">
            <v>36</v>
          </cell>
          <cell r="O18">
            <v>15</v>
          </cell>
          <cell r="P18">
            <v>95</v>
          </cell>
          <cell r="Q18">
            <v>80</v>
          </cell>
          <cell r="S18">
            <v>11</v>
          </cell>
          <cell r="T18">
            <v>4.666666666666667</v>
          </cell>
          <cell r="U18">
            <v>13.4</v>
          </cell>
          <cell r="V18">
            <v>11.6</v>
          </cell>
          <cell r="W18">
            <v>11</v>
          </cell>
          <cell r="Y18">
            <v>23.75</v>
          </cell>
          <cell r="Z18">
            <v>12</v>
          </cell>
          <cell r="AA18">
            <v>8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D19">
            <v>12</v>
          </cell>
          <cell r="H19">
            <v>0</v>
          </cell>
          <cell r="J19">
            <v>0</v>
          </cell>
          <cell r="K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D20">
            <v>84</v>
          </cell>
          <cell r="E20">
            <v>564</v>
          </cell>
          <cell r="F20">
            <v>563</v>
          </cell>
          <cell r="G20">
            <v>74</v>
          </cell>
          <cell r="H20">
            <v>0.25</v>
          </cell>
          <cell r="I20">
            <v>563</v>
          </cell>
          <cell r="J20">
            <v>0</v>
          </cell>
          <cell r="K20">
            <v>59</v>
          </cell>
          <cell r="L20">
            <v>504</v>
          </cell>
          <cell r="O20">
            <v>11.8</v>
          </cell>
          <cell r="P20">
            <v>55.800000000000011</v>
          </cell>
          <cell r="Q20">
            <v>44</v>
          </cell>
          <cell r="S20">
            <v>11</v>
          </cell>
          <cell r="T20">
            <v>6.2711864406779654</v>
          </cell>
          <cell r="U20">
            <v>10.6</v>
          </cell>
          <cell r="V20">
            <v>11.8</v>
          </cell>
          <cell r="W20">
            <v>8</v>
          </cell>
          <cell r="Y20">
            <v>13.950000000000003</v>
          </cell>
          <cell r="Z20">
            <v>12</v>
          </cell>
          <cell r="AA20">
            <v>5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D21">
            <v>27</v>
          </cell>
          <cell r="H21">
            <v>0</v>
          </cell>
          <cell r="I21">
            <v>3</v>
          </cell>
          <cell r="J21">
            <v>-3</v>
          </cell>
          <cell r="K21">
            <v>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Мини-сосиски в тесте Фрайпики 1,8кг ВЕС ТМ Зареченские  Поком</v>
          </cell>
          <cell r="B22" t="str">
            <v>кг</v>
          </cell>
          <cell r="D22">
            <v>1.8</v>
          </cell>
          <cell r="G22">
            <v>1.8</v>
          </cell>
          <cell r="H22">
            <v>1</v>
          </cell>
          <cell r="I22">
            <v>12.6</v>
          </cell>
          <cell r="J22">
            <v>-12.6</v>
          </cell>
          <cell r="K22">
            <v>0</v>
          </cell>
          <cell r="M22">
            <v>36</v>
          </cell>
          <cell r="O22">
            <v>0</v>
          </cell>
          <cell r="S22" t="e">
            <v>#DIV/0!</v>
          </cell>
          <cell r="T22" t="e">
            <v>#DIV/0!</v>
          </cell>
          <cell r="U22">
            <v>0.72</v>
          </cell>
          <cell r="V22">
            <v>1.08</v>
          </cell>
          <cell r="W22">
            <v>5.4</v>
          </cell>
          <cell r="Y22">
            <v>0</v>
          </cell>
          <cell r="Z22">
            <v>1.8</v>
          </cell>
          <cell r="AA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H23">
            <v>1</v>
          </cell>
          <cell r="J23">
            <v>0</v>
          </cell>
          <cell r="K23">
            <v>0</v>
          </cell>
          <cell r="O23">
            <v>0</v>
          </cell>
          <cell r="P23">
            <v>100</v>
          </cell>
          <cell r="Q23">
            <v>70</v>
          </cell>
          <cell r="S23" t="e">
            <v>#DIV/0!</v>
          </cell>
          <cell r="T23" t="e">
            <v>#DIV/0!</v>
          </cell>
          <cell r="U23">
            <v>0</v>
          </cell>
          <cell r="V23">
            <v>0</v>
          </cell>
          <cell r="W23">
            <v>0</v>
          </cell>
          <cell r="Y23">
            <v>100</v>
          </cell>
          <cell r="Z23">
            <v>3.7</v>
          </cell>
          <cell r="AA23">
            <v>27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-5</v>
          </cell>
          <cell r="E24">
            <v>888</v>
          </cell>
          <cell r="F24">
            <v>888</v>
          </cell>
          <cell r="G24">
            <v>-5</v>
          </cell>
          <cell r="H24">
            <v>0</v>
          </cell>
          <cell r="I24">
            <v>891</v>
          </cell>
          <cell r="J24">
            <v>-3</v>
          </cell>
          <cell r="K24">
            <v>0</v>
          </cell>
          <cell r="L24">
            <v>888</v>
          </cell>
          <cell r="O24">
            <v>0</v>
          </cell>
          <cell r="S24" t="e">
            <v>#DIV/0!</v>
          </cell>
          <cell r="T24" t="e">
            <v>#DIV/0!</v>
          </cell>
          <cell r="U24">
            <v>13.8</v>
          </cell>
          <cell r="V24">
            <v>6.4</v>
          </cell>
          <cell r="W24">
            <v>1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E25">
            <v>456</v>
          </cell>
          <cell r="F25">
            <v>456</v>
          </cell>
          <cell r="H25">
            <v>0</v>
          </cell>
          <cell r="I25">
            <v>461</v>
          </cell>
          <cell r="J25">
            <v>-5</v>
          </cell>
          <cell r="K25">
            <v>0</v>
          </cell>
          <cell r="L25">
            <v>456</v>
          </cell>
          <cell r="O25">
            <v>0</v>
          </cell>
          <cell r="S25" t="e">
            <v>#DIV/0!</v>
          </cell>
          <cell r="T25" t="e">
            <v>#DIV/0!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E26">
            <v>510</v>
          </cell>
          <cell r="F26">
            <v>510</v>
          </cell>
          <cell r="H26">
            <v>0</v>
          </cell>
          <cell r="I26">
            <v>510</v>
          </cell>
          <cell r="J26">
            <v>0</v>
          </cell>
          <cell r="K26">
            <v>0</v>
          </cell>
          <cell r="L26">
            <v>510</v>
          </cell>
          <cell r="O26">
            <v>0</v>
          </cell>
          <cell r="S26" t="e">
            <v>#DIV/0!</v>
          </cell>
          <cell r="T26" t="e">
            <v>#DIV/0!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277</v>
          </cell>
          <cell r="E27">
            <v>810</v>
          </cell>
          <cell r="F27">
            <v>730</v>
          </cell>
          <cell r="G27">
            <v>293</v>
          </cell>
          <cell r="H27">
            <v>0.25</v>
          </cell>
          <cell r="I27">
            <v>702</v>
          </cell>
          <cell r="J27">
            <v>28</v>
          </cell>
          <cell r="K27">
            <v>280</v>
          </cell>
          <cell r="L27">
            <v>450</v>
          </cell>
          <cell r="O27">
            <v>56</v>
          </cell>
          <cell r="P27">
            <v>323</v>
          </cell>
          <cell r="Q27">
            <v>267</v>
          </cell>
          <cell r="S27">
            <v>11</v>
          </cell>
          <cell r="T27">
            <v>5.2321428571428568</v>
          </cell>
          <cell r="U27">
            <v>45.8</v>
          </cell>
          <cell r="V27">
            <v>52.6</v>
          </cell>
          <cell r="W27">
            <v>41.8</v>
          </cell>
          <cell r="Y27">
            <v>80.75</v>
          </cell>
          <cell r="Z27">
            <v>6</v>
          </cell>
          <cell r="AA27">
            <v>54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176</v>
          </cell>
          <cell r="E28">
            <v>480</v>
          </cell>
          <cell r="F28">
            <v>194</v>
          </cell>
          <cell r="G28">
            <v>396</v>
          </cell>
          <cell r="H28">
            <v>0.25</v>
          </cell>
          <cell r="I28">
            <v>219</v>
          </cell>
          <cell r="J28">
            <v>-25</v>
          </cell>
          <cell r="K28">
            <v>194</v>
          </cell>
          <cell r="M28">
            <v>60</v>
          </cell>
          <cell r="O28">
            <v>38.799999999999997</v>
          </cell>
          <cell r="S28">
            <v>11.75257731958763</v>
          </cell>
          <cell r="T28">
            <v>11.75257731958763</v>
          </cell>
          <cell r="U28">
            <v>43.6</v>
          </cell>
          <cell r="V28">
            <v>55.4</v>
          </cell>
          <cell r="W28">
            <v>53</v>
          </cell>
          <cell r="Y28">
            <v>0</v>
          </cell>
          <cell r="Z28">
            <v>12</v>
          </cell>
          <cell r="AA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-6</v>
          </cell>
          <cell r="G29">
            <v>-6</v>
          </cell>
          <cell r="H29">
            <v>0</v>
          </cell>
          <cell r="J29">
            <v>0</v>
          </cell>
          <cell r="K29">
            <v>0</v>
          </cell>
          <cell r="O29">
            <v>0</v>
          </cell>
          <cell r="S29" t="e">
            <v>#DIV/0!</v>
          </cell>
          <cell r="T29" t="e">
            <v>#DIV/0!</v>
          </cell>
          <cell r="U29">
            <v>0</v>
          </cell>
          <cell r="V29">
            <v>0</v>
          </cell>
          <cell r="W29">
            <v>1.2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D30">
            <v>216</v>
          </cell>
          <cell r="E30">
            <v>96</v>
          </cell>
          <cell r="F30">
            <v>100</v>
          </cell>
          <cell r="G30">
            <v>182</v>
          </cell>
          <cell r="H30">
            <v>1</v>
          </cell>
          <cell r="I30">
            <v>99.6</v>
          </cell>
          <cell r="J30">
            <v>0.40000000000000568</v>
          </cell>
          <cell r="K30">
            <v>100</v>
          </cell>
          <cell r="O30">
            <v>20</v>
          </cell>
          <cell r="P30">
            <v>60</v>
          </cell>
          <cell r="Q30">
            <v>18</v>
          </cell>
          <cell r="S30">
            <v>12.1</v>
          </cell>
          <cell r="T30">
            <v>9.1</v>
          </cell>
          <cell r="U30">
            <v>27.4</v>
          </cell>
          <cell r="V30">
            <v>26.4</v>
          </cell>
          <cell r="W30">
            <v>19.2</v>
          </cell>
          <cell r="Y30">
            <v>60</v>
          </cell>
          <cell r="Z30">
            <v>6</v>
          </cell>
          <cell r="AA30">
            <v>10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D31">
            <v>3</v>
          </cell>
          <cell r="E31">
            <v>492</v>
          </cell>
          <cell r="F31">
            <v>492</v>
          </cell>
          <cell r="H31">
            <v>0</v>
          </cell>
          <cell r="I31">
            <v>492</v>
          </cell>
          <cell r="J31">
            <v>0</v>
          </cell>
          <cell r="K31">
            <v>0</v>
          </cell>
          <cell r="L31">
            <v>492</v>
          </cell>
          <cell r="O31">
            <v>0</v>
          </cell>
          <cell r="S31" t="e">
            <v>#DIV/0!</v>
          </cell>
          <cell r="T31" t="e">
            <v>#DIV/0!</v>
          </cell>
          <cell r="U31">
            <v>1.2</v>
          </cell>
          <cell r="V31">
            <v>0.6</v>
          </cell>
          <cell r="W31">
            <v>0.8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E32">
            <v>456</v>
          </cell>
          <cell r="F32">
            <v>456</v>
          </cell>
          <cell r="H32">
            <v>0</v>
          </cell>
          <cell r="I32">
            <v>456</v>
          </cell>
          <cell r="J32">
            <v>0</v>
          </cell>
          <cell r="K32">
            <v>0</v>
          </cell>
          <cell r="L32">
            <v>456</v>
          </cell>
          <cell r="O32">
            <v>0</v>
          </cell>
          <cell r="S32" t="e">
            <v>#DIV/0!</v>
          </cell>
          <cell r="T32" t="e">
            <v>#DIV/0!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E33">
            <v>360</v>
          </cell>
          <cell r="F33">
            <v>360</v>
          </cell>
          <cell r="H33">
            <v>0</v>
          </cell>
          <cell r="I33">
            <v>360</v>
          </cell>
          <cell r="J33">
            <v>0</v>
          </cell>
          <cell r="K33">
            <v>0</v>
          </cell>
          <cell r="L33">
            <v>360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D34">
            <v>155</v>
          </cell>
          <cell r="E34">
            <v>496</v>
          </cell>
          <cell r="F34">
            <v>525</v>
          </cell>
          <cell r="G34">
            <v>115</v>
          </cell>
          <cell r="H34">
            <v>0.75</v>
          </cell>
          <cell r="I34">
            <v>526</v>
          </cell>
          <cell r="J34">
            <v>-1</v>
          </cell>
          <cell r="K34">
            <v>61</v>
          </cell>
          <cell r="L34">
            <v>464</v>
          </cell>
          <cell r="M34">
            <v>16</v>
          </cell>
          <cell r="O34">
            <v>12.2</v>
          </cell>
          <cell r="S34">
            <v>10.737704918032788</v>
          </cell>
          <cell r="T34">
            <v>10.737704918032788</v>
          </cell>
          <cell r="U34">
            <v>16.8</v>
          </cell>
          <cell r="V34">
            <v>13.6</v>
          </cell>
          <cell r="W34">
            <v>13.2</v>
          </cell>
          <cell r="Y34">
            <v>0</v>
          </cell>
          <cell r="Z34">
            <v>8</v>
          </cell>
          <cell r="AA34">
            <v>0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E35">
            <v>624</v>
          </cell>
          <cell r="F35">
            <v>624</v>
          </cell>
          <cell r="H35">
            <v>0</v>
          </cell>
          <cell r="I35">
            <v>624</v>
          </cell>
          <cell r="J35">
            <v>0</v>
          </cell>
          <cell r="K35">
            <v>0</v>
          </cell>
          <cell r="L35">
            <v>624</v>
          </cell>
          <cell r="O35">
            <v>0</v>
          </cell>
          <cell r="S35" t="e">
            <v>#DIV/0!</v>
          </cell>
          <cell r="T35" t="e">
            <v>#DIV/0!</v>
          </cell>
          <cell r="U35">
            <v>2.4</v>
          </cell>
          <cell r="V35">
            <v>1.6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D36">
            <v>8</v>
          </cell>
          <cell r="E36">
            <v>544</v>
          </cell>
          <cell r="F36">
            <v>548</v>
          </cell>
          <cell r="G36">
            <v>4</v>
          </cell>
          <cell r="H36">
            <v>0</v>
          </cell>
          <cell r="I36">
            <v>548</v>
          </cell>
          <cell r="J36">
            <v>0</v>
          </cell>
          <cell r="K36">
            <v>4</v>
          </cell>
          <cell r="L36">
            <v>544</v>
          </cell>
          <cell r="O36">
            <v>0.8</v>
          </cell>
          <cell r="S36">
            <v>5</v>
          </cell>
          <cell r="T36">
            <v>5</v>
          </cell>
          <cell r="U36">
            <v>1.4</v>
          </cell>
          <cell r="V36">
            <v>0</v>
          </cell>
          <cell r="W36">
            <v>0.4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 t="str">
            <v>Дек</v>
          </cell>
          <cell r="D37">
            <v>34</v>
          </cell>
          <cell r="E37">
            <v>48</v>
          </cell>
          <cell r="F37">
            <v>52</v>
          </cell>
          <cell r="G37">
            <v>25</v>
          </cell>
          <cell r="H37">
            <v>0.9</v>
          </cell>
          <cell r="I37">
            <v>52</v>
          </cell>
          <cell r="J37">
            <v>0</v>
          </cell>
          <cell r="K37">
            <v>52</v>
          </cell>
          <cell r="O37">
            <v>10.4</v>
          </cell>
          <cell r="P37">
            <v>80</v>
          </cell>
          <cell r="Q37">
            <v>58</v>
          </cell>
          <cell r="S37">
            <v>10.096153846153845</v>
          </cell>
          <cell r="T37">
            <v>2.4038461538461537</v>
          </cell>
          <cell r="U37">
            <v>8.8000000000000007</v>
          </cell>
          <cell r="V37">
            <v>5.6</v>
          </cell>
          <cell r="W37">
            <v>3.8</v>
          </cell>
          <cell r="Y37">
            <v>72</v>
          </cell>
          <cell r="Z37">
            <v>8</v>
          </cell>
          <cell r="AA37">
            <v>10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D38">
            <v>12</v>
          </cell>
          <cell r="F38">
            <v>8</v>
          </cell>
          <cell r="G38">
            <v>4</v>
          </cell>
          <cell r="H38">
            <v>0</v>
          </cell>
          <cell r="I38">
            <v>8</v>
          </cell>
          <cell r="J38">
            <v>0</v>
          </cell>
          <cell r="K38">
            <v>8</v>
          </cell>
          <cell r="O38">
            <v>1.6</v>
          </cell>
          <cell r="S38">
            <v>2.5</v>
          </cell>
          <cell r="T38">
            <v>2.5</v>
          </cell>
          <cell r="U38">
            <v>0</v>
          </cell>
          <cell r="V38">
            <v>1.4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D39">
            <v>80</v>
          </cell>
          <cell r="F39">
            <v>65</v>
          </cell>
          <cell r="G39">
            <v>12</v>
          </cell>
          <cell r="H39">
            <v>0.9</v>
          </cell>
          <cell r="I39">
            <v>66</v>
          </cell>
          <cell r="J39">
            <v>-1</v>
          </cell>
          <cell r="K39">
            <v>65</v>
          </cell>
          <cell r="M39">
            <v>8</v>
          </cell>
          <cell r="O39">
            <v>13</v>
          </cell>
          <cell r="P39">
            <v>110</v>
          </cell>
          <cell r="Q39">
            <v>84</v>
          </cell>
          <cell r="S39">
            <v>10</v>
          </cell>
          <cell r="T39">
            <v>1.5384615384615385</v>
          </cell>
          <cell r="U39">
            <v>11</v>
          </cell>
          <cell r="V39">
            <v>13</v>
          </cell>
          <cell r="W39">
            <v>6.8</v>
          </cell>
          <cell r="Y39">
            <v>99</v>
          </cell>
          <cell r="Z39">
            <v>8</v>
          </cell>
          <cell r="AA39">
            <v>14</v>
          </cell>
        </row>
        <row r="40">
          <cell r="A40" t="str">
            <v>Пельмени Бигбули со сливочным маслом ТМ Горячая штучка ТС Бигбули ГШ флоу-пак сфера 0,43 УВС.  ПОКОМ</v>
          </cell>
          <cell r="B40" t="str">
            <v>шт</v>
          </cell>
          <cell r="D40">
            <v>137</v>
          </cell>
          <cell r="F40">
            <v>19</v>
          </cell>
          <cell r="G40">
            <v>114</v>
          </cell>
          <cell r="H40">
            <v>0</v>
          </cell>
          <cell r="I40">
            <v>19</v>
          </cell>
          <cell r="J40">
            <v>0</v>
          </cell>
          <cell r="K40">
            <v>19</v>
          </cell>
          <cell r="O40">
            <v>3.8</v>
          </cell>
          <cell r="S40">
            <v>30</v>
          </cell>
          <cell r="T40">
            <v>30</v>
          </cell>
          <cell r="U40">
            <v>5.8</v>
          </cell>
          <cell r="V40">
            <v>3.8</v>
          </cell>
          <cell r="W40">
            <v>1.6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E41">
            <v>384</v>
          </cell>
          <cell r="F41">
            <v>384</v>
          </cell>
          <cell r="H41">
            <v>0</v>
          </cell>
          <cell r="I41">
            <v>384</v>
          </cell>
          <cell r="J41">
            <v>0</v>
          </cell>
          <cell r="K41">
            <v>0</v>
          </cell>
          <cell r="L41">
            <v>384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 t="str">
            <v>Дек</v>
          </cell>
          <cell r="D42">
            <v>30</v>
          </cell>
          <cell r="E42">
            <v>904</v>
          </cell>
          <cell r="F42">
            <v>773</v>
          </cell>
          <cell r="G42">
            <v>157</v>
          </cell>
          <cell r="H42">
            <v>0.9</v>
          </cell>
          <cell r="I42">
            <v>774</v>
          </cell>
          <cell r="J42">
            <v>-1</v>
          </cell>
          <cell r="K42">
            <v>53</v>
          </cell>
          <cell r="L42">
            <v>720</v>
          </cell>
          <cell r="O42">
            <v>10.6</v>
          </cell>
          <cell r="S42">
            <v>14.811320754716983</v>
          </cell>
          <cell r="T42">
            <v>14.811320754716983</v>
          </cell>
          <cell r="U42">
            <v>14.6</v>
          </cell>
          <cell r="V42">
            <v>19.399999999999999</v>
          </cell>
          <cell r="W42">
            <v>12.2</v>
          </cell>
          <cell r="Y42">
            <v>0</v>
          </cell>
          <cell r="Z42">
            <v>8</v>
          </cell>
          <cell r="AA42">
            <v>0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D43">
            <v>272</v>
          </cell>
          <cell r="E43">
            <v>736</v>
          </cell>
          <cell r="F43">
            <v>745</v>
          </cell>
          <cell r="H43">
            <v>0.43</v>
          </cell>
          <cell r="I43">
            <v>747</v>
          </cell>
          <cell r="J43">
            <v>-2</v>
          </cell>
          <cell r="K43">
            <v>9</v>
          </cell>
          <cell r="L43">
            <v>736</v>
          </cell>
          <cell r="O43">
            <v>1.8</v>
          </cell>
          <cell r="P43">
            <v>16</v>
          </cell>
          <cell r="Q43">
            <v>16</v>
          </cell>
          <cell r="S43">
            <v>8.8888888888888893</v>
          </cell>
          <cell r="T43">
            <v>0</v>
          </cell>
          <cell r="U43">
            <v>5.6</v>
          </cell>
          <cell r="V43">
            <v>4</v>
          </cell>
          <cell r="W43">
            <v>3</v>
          </cell>
          <cell r="Y43">
            <v>6.88</v>
          </cell>
          <cell r="Z43">
            <v>16</v>
          </cell>
          <cell r="AA43">
            <v>1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D44">
            <v>215</v>
          </cell>
          <cell r="E44">
            <v>525</v>
          </cell>
          <cell r="F44">
            <v>465.8</v>
          </cell>
          <cell r="G44">
            <v>219.2</v>
          </cell>
          <cell r="H44">
            <v>1</v>
          </cell>
          <cell r="I44">
            <v>472</v>
          </cell>
          <cell r="J44">
            <v>-6.1999999999999886</v>
          </cell>
          <cell r="K44">
            <v>465.8</v>
          </cell>
          <cell r="M44">
            <v>300</v>
          </cell>
          <cell r="O44">
            <v>93.16</v>
          </cell>
          <cell r="P44">
            <v>600</v>
          </cell>
          <cell r="Q44">
            <v>412</v>
          </cell>
          <cell r="S44">
            <v>12.01373980249034</v>
          </cell>
          <cell r="T44">
            <v>5.5732073851438395</v>
          </cell>
          <cell r="U44">
            <v>63</v>
          </cell>
          <cell r="V44">
            <v>73.522000000000006</v>
          </cell>
          <cell r="W44">
            <v>76.44</v>
          </cell>
          <cell r="Y44">
            <v>600</v>
          </cell>
          <cell r="Z44">
            <v>5</v>
          </cell>
          <cell r="AA44">
            <v>120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 t="str">
            <v>Дек</v>
          </cell>
          <cell r="D45">
            <v>587</v>
          </cell>
          <cell r="E45">
            <v>616</v>
          </cell>
          <cell r="F45">
            <v>802</v>
          </cell>
          <cell r="G45">
            <v>352</v>
          </cell>
          <cell r="H45">
            <v>0.9</v>
          </cell>
          <cell r="I45">
            <v>800</v>
          </cell>
          <cell r="J45">
            <v>2</v>
          </cell>
          <cell r="K45">
            <v>186</v>
          </cell>
          <cell r="L45">
            <v>616</v>
          </cell>
          <cell r="M45">
            <v>40</v>
          </cell>
          <cell r="O45">
            <v>37.200000000000003</v>
          </cell>
          <cell r="S45">
            <v>10.53763440860215</v>
          </cell>
          <cell r="T45">
            <v>10.53763440860215</v>
          </cell>
          <cell r="U45">
            <v>58.4</v>
          </cell>
          <cell r="V45">
            <v>29.8</v>
          </cell>
          <cell r="W45">
            <v>47</v>
          </cell>
          <cell r="Y45">
            <v>0</v>
          </cell>
          <cell r="Z45">
            <v>8</v>
          </cell>
          <cell r="AA45">
            <v>0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D46">
            <v>176</v>
          </cell>
          <cell r="E46">
            <v>512</v>
          </cell>
          <cell r="F46">
            <v>525</v>
          </cell>
          <cell r="G46">
            <v>1</v>
          </cell>
          <cell r="H46">
            <v>0.43</v>
          </cell>
          <cell r="I46">
            <v>536</v>
          </cell>
          <cell r="J46">
            <v>-11</v>
          </cell>
          <cell r="K46">
            <v>13</v>
          </cell>
          <cell r="L46">
            <v>512</v>
          </cell>
          <cell r="O46">
            <v>2.6</v>
          </cell>
          <cell r="P46">
            <v>32</v>
          </cell>
          <cell r="Q46">
            <v>16</v>
          </cell>
          <cell r="S46">
            <v>12.692307692307692</v>
          </cell>
          <cell r="T46">
            <v>0.38461538461538458</v>
          </cell>
          <cell r="U46">
            <v>4.5999999999999996</v>
          </cell>
          <cell r="V46">
            <v>6.8</v>
          </cell>
          <cell r="W46">
            <v>6</v>
          </cell>
          <cell r="Y46">
            <v>13.76</v>
          </cell>
          <cell r="Z46">
            <v>16</v>
          </cell>
          <cell r="AA46">
            <v>2</v>
          </cell>
        </row>
        <row r="47">
          <cell r="A47" t="str">
            <v>Пельмени Быстромени рубл. в тесте из мяса кур. вареные сфера "Мясная галерея" ВЕС</v>
          </cell>
          <cell r="B47" t="str">
            <v>кг</v>
          </cell>
          <cell r="D47">
            <v>95</v>
          </cell>
          <cell r="H47">
            <v>0</v>
          </cell>
          <cell r="I47">
            <v>10</v>
          </cell>
          <cell r="J47">
            <v>-10</v>
          </cell>
          <cell r="K47">
            <v>0</v>
          </cell>
          <cell r="O47">
            <v>0</v>
          </cell>
          <cell r="S47" t="e">
            <v>#DIV/0!</v>
          </cell>
          <cell r="T47" t="e">
            <v>#DIV/0!</v>
          </cell>
          <cell r="U47">
            <v>0</v>
          </cell>
          <cell r="V47">
            <v>1</v>
          </cell>
          <cell r="W47">
            <v>5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Пельмени Вл.Стандарт с говядиной и свининой шт. 0,8 кг ТМ Владимирский стандарт   ПОКОМ</v>
          </cell>
          <cell r="B48" t="str">
            <v>шт</v>
          </cell>
          <cell r="D48">
            <v>24</v>
          </cell>
          <cell r="H48">
            <v>0</v>
          </cell>
          <cell r="J48">
            <v>0</v>
          </cell>
          <cell r="K48">
            <v>0</v>
          </cell>
          <cell r="O48">
            <v>0</v>
          </cell>
          <cell r="S48" t="e">
            <v>#DIV/0!</v>
          </cell>
          <cell r="T48" t="e">
            <v>#DIV/0!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Пельмени Мясорубские с рубленой грудинкой ТМ Стародворье фоу-пак классическая форма 0,7 кг.  Поком</v>
          </cell>
          <cell r="B49" t="str">
            <v>шт</v>
          </cell>
          <cell r="D49">
            <v>167</v>
          </cell>
          <cell r="F49">
            <v>33</v>
          </cell>
          <cell r="G49">
            <v>132</v>
          </cell>
          <cell r="H49">
            <v>0</v>
          </cell>
          <cell r="I49">
            <v>32</v>
          </cell>
          <cell r="J49">
            <v>1</v>
          </cell>
          <cell r="K49">
            <v>33</v>
          </cell>
          <cell r="O49">
            <v>6.6</v>
          </cell>
          <cell r="S49">
            <v>20</v>
          </cell>
          <cell r="T49">
            <v>20</v>
          </cell>
          <cell r="U49">
            <v>0.2</v>
          </cell>
          <cell r="V49">
            <v>3.4</v>
          </cell>
          <cell r="W49">
            <v>4.2</v>
          </cell>
          <cell r="Y49">
            <v>0</v>
          </cell>
          <cell r="Z49">
            <v>0</v>
          </cell>
          <cell r="AA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 t="str">
            <v>Дек</v>
          </cell>
          <cell r="D50">
            <v>222</v>
          </cell>
          <cell r="F50">
            <v>67</v>
          </cell>
          <cell r="G50">
            <v>138</v>
          </cell>
          <cell r="H50">
            <v>0.7</v>
          </cell>
          <cell r="I50">
            <v>67</v>
          </cell>
          <cell r="J50">
            <v>0</v>
          </cell>
          <cell r="K50">
            <v>67</v>
          </cell>
          <cell r="O50">
            <v>13.4</v>
          </cell>
          <cell r="P50">
            <v>9.4000000000000057</v>
          </cell>
          <cell r="S50">
            <v>11</v>
          </cell>
          <cell r="T50">
            <v>10.298507462686567</v>
          </cell>
          <cell r="U50">
            <v>13</v>
          </cell>
          <cell r="V50">
            <v>15</v>
          </cell>
          <cell r="W50">
            <v>13.6</v>
          </cell>
          <cell r="Y50">
            <v>6.5800000000000036</v>
          </cell>
          <cell r="Z50">
            <v>8</v>
          </cell>
          <cell r="AA50">
            <v>1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D51">
            <v>194</v>
          </cell>
          <cell r="F51">
            <v>7</v>
          </cell>
          <cell r="G51">
            <v>187</v>
          </cell>
          <cell r="H51">
            <v>0.43</v>
          </cell>
          <cell r="I51">
            <v>7</v>
          </cell>
          <cell r="J51">
            <v>0</v>
          </cell>
          <cell r="K51">
            <v>7</v>
          </cell>
          <cell r="O51">
            <v>1.4</v>
          </cell>
          <cell r="S51">
            <v>133.57142857142858</v>
          </cell>
          <cell r="T51">
            <v>133.57142857142858</v>
          </cell>
          <cell r="U51">
            <v>0.6</v>
          </cell>
          <cell r="V51">
            <v>2.6</v>
          </cell>
          <cell r="W51">
            <v>1.6</v>
          </cell>
          <cell r="Y51">
            <v>0</v>
          </cell>
          <cell r="Z51">
            <v>16</v>
          </cell>
          <cell r="AA51">
            <v>0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 t="str">
            <v>Дек</v>
          </cell>
          <cell r="D52">
            <v>70</v>
          </cell>
          <cell r="E52">
            <v>40</v>
          </cell>
          <cell r="F52">
            <v>72</v>
          </cell>
          <cell r="G52">
            <v>29</v>
          </cell>
          <cell r="H52">
            <v>0.9</v>
          </cell>
          <cell r="I52">
            <v>78</v>
          </cell>
          <cell r="J52">
            <v>-6</v>
          </cell>
          <cell r="K52">
            <v>72</v>
          </cell>
          <cell r="M52">
            <v>96</v>
          </cell>
          <cell r="O52">
            <v>14.4</v>
          </cell>
          <cell r="P52">
            <v>33.400000000000006</v>
          </cell>
          <cell r="Q52">
            <v>19</v>
          </cell>
          <cell r="S52">
            <v>11</v>
          </cell>
          <cell r="T52">
            <v>8.6805555555555554</v>
          </cell>
          <cell r="U52">
            <v>15.6</v>
          </cell>
          <cell r="V52">
            <v>13.2</v>
          </cell>
          <cell r="W52">
            <v>16.600000000000001</v>
          </cell>
          <cell r="Y52">
            <v>30.060000000000006</v>
          </cell>
          <cell r="Z52">
            <v>8</v>
          </cell>
          <cell r="AA52">
            <v>4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D53">
            <v>87</v>
          </cell>
          <cell r="G53">
            <v>87</v>
          </cell>
          <cell r="H53">
            <v>0.43</v>
          </cell>
          <cell r="J53">
            <v>0</v>
          </cell>
          <cell r="K53">
            <v>0</v>
          </cell>
          <cell r="O53">
            <v>0</v>
          </cell>
          <cell r="S53" t="e">
            <v>#DIV/0!</v>
          </cell>
          <cell r="T53" t="e">
            <v>#DIV/0!</v>
          </cell>
          <cell r="U53">
            <v>2.4</v>
          </cell>
          <cell r="V53">
            <v>2</v>
          </cell>
          <cell r="W53">
            <v>2.6</v>
          </cell>
          <cell r="Y53">
            <v>0</v>
          </cell>
          <cell r="Z53">
            <v>16</v>
          </cell>
          <cell r="AA53">
            <v>0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143</v>
          </cell>
          <cell r="F54">
            <v>26</v>
          </cell>
          <cell r="G54">
            <v>117</v>
          </cell>
          <cell r="H54">
            <v>0.9</v>
          </cell>
          <cell r="I54">
            <v>26</v>
          </cell>
          <cell r="J54">
            <v>0</v>
          </cell>
          <cell r="K54">
            <v>26</v>
          </cell>
          <cell r="O54">
            <v>5.2</v>
          </cell>
          <cell r="S54">
            <v>22.5</v>
          </cell>
          <cell r="T54">
            <v>22.5</v>
          </cell>
          <cell r="U54">
            <v>11.2</v>
          </cell>
          <cell r="V54">
            <v>4.5999999999999996</v>
          </cell>
          <cell r="W54">
            <v>9.1999999999999993</v>
          </cell>
          <cell r="Y54">
            <v>0</v>
          </cell>
          <cell r="Z54">
            <v>8</v>
          </cell>
          <cell r="AA54">
            <v>0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D55">
            <v>230</v>
          </cell>
          <cell r="E55">
            <v>600</v>
          </cell>
          <cell r="F55">
            <v>390</v>
          </cell>
          <cell r="G55">
            <v>395</v>
          </cell>
          <cell r="H55">
            <v>1</v>
          </cell>
          <cell r="I55">
            <v>385</v>
          </cell>
          <cell r="J55">
            <v>5</v>
          </cell>
          <cell r="K55">
            <v>390</v>
          </cell>
          <cell r="M55">
            <v>200</v>
          </cell>
          <cell r="O55">
            <v>78</v>
          </cell>
          <cell r="P55">
            <v>400</v>
          </cell>
          <cell r="Q55">
            <v>185</v>
          </cell>
          <cell r="S55">
            <v>12.756410256410257</v>
          </cell>
          <cell r="T55">
            <v>7.6282051282051286</v>
          </cell>
          <cell r="U55">
            <v>64</v>
          </cell>
          <cell r="V55">
            <v>81</v>
          </cell>
          <cell r="W55">
            <v>74</v>
          </cell>
          <cell r="Y55">
            <v>400</v>
          </cell>
          <cell r="Z55">
            <v>5</v>
          </cell>
          <cell r="AA55">
            <v>80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D56">
            <v>312</v>
          </cell>
          <cell r="G56">
            <v>312</v>
          </cell>
          <cell r="H56">
            <v>0</v>
          </cell>
          <cell r="I56">
            <v>1</v>
          </cell>
          <cell r="J56">
            <v>-1</v>
          </cell>
          <cell r="K56">
            <v>0</v>
          </cell>
          <cell r="O56">
            <v>0</v>
          </cell>
          <cell r="S56" t="e">
            <v>#DIV/0!</v>
          </cell>
          <cell r="T56" t="e">
            <v>#DIV/0!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D57">
            <v>71</v>
          </cell>
          <cell r="F57">
            <v>3</v>
          </cell>
          <cell r="G57">
            <v>68</v>
          </cell>
          <cell r="H57">
            <v>0.43</v>
          </cell>
          <cell r="I57">
            <v>3</v>
          </cell>
          <cell r="J57">
            <v>0</v>
          </cell>
          <cell r="K57">
            <v>3</v>
          </cell>
          <cell r="O57">
            <v>0.6</v>
          </cell>
          <cell r="S57">
            <v>113.33333333333334</v>
          </cell>
          <cell r="T57">
            <v>113.33333333333334</v>
          </cell>
          <cell r="U57">
            <v>0.6</v>
          </cell>
          <cell r="V57">
            <v>0</v>
          </cell>
          <cell r="W57">
            <v>0</v>
          </cell>
          <cell r="Y57">
            <v>0</v>
          </cell>
          <cell r="Z57">
            <v>16</v>
          </cell>
          <cell r="AA57">
            <v>0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D58">
            <v>70</v>
          </cell>
          <cell r="F58">
            <v>3</v>
          </cell>
          <cell r="G58">
            <v>67</v>
          </cell>
          <cell r="H58">
            <v>0.9</v>
          </cell>
          <cell r="I58">
            <v>3</v>
          </cell>
          <cell r="J58">
            <v>0</v>
          </cell>
          <cell r="K58">
            <v>3</v>
          </cell>
          <cell r="O58">
            <v>0.6</v>
          </cell>
          <cell r="S58">
            <v>111.66666666666667</v>
          </cell>
          <cell r="T58">
            <v>111.66666666666667</v>
          </cell>
          <cell r="U58">
            <v>1</v>
          </cell>
          <cell r="V58">
            <v>0</v>
          </cell>
          <cell r="W58">
            <v>0</v>
          </cell>
          <cell r="Y58">
            <v>0</v>
          </cell>
          <cell r="Z58">
            <v>8</v>
          </cell>
          <cell r="AA58">
            <v>0</v>
          </cell>
        </row>
        <row r="59">
          <cell r="A59" t="str">
            <v>Пельмени Умелый повар равиоли  ПОКОМ</v>
          </cell>
          <cell r="B59" t="str">
            <v>кг</v>
          </cell>
          <cell r="D59">
            <v>30</v>
          </cell>
          <cell r="F59">
            <v>25</v>
          </cell>
          <cell r="H59">
            <v>0</v>
          </cell>
          <cell r="I59">
            <v>25</v>
          </cell>
          <cell r="J59">
            <v>0</v>
          </cell>
          <cell r="K59">
            <v>25</v>
          </cell>
          <cell r="O59">
            <v>5</v>
          </cell>
          <cell r="S59">
            <v>0</v>
          </cell>
          <cell r="T59">
            <v>0</v>
          </cell>
          <cell r="U59">
            <v>1</v>
          </cell>
          <cell r="V59">
            <v>1</v>
          </cell>
          <cell r="W59">
            <v>3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Сосиски Оригинальные заморож. ТМ Стародворье в вак 0,33 кг  Поком</v>
          </cell>
          <cell r="B60" t="str">
            <v>шт</v>
          </cell>
          <cell r="D60">
            <v>76</v>
          </cell>
          <cell r="G60">
            <v>76</v>
          </cell>
          <cell r="H60">
            <v>0.33</v>
          </cell>
          <cell r="J60">
            <v>0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Y60">
            <v>0</v>
          </cell>
          <cell r="Z60">
            <v>6</v>
          </cell>
          <cell r="AA60">
            <v>0</v>
          </cell>
        </row>
        <row r="61">
          <cell r="A61" t="str">
            <v>Фрай-пицца с ветчиной и грибами 3,0 кг. ВЕС.  ПОКОМ</v>
          </cell>
          <cell r="B61" t="str">
            <v>кг</v>
          </cell>
          <cell r="D61">
            <v>102</v>
          </cell>
          <cell r="F61">
            <v>3</v>
          </cell>
          <cell r="G61">
            <v>99</v>
          </cell>
          <cell r="H61">
            <v>0</v>
          </cell>
          <cell r="I61">
            <v>3</v>
          </cell>
          <cell r="J61">
            <v>0</v>
          </cell>
          <cell r="K61">
            <v>3</v>
          </cell>
          <cell r="O61">
            <v>0.6</v>
          </cell>
          <cell r="S61">
            <v>165</v>
          </cell>
          <cell r="T61">
            <v>165</v>
          </cell>
          <cell r="U61">
            <v>0.6</v>
          </cell>
          <cell r="V61">
            <v>2.4</v>
          </cell>
          <cell r="W61">
            <v>1.94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Фрай-пицца с ветчиной и грибами ТМ Зареченские ТС Зареченские продукты.  Поком</v>
          </cell>
          <cell r="B62" t="str">
            <v>кг</v>
          </cell>
          <cell r="D62">
            <v>45</v>
          </cell>
          <cell r="G62">
            <v>45</v>
          </cell>
          <cell r="H62">
            <v>1</v>
          </cell>
          <cell r="J62">
            <v>0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2.4</v>
          </cell>
          <cell r="V62">
            <v>0.6</v>
          </cell>
          <cell r="W62">
            <v>0.6</v>
          </cell>
          <cell r="Y62">
            <v>0</v>
          </cell>
          <cell r="Z62">
            <v>3</v>
          </cell>
          <cell r="AA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D63">
            <v>205</v>
          </cell>
          <cell r="E63">
            <v>456</v>
          </cell>
          <cell r="F63">
            <v>473</v>
          </cell>
          <cell r="G63">
            <v>170</v>
          </cell>
          <cell r="H63">
            <v>0.25</v>
          </cell>
          <cell r="I63">
            <v>473</v>
          </cell>
          <cell r="J63">
            <v>0</v>
          </cell>
          <cell r="K63">
            <v>53</v>
          </cell>
          <cell r="L63">
            <v>420</v>
          </cell>
          <cell r="O63">
            <v>10.6</v>
          </cell>
          <cell r="S63">
            <v>16.037735849056606</v>
          </cell>
          <cell r="T63">
            <v>16.037735849056606</v>
          </cell>
          <cell r="U63">
            <v>6.2</v>
          </cell>
          <cell r="V63">
            <v>21</v>
          </cell>
          <cell r="W63">
            <v>16</v>
          </cell>
          <cell r="Y63">
            <v>0</v>
          </cell>
          <cell r="Z63">
            <v>12</v>
          </cell>
          <cell r="AA63">
            <v>0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D64">
            <v>83</v>
          </cell>
          <cell r="E64">
            <v>480</v>
          </cell>
          <cell r="F64">
            <v>466</v>
          </cell>
          <cell r="G64">
            <v>74</v>
          </cell>
          <cell r="H64">
            <v>0.3</v>
          </cell>
          <cell r="I64">
            <v>467</v>
          </cell>
          <cell r="J64">
            <v>-1</v>
          </cell>
          <cell r="K64">
            <v>46</v>
          </cell>
          <cell r="L64">
            <v>420</v>
          </cell>
          <cell r="O64">
            <v>9.1999999999999993</v>
          </cell>
          <cell r="P64">
            <v>27.199999999999989</v>
          </cell>
          <cell r="Q64">
            <v>18</v>
          </cell>
          <cell r="S64">
            <v>11</v>
          </cell>
          <cell r="T64">
            <v>8.0434782608695663</v>
          </cell>
          <cell r="U64">
            <v>9.1999999999999993</v>
          </cell>
          <cell r="V64">
            <v>9</v>
          </cell>
          <cell r="W64">
            <v>9</v>
          </cell>
          <cell r="Y64">
            <v>8.1599999999999966</v>
          </cell>
          <cell r="Z64">
            <v>12</v>
          </cell>
          <cell r="AA64">
            <v>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D65">
            <v>62</v>
          </cell>
          <cell r="E65">
            <v>588</v>
          </cell>
          <cell r="F65">
            <v>523</v>
          </cell>
          <cell r="G65">
            <v>107</v>
          </cell>
          <cell r="H65">
            <v>0.3</v>
          </cell>
          <cell r="I65">
            <v>523</v>
          </cell>
          <cell r="J65">
            <v>0</v>
          </cell>
          <cell r="K65">
            <v>67</v>
          </cell>
          <cell r="L65">
            <v>456</v>
          </cell>
          <cell r="O65">
            <v>13.4</v>
          </cell>
          <cell r="P65">
            <v>40.400000000000006</v>
          </cell>
          <cell r="Q65">
            <v>27</v>
          </cell>
          <cell r="S65">
            <v>11</v>
          </cell>
          <cell r="T65">
            <v>7.9850746268656714</v>
          </cell>
          <cell r="U65">
            <v>11.8</v>
          </cell>
          <cell r="V65">
            <v>16</v>
          </cell>
          <cell r="W65">
            <v>12.8</v>
          </cell>
          <cell r="Y65">
            <v>12.120000000000001</v>
          </cell>
          <cell r="Z65">
            <v>12</v>
          </cell>
          <cell r="AA65">
            <v>4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D66">
            <v>69</v>
          </cell>
          <cell r="F66">
            <v>46.6</v>
          </cell>
          <cell r="G66">
            <v>20.6</v>
          </cell>
          <cell r="H66">
            <v>1</v>
          </cell>
          <cell r="I66">
            <v>48.4</v>
          </cell>
          <cell r="J66">
            <v>-1.7999999999999972</v>
          </cell>
          <cell r="K66">
            <v>46.6</v>
          </cell>
          <cell r="M66">
            <v>36</v>
          </cell>
          <cell r="O66">
            <v>9.32</v>
          </cell>
          <cell r="P66">
            <v>45.920000000000009</v>
          </cell>
          <cell r="Q66">
            <v>37</v>
          </cell>
          <cell r="S66">
            <v>11</v>
          </cell>
          <cell r="T66">
            <v>6.0729613733905579</v>
          </cell>
          <cell r="U66">
            <v>7.92</v>
          </cell>
          <cell r="V66">
            <v>3.6</v>
          </cell>
          <cell r="W66">
            <v>8.52</v>
          </cell>
          <cell r="Y66">
            <v>45.920000000000009</v>
          </cell>
          <cell r="Z66">
            <v>1.8</v>
          </cell>
          <cell r="AA66">
            <v>26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D67">
            <v>47</v>
          </cell>
          <cell r="E67">
            <v>12</v>
          </cell>
          <cell r="F67">
            <v>32</v>
          </cell>
          <cell r="G67">
            <v>22</v>
          </cell>
          <cell r="H67">
            <v>0.2</v>
          </cell>
          <cell r="I67">
            <v>36</v>
          </cell>
          <cell r="J67">
            <v>-4</v>
          </cell>
          <cell r="K67">
            <v>32</v>
          </cell>
          <cell r="M67">
            <v>78</v>
          </cell>
          <cell r="O67">
            <v>6.4</v>
          </cell>
          <cell r="S67">
            <v>15.625</v>
          </cell>
          <cell r="T67">
            <v>15.625</v>
          </cell>
          <cell r="U67">
            <v>7</v>
          </cell>
          <cell r="V67">
            <v>7.4</v>
          </cell>
          <cell r="W67">
            <v>11.8</v>
          </cell>
          <cell r="Y67">
            <v>0</v>
          </cell>
          <cell r="Z67">
            <v>6</v>
          </cell>
          <cell r="AA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D68">
            <v>7</v>
          </cell>
          <cell r="E68">
            <v>90</v>
          </cell>
          <cell r="F68">
            <v>9</v>
          </cell>
          <cell r="G68">
            <v>83</v>
          </cell>
          <cell r="H68">
            <v>0.2</v>
          </cell>
          <cell r="I68">
            <v>12</v>
          </cell>
          <cell r="J68">
            <v>-3</v>
          </cell>
          <cell r="K68">
            <v>9</v>
          </cell>
          <cell r="M68">
            <v>78</v>
          </cell>
          <cell r="O68">
            <v>1.8</v>
          </cell>
          <cell r="S68">
            <v>89.444444444444443</v>
          </cell>
          <cell r="T68">
            <v>89.444444444444443</v>
          </cell>
          <cell r="U68">
            <v>6.4</v>
          </cell>
          <cell r="V68">
            <v>10.8</v>
          </cell>
          <cell r="W68">
            <v>14.2</v>
          </cell>
          <cell r="Y68">
            <v>0</v>
          </cell>
          <cell r="Z68">
            <v>6</v>
          </cell>
          <cell r="AA68">
            <v>0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 t="str">
            <v>Дек</v>
          </cell>
          <cell r="D69">
            <v>93</v>
          </cell>
          <cell r="E69">
            <v>792</v>
          </cell>
          <cell r="F69">
            <v>599</v>
          </cell>
          <cell r="G69">
            <v>237</v>
          </cell>
          <cell r="H69">
            <v>0.25</v>
          </cell>
          <cell r="I69">
            <v>598</v>
          </cell>
          <cell r="J69">
            <v>1</v>
          </cell>
          <cell r="K69">
            <v>107</v>
          </cell>
          <cell r="L69">
            <v>492</v>
          </cell>
          <cell r="M69">
            <v>12</v>
          </cell>
          <cell r="O69">
            <v>21.4</v>
          </cell>
          <cell r="S69">
            <v>11.635514018691589</v>
          </cell>
          <cell r="T69">
            <v>11.635514018691589</v>
          </cell>
          <cell r="U69">
            <v>13.6</v>
          </cell>
          <cell r="V69">
            <v>33.6</v>
          </cell>
          <cell r="W69">
            <v>29.8</v>
          </cell>
          <cell r="Y69">
            <v>0</v>
          </cell>
          <cell r="Z69">
            <v>12</v>
          </cell>
          <cell r="AA69">
            <v>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 t="str">
            <v>Дек</v>
          </cell>
          <cell r="D70">
            <v>183</v>
          </cell>
          <cell r="E70">
            <v>660</v>
          </cell>
          <cell r="F70">
            <v>675</v>
          </cell>
          <cell r="G70">
            <v>124</v>
          </cell>
          <cell r="H70">
            <v>0.25</v>
          </cell>
          <cell r="I70">
            <v>671</v>
          </cell>
          <cell r="J70">
            <v>4</v>
          </cell>
          <cell r="K70">
            <v>135</v>
          </cell>
          <cell r="L70">
            <v>540</v>
          </cell>
          <cell r="M70">
            <v>120</v>
          </cell>
          <cell r="O70">
            <v>27</v>
          </cell>
          <cell r="P70">
            <v>53</v>
          </cell>
          <cell r="Q70">
            <v>26</v>
          </cell>
          <cell r="S70">
            <v>11</v>
          </cell>
          <cell r="T70">
            <v>9.0370370370370363</v>
          </cell>
          <cell r="U70">
            <v>29.6</v>
          </cell>
          <cell r="V70">
            <v>31.4</v>
          </cell>
          <cell r="W70">
            <v>30.4</v>
          </cell>
          <cell r="Y70">
            <v>13.25</v>
          </cell>
          <cell r="Z70">
            <v>12</v>
          </cell>
          <cell r="AA70">
            <v>5</v>
          </cell>
        </row>
        <row r="71">
          <cell r="A71" t="str">
            <v>Чебуреки Мясные вес 2,7 кг ТМ Зареченские ТС Зареченские продукты   Поком</v>
          </cell>
          <cell r="B71" t="str">
            <v>кг</v>
          </cell>
          <cell r="D71">
            <v>62.1</v>
          </cell>
          <cell r="F71">
            <v>21.6</v>
          </cell>
          <cell r="G71">
            <v>35.1</v>
          </cell>
          <cell r="H71">
            <v>1</v>
          </cell>
          <cell r="I71">
            <v>21.6</v>
          </cell>
          <cell r="J71">
            <v>0</v>
          </cell>
          <cell r="K71">
            <v>21.6</v>
          </cell>
          <cell r="O71">
            <v>4.32</v>
          </cell>
          <cell r="P71">
            <v>12.420000000000002</v>
          </cell>
          <cell r="Q71">
            <v>8</v>
          </cell>
          <cell r="S71">
            <v>11</v>
          </cell>
          <cell r="T71">
            <v>8.125</v>
          </cell>
          <cell r="U71">
            <v>0</v>
          </cell>
          <cell r="V71">
            <v>1.6199999999999999</v>
          </cell>
          <cell r="W71">
            <v>5.9399999999999995</v>
          </cell>
          <cell r="Y71">
            <v>12.420000000000002</v>
          </cell>
          <cell r="Z71">
            <v>2.7</v>
          </cell>
          <cell r="AA71">
            <v>5</v>
          </cell>
        </row>
        <row r="72">
          <cell r="A72" t="str">
            <v>Чебуреки сочные ТМ Зареченские ТС Зареченские продукты.  Поком</v>
          </cell>
          <cell r="B72" t="str">
            <v>кг</v>
          </cell>
          <cell r="D72">
            <v>450</v>
          </cell>
          <cell r="F72">
            <v>226</v>
          </cell>
          <cell r="G72">
            <v>159</v>
          </cell>
          <cell r="H72">
            <v>1</v>
          </cell>
          <cell r="I72">
            <v>217.8</v>
          </cell>
          <cell r="J72">
            <v>8.1999999999999886</v>
          </cell>
          <cell r="K72">
            <v>226</v>
          </cell>
          <cell r="M72">
            <v>100</v>
          </cell>
          <cell r="O72">
            <v>45.2</v>
          </cell>
          <cell r="P72">
            <v>350</v>
          </cell>
          <cell r="Q72">
            <v>193</v>
          </cell>
          <cell r="S72">
            <v>13.473451327433628</v>
          </cell>
          <cell r="T72">
            <v>5.7300884955752212</v>
          </cell>
          <cell r="U72">
            <v>40</v>
          </cell>
          <cell r="V72">
            <v>40.54</v>
          </cell>
          <cell r="W72">
            <v>44.28</v>
          </cell>
          <cell r="Y72">
            <v>350</v>
          </cell>
          <cell r="Z72">
            <v>5</v>
          </cell>
          <cell r="AA72">
            <v>70</v>
          </cell>
        </row>
        <row r="73">
          <cell r="A73" t="str">
            <v>Чебуречище горячая штучка 0,14кг Поком</v>
          </cell>
          <cell r="B73" t="str">
            <v>шт</v>
          </cell>
          <cell r="D73">
            <v>173</v>
          </cell>
          <cell r="E73">
            <v>110</v>
          </cell>
          <cell r="F73">
            <v>86</v>
          </cell>
          <cell r="G73">
            <v>170</v>
          </cell>
          <cell r="H73">
            <v>0.14000000000000001</v>
          </cell>
          <cell r="I73">
            <v>78</v>
          </cell>
          <cell r="J73">
            <v>8</v>
          </cell>
          <cell r="K73">
            <v>86</v>
          </cell>
          <cell r="O73">
            <v>17.2</v>
          </cell>
          <cell r="P73">
            <v>19.199999999999989</v>
          </cell>
          <cell r="S73">
            <v>11</v>
          </cell>
          <cell r="T73">
            <v>9.8837209302325579</v>
          </cell>
          <cell r="U73">
            <v>15.4</v>
          </cell>
          <cell r="V73">
            <v>21.4</v>
          </cell>
          <cell r="W73">
            <v>9.8000000000000007</v>
          </cell>
          <cell r="Y73">
            <v>2.6879999999999988</v>
          </cell>
          <cell r="Z73">
            <v>22</v>
          </cell>
          <cell r="AA73">
            <v>1</v>
          </cell>
        </row>
        <row r="74">
          <cell r="A74" t="str">
            <v>У_Готовые чебупели острые с мясом Горячая штучка 0,3 кг зам  ПОКОМ</v>
          </cell>
          <cell r="B74" t="str">
            <v>шт</v>
          </cell>
          <cell r="E74">
            <v>61</v>
          </cell>
          <cell r="G74">
            <v>61</v>
          </cell>
          <cell r="H74">
            <v>0</v>
          </cell>
          <cell r="J74">
            <v>0</v>
          </cell>
          <cell r="K74">
            <v>0</v>
          </cell>
          <cell r="O74">
            <v>0</v>
          </cell>
          <cell r="S74" t="e">
            <v>#DIV/0!</v>
          </cell>
          <cell r="T74" t="e">
            <v>#DIV/0!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 t="str">
            <v>У_Жар-боллы с курочкой и сыром. Кулинарные изделия рубленые в тесте куриные жареные  ПОКОМ</v>
          </cell>
          <cell r="B75" t="str">
            <v>кг</v>
          </cell>
          <cell r="E75">
            <v>3</v>
          </cell>
          <cell r="G75">
            <v>3</v>
          </cell>
          <cell r="H75">
            <v>0</v>
          </cell>
          <cell r="J75">
            <v>0</v>
          </cell>
          <cell r="K75">
            <v>0</v>
          </cell>
          <cell r="O75">
            <v>0</v>
          </cell>
          <cell r="S75" t="e">
            <v>#DIV/0!</v>
          </cell>
          <cell r="T75" t="e">
            <v>#DIV/0!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 t="str">
            <v>У_Круггетсы с сырным соусом ТМ Горячая штучка 3 кг зам вес ПОКОМ</v>
          </cell>
          <cell r="B76" t="str">
            <v>кг</v>
          </cell>
          <cell r="E76">
            <v>12</v>
          </cell>
          <cell r="F76">
            <v>9</v>
          </cell>
          <cell r="G76">
            <v>3</v>
          </cell>
          <cell r="H76">
            <v>0</v>
          </cell>
          <cell r="I76">
            <v>9</v>
          </cell>
          <cell r="J76">
            <v>0</v>
          </cell>
          <cell r="K76">
            <v>9</v>
          </cell>
          <cell r="O76">
            <v>1.8</v>
          </cell>
          <cell r="S76">
            <v>1.6666666666666665</v>
          </cell>
          <cell r="T76">
            <v>1.6666666666666665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 t="str">
            <v>У_Круггетсы сочные ТМ Горячая штучка ТС Круггетсы 3 кг. Изделия кулинарные рубленые в тесте куриные</v>
          </cell>
          <cell r="B77" t="str">
            <v>кг</v>
          </cell>
          <cell r="E77">
            <v>27</v>
          </cell>
          <cell r="F77">
            <v>9</v>
          </cell>
          <cell r="G77">
            <v>18</v>
          </cell>
          <cell r="H77">
            <v>0</v>
          </cell>
          <cell r="I77">
            <v>8</v>
          </cell>
          <cell r="J77">
            <v>1</v>
          </cell>
          <cell r="K77">
            <v>9</v>
          </cell>
          <cell r="O77">
            <v>1.8</v>
          </cell>
          <cell r="S77">
            <v>10</v>
          </cell>
          <cell r="T77">
            <v>10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 t="str">
            <v>У_Пельмени Бульмени с говядиной и свининой Горячая штучка 0,43  ПОКОМ</v>
          </cell>
          <cell r="B78" t="str">
            <v>шт</v>
          </cell>
          <cell r="E78">
            <v>262</v>
          </cell>
          <cell r="F78">
            <v>21</v>
          </cell>
          <cell r="G78">
            <v>241</v>
          </cell>
          <cell r="H78">
            <v>0</v>
          </cell>
          <cell r="I78">
            <v>19</v>
          </cell>
          <cell r="J78">
            <v>2</v>
          </cell>
          <cell r="K78">
            <v>21</v>
          </cell>
          <cell r="O78">
            <v>4.2</v>
          </cell>
          <cell r="S78">
            <v>57.38095238095238</v>
          </cell>
          <cell r="T78">
            <v>57.38095238095238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 t="str">
            <v>У_Пельмени Бульмени со сливочным маслом ТМ Горячая шт. 0,43 кг  ПОКОМ</v>
          </cell>
          <cell r="B79" t="str">
            <v>шт</v>
          </cell>
          <cell r="E79">
            <v>159</v>
          </cell>
          <cell r="F79">
            <v>93</v>
          </cell>
          <cell r="G79">
            <v>66</v>
          </cell>
          <cell r="H79">
            <v>0</v>
          </cell>
          <cell r="I79">
            <v>103</v>
          </cell>
          <cell r="J79">
            <v>-10</v>
          </cell>
          <cell r="K79">
            <v>93</v>
          </cell>
          <cell r="O79">
            <v>18.600000000000001</v>
          </cell>
          <cell r="S79">
            <v>3.5483870967741931</v>
          </cell>
          <cell r="T79">
            <v>3.5483870967741931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 t="str">
            <v>У_Пельмени Быстромени рубл. в тесте из мяса кур. вареные сфера "Мясная галерея" ВЕС</v>
          </cell>
          <cell r="B80" t="str">
            <v>кг</v>
          </cell>
          <cell r="E80">
            <v>90</v>
          </cell>
          <cell r="F80">
            <v>35</v>
          </cell>
          <cell r="G80">
            <v>55</v>
          </cell>
          <cell r="H80">
            <v>0</v>
          </cell>
          <cell r="I80">
            <v>25</v>
          </cell>
          <cell r="J80">
            <v>10</v>
          </cell>
          <cell r="K80">
            <v>35</v>
          </cell>
          <cell r="O80">
            <v>7</v>
          </cell>
          <cell r="S80">
            <v>7.8571428571428568</v>
          </cell>
          <cell r="T80">
            <v>7.8571428571428568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 t="str">
            <v>У_Пельмени Вл.Стандарт с говядиной и свининой шт. 0,8 кг ТМ Владимирский стандарт   ПОКОМ</v>
          </cell>
          <cell r="B81" t="str">
            <v>шт</v>
          </cell>
          <cell r="E81">
            <v>24</v>
          </cell>
          <cell r="F81">
            <v>16</v>
          </cell>
          <cell r="G81">
            <v>8</v>
          </cell>
          <cell r="H81">
            <v>0</v>
          </cell>
          <cell r="I81">
            <v>15</v>
          </cell>
          <cell r="J81">
            <v>1</v>
          </cell>
          <cell r="K81">
            <v>16</v>
          </cell>
          <cell r="O81">
            <v>3.2</v>
          </cell>
          <cell r="S81">
            <v>2.5</v>
          </cell>
          <cell r="T81">
            <v>2.5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44437.756000000001</v>
          </cell>
        </row>
        <row r="2">
          <cell r="A2" t="str">
            <v>ПОКОМ Логистический Партнер</v>
          </cell>
          <cell r="D2">
            <v>44437.756000000001</v>
          </cell>
        </row>
        <row r="3">
          <cell r="A3" t="str">
            <v>Вязанка Логистический Партнер(Кг)</v>
          </cell>
          <cell r="D3">
            <v>1311.7670000000001</v>
          </cell>
        </row>
        <row r="4">
          <cell r="A4" t="str">
            <v>005  Колбаса Докторская ГОСТ, Вязанка вектор,ВЕС. ПОКОМ</v>
          </cell>
          <cell r="D4">
            <v>183.35499999999999</v>
          </cell>
        </row>
        <row r="5">
          <cell r="A5" t="str">
            <v>016  Сосиски Вязанка Молочные, Вязанка вискофан  ВЕС.ПОКОМ</v>
          </cell>
          <cell r="D5">
            <v>161.30000000000001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279.81200000000001</v>
          </cell>
        </row>
        <row r="7">
          <cell r="A7" t="str">
            <v>312  Ветчина Филейская ТМ Вязанка ТС Столичная ВЕС  ПОКОМ</v>
          </cell>
          <cell r="D7">
            <v>132.30000000000001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174.7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288</v>
          </cell>
        </row>
        <row r="10">
          <cell r="A10" t="str">
            <v>363 Сардельки Филейские Вязанка ТМ Вязанка в обол NDX  ПОКОМ</v>
          </cell>
          <cell r="D10">
            <v>11.7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39.799999999999997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22.2</v>
          </cell>
        </row>
        <row r="13">
          <cell r="A13" t="str">
            <v>У_363 Сардельки Филейские Вязанка ТМ Вязанка в обол NDX  ПОКОМ</v>
          </cell>
          <cell r="D13">
            <v>18.600000000000001</v>
          </cell>
        </row>
        <row r="14">
          <cell r="A14" t="str">
            <v>Вязанка Логистический Партнер(Шт)</v>
          </cell>
          <cell r="D14">
            <v>1599</v>
          </cell>
        </row>
        <row r="15">
          <cell r="A15" t="str">
            <v>022  Колбаса Вязанка со шпиком, вектор 0,5кг, ПОКОМ</v>
          </cell>
          <cell r="D15">
            <v>5</v>
          </cell>
        </row>
        <row r="16">
          <cell r="A16" t="str">
            <v>023  Колбаса Докторская ГОСТ, Вязанка вектор, 0,4 кг, ПОКОМ</v>
          </cell>
          <cell r="D16">
            <v>38</v>
          </cell>
        </row>
        <row r="17">
          <cell r="A17" t="str">
            <v>029  Сосиски Венские, Вязанка NDX МГС, 0.5кг, ПОКОМ</v>
          </cell>
          <cell r="D17">
            <v>150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323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582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17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40</v>
          </cell>
        </row>
        <row r="22">
          <cell r="A22" t="str">
            <v>350 Сосиски Молокуши миникушай ТМ Вязанка в оболочке амицел в модифиц газовой среде 0,45 кг  Поком</v>
          </cell>
          <cell r="D22">
            <v>174</v>
          </cell>
        </row>
        <row r="23">
          <cell r="A23" t="str">
            <v>368 Колбаса вареная Молокуша ТМ Вязанка в оболочке полиамид 0,45 кг</v>
          </cell>
          <cell r="D23">
            <v>1</v>
          </cell>
        </row>
        <row r="24">
          <cell r="A24" t="str">
            <v>373 Ветчины «Филейская» Фикс.вес 0,45 Вектор ТМ «Вязанка»  Поком</v>
          </cell>
          <cell r="D24">
            <v>146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D25">
            <v>69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D26">
            <v>45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</v>
          </cell>
        </row>
        <row r="28">
          <cell r="A28" t="str">
            <v>У_368 Колбаса вареная Молокуша ТМ Вязанка в оболочке полиамид 0,45 кг</v>
          </cell>
          <cell r="D28">
            <v>8</v>
          </cell>
        </row>
        <row r="29">
          <cell r="A29" t="str">
            <v>Логистический Партнер кг</v>
          </cell>
          <cell r="D29">
            <v>26593.989000000001</v>
          </cell>
        </row>
        <row r="30">
          <cell r="A30" t="str">
            <v>200  Ветчина Дугушка ТМ Стародворье, вектор в/у    ПОКОМ</v>
          </cell>
          <cell r="D30">
            <v>895.63</v>
          </cell>
        </row>
        <row r="31">
          <cell r="A31" t="str">
            <v>201  Ветчина Нежная ТМ Особый рецепт, (2,5кг), ПОКОМ</v>
          </cell>
          <cell r="D31">
            <v>4501.8999999999996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23.11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1036.3399999999999</v>
          </cell>
        </row>
        <row r="34">
          <cell r="A34" t="str">
            <v>219  Колбаса Докторская Особая ТМ Особый рецепт, ВЕС  ПОКОМ</v>
          </cell>
          <cell r="D34">
            <v>6629.09</v>
          </cell>
        </row>
        <row r="35">
          <cell r="A35" t="str">
            <v>220  Колбаса Докторская по-стародворски, амифлекс, ВЕС,   ПОКОМ</v>
          </cell>
          <cell r="D35">
            <v>10.4</v>
          </cell>
        </row>
        <row r="36">
          <cell r="A36" t="str">
            <v>225  Колбаса Дугушка со шпиком, ВЕС, ТМ Стародворье   ПОКОМ</v>
          </cell>
          <cell r="D36">
            <v>175.84299999999999</v>
          </cell>
        </row>
        <row r="37">
          <cell r="A37" t="str">
            <v>226  Колбаса Княжеская, с/к белков.обол в термоусад. пакете, ВЕС, ТМ Стародворье ПОКОМ</v>
          </cell>
          <cell r="D37">
            <v>0.9</v>
          </cell>
        </row>
        <row r="38">
          <cell r="A38" t="str">
            <v>229  Колбаса Молочная Дугушка, в/у, ВЕС, ТМ Стародворье   ПОКОМ</v>
          </cell>
          <cell r="D38">
            <v>1217.95</v>
          </cell>
        </row>
        <row r="39">
          <cell r="A39" t="str">
            <v>230  Колбаса Молочная Особая ТМ Особый рецепт, п/а, ВЕС. ПОКОМ</v>
          </cell>
          <cell r="D39">
            <v>3893.29</v>
          </cell>
        </row>
        <row r="40">
          <cell r="A40" t="str">
            <v>235  Колбаса Особая ТМ Особый рецепт, ВЕС, ТМ Стародворье ПОКОМ</v>
          </cell>
          <cell r="D40">
            <v>2204.3000000000002</v>
          </cell>
        </row>
        <row r="41">
          <cell r="A41" t="str">
            <v>236  Колбаса Рубленая ЗАПЕЧ. Дугушка ТМ Стародворье, вектор, в/к    ПОКОМ</v>
          </cell>
          <cell r="D41">
            <v>398.86</v>
          </cell>
        </row>
        <row r="42">
          <cell r="A42" t="str">
            <v>237  Колбаса Русская по-стародворски, ВЕС.  ПОКОМ</v>
          </cell>
          <cell r="D42">
            <v>1.3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623.97299999999996</v>
          </cell>
        </row>
        <row r="44">
          <cell r="A44" t="str">
            <v>240  Колбаса Салями охотничья, ВЕС. ПОКОМ</v>
          </cell>
          <cell r="D44">
            <v>19.98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831.45899999999995</v>
          </cell>
        </row>
        <row r="46">
          <cell r="A46" t="str">
            <v>243  Колбаса Сервелат Зернистый, ВЕС.  ПОКОМ</v>
          </cell>
          <cell r="D46">
            <v>20.5</v>
          </cell>
        </row>
        <row r="47">
          <cell r="A47" t="str">
            <v>244  Колбаса Сервелат Кремлевский, ВЕС. ПОКОМ</v>
          </cell>
          <cell r="D47">
            <v>1.4</v>
          </cell>
        </row>
        <row r="48">
          <cell r="A48" t="str">
            <v>247  Сардельки Нежные, ВЕС.  ПОКОМ</v>
          </cell>
          <cell r="D48">
            <v>2.6</v>
          </cell>
        </row>
        <row r="49">
          <cell r="A49" t="str">
            <v>248  Сардельки Сочные ТМ Особый рецепт,   ПОКОМ</v>
          </cell>
          <cell r="D49">
            <v>793.36500000000001</v>
          </cell>
        </row>
        <row r="50">
          <cell r="A50" t="str">
            <v>249  Сардельки Сочные, ПОКОМ</v>
          </cell>
          <cell r="D50">
            <v>1.3</v>
          </cell>
        </row>
        <row r="51">
          <cell r="A51" t="str">
            <v>250  Сардельки стародворские с говядиной в обол. NDX, ВЕС. ПОКОМ</v>
          </cell>
          <cell r="D51">
            <v>419.1</v>
          </cell>
        </row>
        <row r="52">
          <cell r="A52" t="str">
            <v>251  Сосиски Баварские, ВЕС.  ПОКОМ</v>
          </cell>
          <cell r="D52">
            <v>9.1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D53">
            <v>2332.9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1.3</v>
          </cell>
        </row>
        <row r="55">
          <cell r="A55" t="str">
            <v>265  Колбаса Балыкбургская, ВЕС, ТМ Баварушка  ПОКОМ</v>
          </cell>
          <cell r="D55">
            <v>27.3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56.1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59.87</v>
          </cell>
        </row>
        <row r="58">
          <cell r="A58" t="str">
            <v>268  Сосиски Филейбургские с филе сочного окорока, ВЕС, ТМ Баварушка  ПОКОМ</v>
          </cell>
          <cell r="D58">
            <v>2</v>
          </cell>
        </row>
        <row r="59">
          <cell r="A59" t="str">
            <v>283  Сосиски Сочинки, ВЕС, ТМ Стародворье ПОКОМ</v>
          </cell>
          <cell r="D59">
            <v>40.5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3.5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D61">
            <v>4.3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D62">
            <v>143.679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D63">
            <v>6.8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D64">
            <v>105.6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D65">
            <v>54.8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D66">
            <v>4.4000000000000004</v>
          </cell>
        </row>
        <row r="67">
          <cell r="A67" t="str">
            <v>БОНУС_229  Колбаса Молочная Дугушка, в/у, ВЕС, ТМ Стародворье   ПОКОМ</v>
          </cell>
          <cell r="D67">
            <v>2.4</v>
          </cell>
        </row>
        <row r="68">
          <cell r="A68" t="str">
            <v>У_215  Колбаса Докторская ГОСТ Дугушка, ВЕС, ТМ Стародворье ПОКОМ</v>
          </cell>
          <cell r="D68">
            <v>14.65</v>
          </cell>
        </row>
        <row r="69">
          <cell r="A69" t="str">
            <v>У_222  Колбаса Докторская стародворская, ВЕС, ВсхЗв   ПОКОМ</v>
          </cell>
          <cell r="D69">
            <v>3.9</v>
          </cell>
        </row>
        <row r="70">
          <cell r="A70" t="str">
            <v>У_231  Колбаса Молочная по-стародворски, ВЕС   ПОКОМ</v>
          </cell>
          <cell r="D70">
            <v>14.3</v>
          </cell>
        </row>
        <row r="71">
          <cell r="A71" t="str">
            <v>У_254  Сосиски Датские, ВЕС, ТМ КОЛБАСНЫЙ СТАНДАРТ ПОКОМ</v>
          </cell>
          <cell r="D71">
            <v>2.6</v>
          </cell>
        </row>
        <row r="72">
          <cell r="A72" t="str">
            <v>У_266  Колбаса Филейбургская с сочным окороком, ВЕС, ТМ Баварушка  ПОКОМ</v>
          </cell>
          <cell r="D72">
            <v>0.7</v>
          </cell>
        </row>
        <row r="73">
          <cell r="A73" t="str">
            <v>У_267  Колбаса Салями Филейбургская зернистая, оболочка фиброуз, ВЕС, ТМ Баварушка  ПОКОМ</v>
          </cell>
          <cell r="D73">
            <v>0.7</v>
          </cell>
        </row>
        <row r="74">
          <cell r="A74" t="str">
            <v>Логистический Партнер Шт</v>
          </cell>
          <cell r="D74">
            <v>10905</v>
          </cell>
        </row>
        <row r="75">
          <cell r="A75" t="str">
            <v>043  Ветчина Нежная ТМ Особый рецепт, п/а, 0,4кг    ПОКОМ</v>
          </cell>
          <cell r="D75">
            <v>77</v>
          </cell>
        </row>
        <row r="76">
          <cell r="A76" t="str">
            <v>047  Кол Баварская, белков.обол. в термоусад. пакете 0.17 кг, ТМ Стародворье  ПОКОМ</v>
          </cell>
          <cell r="D76">
            <v>108</v>
          </cell>
        </row>
        <row r="77">
          <cell r="A77" t="str">
            <v>054  Колбаса вареная Филейбургская с филе сочного окорока, 0,45 кг, БАВАРУШКА ПОКОМ</v>
          </cell>
          <cell r="D77">
            <v>120</v>
          </cell>
        </row>
        <row r="78">
          <cell r="A78" t="str">
            <v>055  Колбаса вареная Филейбургская, 0,45 кг, БАВАРУШКА ПОКОМ</v>
          </cell>
          <cell r="D78">
            <v>10</v>
          </cell>
        </row>
        <row r="79">
          <cell r="A79" t="str">
            <v>058  Колбаса Докторская Особая ТМ Особый рецепт,  0,5кг, ПОКОМ</v>
          </cell>
          <cell r="D79">
            <v>29</v>
          </cell>
        </row>
        <row r="80">
          <cell r="A80" t="str">
            <v>059  Колбаса Докторская по-стародворски  0.5 кг, ПОКОМ</v>
          </cell>
          <cell r="D80">
            <v>102</v>
          </cell>
        </row>
        <row r="81">
          <cell r="A81" t="str">
            <v>060  Колбаса Докторская стародворская  0,5 кг,ПОКОМ</v>
          </cell>
          <cell r="D81">
            <v>80</v>
          </cell>
        </row>
        <row r="82">
          <cell r="A82" t="str">
            <v>062  Колбаса Кракушка пряная с сальцем, 0.3кг в/у п/к, БАВАРУШКА ПОКОМ</v>
          </cell>
          <cell r="D82">
            <v>200</v>
          </cell>
        </row>
        <row r="83">
          <cell r="A83" t="str">
            <v>064  Колбаса Молочная Дугушка, вектор 0,4 кг, ТМ Стародворье  ПОКОМ</v>
          </cell>
          <cell r="D83">
            <v>402</v>
          </cell>
        </row>
        <row r="84">
          <cell r="A84" t="str">
            <v>068  Колбаса Особая ТМ Особый рецепт, 0,5 кг, ПОКОМ</v>
          </cell>
          <cell r="D84">
            <v>9</v>
          </cell>
        </row>
        <row r="85">
          <cell r="A85" t="str">
            <v>079  Колбаса Сервелат Кремлевский,  0.35 кг, ПОКОМ</v>
          </cell>
          <cell r="D85">
            <v>22</v>
          </cell>
        </row>
        <row r="86">
          <cell r="A86" t="str">
            <v>083  Колбаса Швейцарская 0,17 кг., ШТ., сырокопченая   ПОКОМ</v>
          </cell>
          <cell r="D86">
            <v>154</v>
          </cell>
        </row>
        <row r="87">
          <cell r="A87" t="str">
            <v>091  Сардельки Баварские, МГС 0.38кг, ТМ Стародворье  ПОКОМ</v>
          </cell>
          <cell r="D87">
            <v>300</v>
          </cell>
        </row>
        <row r="88">
          <cell r="A88" t="str">
            <v>094  Сосиски Баварские,  0.35кг, ТМ Колбасный стандарт ПОКОМ</v>
          </cell>
          <cell r="D88">
            <v>60</v>
          </cell>
        </row>
        <row r="89">
          <cell r="A89" t="str">
            <v>100  Сосиски Баварушки, 0.6кг, БАВАРУШКА ПОКОМ</v>
          </cell>
          <cell r="D89">
            <v>68</v>
          </cell>
        </row>
        <row r="90">
          <cell r="A90" t="str">
            <v>108  Сосиски С сыром,  0.42кг,ядрена копоть ПОКОМ</v>
          </cell>
          <cell r="D90">
            <v>66</v>
          </cell>
        </row>
        <row r="91">
          <cell r="A91" t="str">
            <v>114  Сосиски Филейбургские с филе сочного окорока, 0,55 кг, БАВАРУШКА ПОКОМ</v>
          </cell>
          <cell r="D91">
            <v>88</v>
          </cell>
        </row>
        <row r="92">
          <cell r="A92" t="str">
            <v>115  Колбаса Салями Филейбургская зернистая, в/у 0,35 кг срез, БАВАРУШКА ПОКОМ</v>
          </cell>
          <cell r="D92">
            <v>94</v>
          </cell>
        </row>
        <row r="93">
          <cell r="A93" t="str">
            <v>116  Колбаса Балыкбурская с копченым балыком, в/у 0,35 кг срез, БАВАРУШКА ПОКОМ</v>
          </cell>
          <cell r="D93">
            <v>8</v>
          </cell>
        </row>
        <row r="94">
          <cell r="A94" t="str">
            <v>117  Колбаса Сервелат Филейбургский с ароматными пряностями, в/у 0,35 кг срез, БАВАРУШКА ПОКОМ</v>
          </cell>
          <cell r="D94">
            <v>5</v>
          </cell>
        </row>
        <row r="95">
          <cell r="A95" t="str">
            <v>118  Колбаса Сервелат Филейбургский с филе сочного окорока, в/у 0,35 кг срез, БАВАРУШКА ПОКОМ</v>
          </cell>
          <cell r="D95">
            <v>91</v>
          </cell>
        </row>
        <row r="96">
          <cell r="A96" t="str">
            <v>272  Колбаса Сервелат Филедворский, фиброуз, в/у 0,35 кг срез,  ПОКОМ</v>
          </cell>
          <cell r="D96">
            <v>60</v>
          </cell>
        </row>
        <row r="97">
          <cell r="A97" t="str">
            <v>273  Сосиски Сочинки с сочной грудинкой, МГС 0.4кг,   ПОКОМ</v>
          </cell>
          <cell r="D97">
            <v>617</v>
          </cell>
        </row>
        <row r="98">
          <cell r="A98" t="str">
            <v>296  Колбаса Мясорубская с рубленой грудинкой 0,35кг срез ТМ Стародворье  ПОКОМ</v>
          </cell>
          <cell r="D98">
            <v>205</v>
          </cell>
        </row>
        <row r="99">
          <cell r="A99" t="str">
            <v>301  Сосиски Сочинки по-баварски с сыром,  0.4кг, ТМ Стародворье  ПОКОМ</v>
          </cell>
          <cell r="D99">
            <v>1157</v>
          </cell>
        </row>
        <row r="100">
          <cell r="A100" t="str">
            <v>302  Сосиски Сочинки по-баварски,  0.4кг, ТМ Стародворье  ПОКОМ</v>
          </cell>
          <cell r="D100">
            <v>1141</v>
          </cell>
        </row>
        <row r="101">
          <cell r="A101" t="str">
            <v>309  Сосиски Сочинки с сыром 0,4 кг ТМ Стародворье  ПОКОМ</v>
          </cell>
          <cell r="D101">
            <v>131</v>
          </cell>
        </row>
        <row r="102">
          <cell r="A102" t="str">
            <v>320  Сосиски Сочинки с сочным окороком 0,4 кг ТМ Стародворье  ПОКОМ</v>
          </cell>
          <cell r="D102">
            <v>121</v>
          </cell>
        </row>
        <row r="103">
          <cell r="A103" t="str">
            <v>325 Колбаса Сервелат Мясорубский ТМ Стародворье с мелкорубленным окороком 0,35 кг  ПОКОМ</v>
          </cell>
          <cell r="D103">
            <v>33</v>
          </cell>
        </row>
        <row r="104">
          <cell r="A104" t="str">
            <v>343 Колбаса Докторская оригинальная ТМ Особый рецепт в оболочке полиамид 0,4 кг.  ПОКОМ</v>
          </cell>
          <cell r="D104">
            <v>164</v>
          </cell>
        </row>
        <row r="105">
          <cell r="A105" t="str">
            <v>346 Колбаса Сервелат Филейбургский с копченой грудинкой ТМ Баварушка в оболов/у 0,35 кг срез  ПОКОМ</v>
          </cell>
          <cell r="D105">
            <v>48</v>
          </cell>
        </row>
        <row r="106">
          <cell r="A106" t="str">
            <v>347 Паштет печеночный со сливочным маслом ТМ Стародворье ламистер 0,1 кг. Консервы   ПОКОМ</v>
          </cell>
          <cell r="D106">
            <v>300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D107">
            <v>60</v>
          </cell>
        </row>
        <row r="108">
          <cell r="A108" t="str">
            <v>352  Сардельки Сочинки с сыром 0,4 кг ТМ Стародворье   ПОКОМ</v>
          </cell>
          <cell r="D108">
            <v>508</v>
          </cell>
        </row>
        <row r="109">
          <cell r="A109" t="str">
            <v>355 Сос Молочные для завтрака ОР полиамид мгс 0,4 кг НД СК  ПОКОМ</v>
          </cell>
          <cell r="D109">
            <v>600</v>
          </cell>
        </row>
        <row r="110">
          <cell r="A110" t="str">
            <v>361 Колбаса Салями Филейбургская зернистая ТМ Баварушка в оболочке  в вак 0.28кг ПОКОМ</v>
          </cell>
          <cell r="D110">
            <v>14</v>
          </cell>
        </row>
        <row r="111">
          <cell r="A111" t="str">
            <v>364 Колбаса Сервелат Филейбургский с копченой грудинкой ТМ Баварушка  в/у 0,28 кг  ПОКОМ</v>
          </cell>
          <cell r="D111">
            <v>27</v>
          </cell>
        </row>
        <row r="112">
          <cell r="A112" t="str">
            <v>371  Сосиски Сочинки Молочные 0,4 кг ТМ Стародворье  ПОКОМ</v>
          </cell>
          <cell r="D112">
            <v>331</v>
          </cell>
        </row>
        <row r="113">
          <cell r="A113" t="str">
            <v>372  Сосиски Сочинки Сливочные 0,4 кг ТМ Стародворье  ПОКОМ</v>
          </cell>
          <cell r="D113">
            <v>148</v>
          </cell>
        </row>
        <row r="114">
          <cell r="A114" t="str">
            <v>374  Сосиски Сочинки с сыром ф/в 0,3 кг п/а ТМ "Стародворье"  Поком</v>
          </cell>
          <cell r="D114">
            <v>90</v>
          </cell>
        </row>
        <row r="115">
          <cell r="A115" t="str">
            <v>375  Сосиски Сочинки по-баварски Бавария Фикс.вес 0,84 П/а мгс Стародворье</v>
          </cell>
          <cell r="D115">
            <v>152</v>
          </cell>
        </row>
        <row r="116">
          <cell r="A116" t="str">
            <v>376  Сардельки Сочинки с сочным окороком ТМ Стародворье полиамид мгс ф/в 0,4 кг СК3</v>
          </cell>
          <cell r="D116">
            <v>450</v>
          </cell>
        </row>
        <row r="117">
          <cell r="A117" t="str">
            <v>377  Сосиски Сочинки по-баварски с сыром ТМ Стародворье полиамид мгс ф/в 0,84 кг СК3</v>
          </cell>
          <cell r="D117">
            <v>124</v>
          </cell>
        </row>
        <row r="118">
          <cell r="A118" t="str">
            <v>381  Сардельки Сочинки 0,4кг ТМ Стародворье  ПОКОМ</v>
          </cell>
          <cell r="D118">
            <v>15</v>
          </cell>
        </row>
        <row r="119">
          <cell r="A119" t="str">
            <v>418 С/к колбасы Мини-салями во вкусом бекона Ядрена копоть Фикс.вес 0,05 б/о Ядрена копоть  Поком</v>
          </cell>
          <cell r="D119">
            <v>1</v>
          </cell>
        </row>
        <row r="120">
          <cell r="A120" t="str">
            <v>446 Сосиски Баварские с сыром 0,35 кг. ТМ Стародворье в оболочке айпил в модифи газовой среде  Поком</v>
          </cell>
          <cell r="D120">
            <v>627</v>
          </cell>
        </row>
        <row r="121">
          <cell r="A121" t="str">
            <v>451 Сосиски «Баварские» Фикс.вес 0,35 П/а ТМ «Стародворье»  Поком</v>
          </cell>
          <cell r="D121">
            <v>1404</v>
          </cell>
        </row>
        <row r="122">
          <cell r="A122" t="str">
            <v>458 Колбаса Балыкбургская ТМ Баварушка с мраморным балыком в оболочке черева в вакуу 0,11 кг.  Поком</v>
          </cell>
          <cell r="D122">
            <v>270</v>
          </cell>
        </row>
        <row r="123">
          <cell r="A123" t="str">
            <v>У_352  Сардельки Сочинки с сыром 0,4 кг ТМ Стародворье   ПОКОМ</v>
          </cell>
          <cell r="D123">
            <v>12</v>
          </cell>
        </row>
        <row r="124">
          <cell r="A124" t="str">
            <v>У_446 Сосиски Баварские с сыром 0,35 кг. ТМ Стародворье  Поком</v>
          </cell>
          <cell r="D124">
            <v>2</v>
          </cell>
        </row>
        <row r="125">
          <cell r="A125" t="str">
            <v>ПОКОМ Логистический Партнер Заморозка</v>
          </cell>
          <cell r="D125">
            <v>4028</v>
          </cell>
        </row>
        <row r="126">
          <cell r="A126" t="str">
            <v>Вареники замороженные постные Благолепные с картофелем и луком классическая форма, ВЕС,  ПОКОМ</v>
          </cell>
          <cell r="D126">
            <v>30</v>
          </cell>
        </row>
        <row r="127">
          <cell r="A127" t="str">
            <v>Готовые чебупели острые с мясом Горячая штучка 0,3 кг зам  ПОКОМ</v>
          </cell>
          <cell r="D127">
            <v>44</v>
          </cell>
        </row>
        <row r="128">
          <cell r="A128" t="str">
            <v>Готовые чебупели с ветчиной и сыром Горячая штучка 0,3кг зам  ПОКОМ</v>
          </cell>
          <cell r="D128">
            <v>70</v>
          </cell>
        </row>
        <row r="129">
          <cell r="A129" t="str">
            <v>Готовые чебупели сочные с мясом ТМ Горячая штучка  0,3кг зам  ПОКОМ</v>
          </cell>
          <cell r="D129">
            <v>111</v>
          </cell>
        </row>
        <row r="130">
          <cell r="A130" t="str">
            <v>Готовые чебуреки с мясом ТМ Горячая штучка 0,09 кг флоу-пак ПОКОМ</v>
          </cell>
          <cell r="D130">
            <v>11</v>
          </cell>
        </row>
        <row r="131">
          <cell r="A131" t="str">
            <v>Жар-боллы с курочкой и сыром. Кулинарные изделия рубленые в тесте куриные жареные  ПОКОМ</v>
          </cell>
          <cell r="D131">
            <v>3</v>
          </cell>
        </row>
        <row r="132">
          <cell r="A132" t="str">
            <v>Жар-ладушки с клубникой и вишней ТМ Зареченские ТС Зареченские продукты.  Поком</v>
          </cell>
          <cell r="D132">
            <v>10.4</v>
          </cell>
        </row>
        <row r="133">
          <cell r="A133" t="str">
            <v>Жар-ладушки с яблоком и грушей. Изделия хлебобулочные жареные с начинкой зам  ПОКОМ</v>
          </cell>
          <cell r="D133">
            <v>14.1</v>
          </cell>
        </row>
        <row r="134">
          <cell r="A134" t="str">
            <v>Круггетсы с сырным соусом ТМ Горячая штучка 0,25 кг зам  ПОКОМ</v>
          </cell>
          <cell r="D134">
            <v>63</v>
          </cell>
        </row>
        <row r="135">
          <cell r="A135" t="str">
            <v>Круггетсы сочные ТМ Горячая штучка ТС Круггетсы 0,25 кг зам  ПОКОМ</v>
          </cell>
          <cell r="D135">
            <v>59</v>
          </cell>
        </row>
        <row r="136">
          <cell r="A136" t="str">
            <v>Мини-сосиски в тесте Фрайпики 1,8кг ВЕС ТМ Зареченские  Поком</v>
          </cell>
          <cell r="D136">
            <v>12.6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3</v>
          </cell>
        </row>
        <row r="138">
          <cell r="A138" t="str">
            <v>Наггетсы Нагетосы Сочная курочка в хруст панир со сметаной и зеленью ТМ Горячая штучка 0,25 ПОКОМ</v>
          </cell>
          <cell r="D138">
            <v>5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227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230</v>
          </cell>
        </row>
        <row r="141">
          <cell r="A141" t="str">
            <v>Наггетсы Хрустящие ТМ Зареченские ТС Зареченские продукты. Поком</v>
          </cell>
          <cell r="D141">
            <v>114.6</v>
          </cell>
        </row>
        <row r="142">
          <cell r="A142" t="str">
            <v>Пельмени Grandmeni со сливочным маслом Горячая штучка 0,75 кг ПОКОМ</v>
          </cell>
          <cell r="D142">
            <v>83</v>
          </cell>
        </row>
        <row r="143">
          <cell r="A143" t="str">
            <v>Пельмени Бигбули #МЕГАВКУСИЩЕ с сочной грудинкой ТМ Горячая штучка ТС Бигбули  сфера 0,43  ПОКОМ</v>
          </cell>
          <cell r="D143">
            <v>2</v>
          </cell>
        </row>
        <row r="144">
          <cell r="A144" t="str">
            <v>Пельмени Бигбули с мясом, Горячая штучка 0,9кг  ПОКОМ</v>
          </cell>
          <cell r="D144">
            <v>52</v>
          </cell>
        </row>
        <row r="145">
          <cell r="A145" t="str">
            <v>Пельмени Бигбули с мясом, Горячая штучка сфера 0,43 кг  ПОКОМ</v>
          </cell>
          <cell r="D145">
            <v>3</v>
          </cell>
        </row>
        <row r="146">
          <cell r="A146" t="str">
            <v>Пельмени Бигбули со слив.маслом 0,9 кг   Поком</v>
          </cell>
          <cell r="D146">
            <v>56</v>
          </cell>
        </row>
        <row r="147">
          <cell r="A147" t="str">
            <v>Пельмени Бигбули со сливочным маслом ТМ Горячая штучка ТС Бигбули ГШ флоу-пак сфера 0,43 УВС.  ПОКОМ</v>
          </cell>
          <cell r="D147">
            <v>37</v>
          </cell>
        </row>
        <row r="148">
          <cell r="A148" t="str">
            <v>Пельмени Бульмени с говядиной и свининой Горячая шт. 0,9 кг  ПОКОМ</v>
          </cell>
          <cell r="D148">
            <v>109</v>
          </cell>
        </row>
        <row r="149">
          <cell r="A149" t="str">
            <v>Пельмени Бульмени с говядиной и свининой Наваристые Горячая штучка ВЕС  ПОКОМ</v>
          </cell>
          <cell r="D149">
            <v>575</v>
          </cell>
        </row>
        <row r="150">
          <cell r="A150" t="str">
            <v>Пельмени Бульмени со сливочным маслом Горячая штучка 0,9 кг  ПОКОМ</v>
          </cell>
          <cell r="D150">
            <v>207</v>
          </cell>
        </row>
        <row r="151">
          <cell r="A151" t="str">
            <v>Пельмени Бульмени со сливочным маслом ТМ Горячая шт. 0,43 кг  ПОКОМ</v>
          </cell>
          <cell r="D151">
            <v>5</v>
          </cell>
        </row>
        <row r="152">
          <cell r="A152" t="str">
            <v>Пельмени Мясорубские с рубленой грудинкой ТМ Стародворье фоу-пак классическая форма 0,7 кг.  Поком</v>
          </cell>
          <cell r="D152">
            <v>37</v>
          </cell>
        </row>
        <row r="153">
          <cell r="A153" t="str">
            <v>Пельмени Мясорубские ТМ Стародворье фоу-пак равиоли 0,7 кг.  Поком</v>
          </cell>
          <cell r="D153">
            <v>77</v>
          </cell>
        </row>
        <row r="154">
          <cell r="A154" t="str">
            <v>Пельмени отборные  с говядиной и свининой 0,43кг ушко  Поком</v>
          </cell>
          <cell r="D154">
            <v>13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66</v>
          </cell>
        </row>
        <row r="156">
          <cell r="A156" t="str">
            <v>Пельмени отборные с говядиной 0,43кг Поком</v>
          </cell>
          <cell r="D156">
            <v>14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  <cell r="D157">
            <v>54</v>
          </cell>
        </row>
        <row r="158">
          <cell r="A158" t="str">
            <v>Пельмени С говядиной и свининой, ВЕС, ТМ Славница сфера пуговки  ПОКОМ</v>
          </cell>
          <cell r="D158">
            <v>450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D159">
            <v>2</v>
          </cell>
        </row>
        <row r="160">
          <cell r="A160" t="str">
            <v>Пельмени Сочные стародв. сфера 0,43кг  Поком</v>
          </cell>
          <cell r="D160">
            <v>3</v>
          </cell>
        </row>
        <row r="161">
          <cell r="A161" t="str">
            <v>Пельмени Сочные сфера 0,9 кг ТМ Стародворье ПОКОМ</v>
          </cell>
          <cell r="D161">
            <v>4</v>
          </cell>
        </row>
        <row r="162">
          <cell r="A162" t="str">
            <v>Пельмени Умелый повар равиоли  ПОКОМ</v>
          </cell>
          <cell r="D162">
            <v>15</v>
          </cell>
        </row>
        <row r="163">
          <cell r="A163" t="str">
            <v>У_Готовые чебупели острые с мясом Горячая штучка 0,3 кг зам  ПОКОМ</v>
          </cell>
          <cell r="D163">
            <v>1</v>
          </cell>
        </row>
        <row r="164">
          <cell r="A164" t="str">
            <v>У_Круггетсы с сырным соусом ТМ Горячая штучка 3 кг зам вес ПОКОМ</v>
          </cell>
          <cell r="D164">
            <v>6</v>
          </cell>
        </row>
        <row r="165">
          <cell r="A165" t="str">
            <v>У_Круггетсы сочные ТМ Горячая штучка ТС Круггетсы 3 кг. Изделия кулинарные рубленые в тесте куриные</v>
          </cell>
          <cell r="D165">
            <v>13</v>
          </cell>
        </row>
        <row r="166">
          <cell r="A166" t="str">
            <v>У_Пельмени Бульмени с говядиной и свининой Горячая штучка 0,43  ПОКОМ</v>
          </cell>
          <cell r="D166">
            <v>62</v>
          </cell>
        </row>
        <row r="167">
          <cell r="A167" t="str">
            <v>У_Пельмени Бульмени со сливочным маслом ТМ Горячая шт. 0,43 кг  ПОКОМ</v>
          </cell>
          <cell r="D167">
            <v>94</v>
          </cell>
        </row>
        <row r="168">
          <cell r="A168" t="str">
            <v>У_Пельмени Быстромени рубл. в тесте из мяса кур. вареные сфера "Мясная галерея" ВЕС</v>
          </cell>
          <cell r="D168">
            <v>20</v>
          </cell>
        </row>
        <row r="169">
          <cell r="A169" t="str">
            <v>У_Пельмени Вл.Стандарт с говядиной и свининой шт. 0,8 кг ТМ Владимирский стандарт   ПОКОМ</v>
          </cell>
          <cell r="D169">
            <v>15</v>
          </cell>
        </row>
        <row r="170">
          <cell r="A170" t="str">
            <v>Фрай-пицца с ветчиной и грибами 3,0 кг. ВЕС.  ПОКОМ</v>
          </cell>
          <cell r="D170">
            <v>15</v>
          </cell>
        </row>
        <row r="171">
          <cell r="A171" t="str">
            <v>Фрай-пицца с ветчиной и грибами ТМ Зареченские ТС Зареченские продукты.  Поком</v>
          </cell>
          <cell r="D171">
            <v>3</v>
          </cell>
        </row>
        <row r="172">
          <cell r="A172" t="str">
            <v>Хотстеры ТМ Горячая штучка ТС Хотстеры 0,25 кг зам  ПОКОМ</v>
          </cell>
          <cell r="D172">
            <v>82</v>
          </cell>
        </row>
        <row r="173">
          <cell r="A173" t="str">
            <v>Хрустящие крылышки острые к пиву ТМ Горячая штучка 0,3кг зам  ПОКОМ</v>
          </cell>
          <cell r="D173">
            <v>64</v>
          </cell>
        </row>
        <row r="174">
          <cell r="A174" t="str">
            <v>Хрустящие крылышки ТМ Горячая штучка 0,3 кг зам  ПОКОМ</v>
          </cell>
          <cell r="D174">
            <v>77</v>
          </cell>
        </row>
        <row r="175">
          <cell r="A175" t="str">
            <v>Хрустящие крылышки ТМ Зареченские ТС Зареченские продукты.   Поком</v>
          </cell>
          <cell r="D175">
            <v>32.799999999999997</v>
          </cell>
        </row>
        <row r="176">
          <cell r="A176" t="str">
            <v>Чебупай сочное яблоко ТМ Горячая штучка ТС Чебупай 0,2 кг УВС.  зам  ПОКОМ</v>
          </cell>
          <cell r="D176">
            <v>23</v>
          </cell>
        </row>
        <row r="177">
          <cell r="A177" t="str">
            <v>Чебупай спелая вишня ТМ Горячая штучка ТС Чебупай 0,2 кг УВС. зам  ПОКОМ</v>
          </cell>
          <cell r="D177">
            <v>25</v>
          </cell>
        </row>
        <row r="178">
          <cell r="A178" t="str">
            <v>Чебупицца курочка по-итальянски Горячая штучка 0,25 кг зам  ПОКОМ</v>
          </cell>
          <cell r="D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  <cell r="D179">
            <v>155</v>
          </cell>
        </row>
        <row r="180">
          <cell r="A180" t="str">
            <v>Чебуреки Мясные вес 2,7 кг ТМ Зареченские ТС Зареченские продукты   Поком</v>
          </cell>
          <cell r="D180">
            <v>30.9</v>
          </cell>
        </row>
        <row r="181">
          <cell r="A181" t="str">
            <v>Чебуреки сочные ТМ Зареченские ТС Зареченские продукты.  Поком</v>
          </cell>
          <cell r="D181">
            <v>238.6</v>
          </cell>
        </row>
        <row r="182">
          <cell r="A182" t="str">
            <v>Чебуречище горячая штучка 0,14кг Поком</v>
          </cell>
          <cell r="D182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9"/>
  <sheetViews>
    <sheetView tabSelected="1" workbookViewId="0">
      <pane ySplit="5" topLeftCell="A6" activePane="bottomLeft" state="frozen"/>
      <selection pane="bottomLeft" activeCell="W8" sqref="W8"/>
    </sheetView>
  </sheetViews>
  <sheetFormatPr defaultColWidth="10.5" defaultRowHeight="11.45" customHeight="1" outlineLevelRow="1" x14ac:dyDescent="0.2"/>
  <cols>
    <col min="1" max="1" width="64.6640625" style="1" customWidth="1"/>
    <col min="2" max="2" width="4.83203125" style="1" customWidth="1"/>
    <col min="3" max="6" width="6.5" style="1" customWidth="1"/>
    <col min="7" max="7" width="4.83203125" style="24" customWidth="1"/>
    <col min="8" max="9" width="7.83203125" style="2" customWidth="1"/>
    <col min="10" max="11" width="1.33203125" style="2" customWidth="1"/>
    <col min="12" max="12" width="7.83203125" style="2" customWidth="1"/>
    <col min="13" max="13" width="1.1640625" style="2" customWidth="1"/>
    <col min="14" max="16" width="7.83203125" style="2" customWidth="1"/>
    <col min="17" max="17" width="17" style="2" customWidth="1"/>
    <col min="18" max="19" width="5.33203125" style="2" customWidth="1"/>
    <col min="20" max="22" width="7.83203125" style="2" customWidth="1"/>
    <col min="23" max="23" width="29.5" style="2" customWidth="1"/>
    <col min="24" max="24" width="10.5" style="2"/>
    <col min="25" max="25" width="10.5" style="24"/>
    <col min="26" max="26" width="10.5" style="25"/>
    <col min="27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82</v>
      </c>
      <c r="H3" s="12" t="s">
        <v>83</v>
      </c>
      <c r="I3" s="12" t="s">
        <v>84</v>
      </c>
      <c r="J3" s="12" t="s">
        <v>85</v>
      </c>
      <c r="K3" s="12" t="s">
        <v>86</v>
      </c>
      <c r="L3" s="12" t="s">
        <v>87</v>
      </c>
      <c r="M3" s="12" t="s">
        <v>87</v>
      </c>
      <c r="N3" s="12" t="s">
        <v>88</v>
      </c>
      <c r="O3" s="12" t="s">
        <v>87</v>
      </c>
      <c r="P3" s="13" t="s">
        <v>89</v>
      </c>
      <c r="Q3" s="14"/>
      <c r="R3" s="12" t="s">
        <v>90</v>
      </c>
      <c r="S3" s="12" t="s">
        <v>91</v>
      </c>
      <c r="T3" s="15" t="s">
        <v>92</v>
      </c>
      <c r="U3" s="15" t="s">
        <v>93</v>
      </c>
      <c r="V3" s="15" t="s">
        <v>102</v>
      </c>
      <c r="W3" s="12" t="s">
        <v>94</v>
      </c>
      <c r="X3" s="12" t="s">
        <v>95</v>
      </c>
      <c r="Y3" s="11"/>
      <c r="Z3" s="16" t="s">
        <v>96</v>
      </c>
      <c r="AA3" s="12" t="s">
        <v>97</v>
      </c>
    </row>
    <row r="4" spans="1:27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2"/>
      <c r="K4" s="15"/>
      <c r="L4" s="15" t="s">
        <v>98</v>
      </c>
      <c r="M4" s="12"/>
      <c r="N4" s="12"/>
      <c r="O4" s="17"/>
      <c r="P4" s="13" t="s">
        <v>99</v>
      </c>
      <c r="Q4" s="14" t="s">
        <v>100</v>
      </c>
      <c r="R4" s="12"/>
      <c r="S4" s="12"/>
      <c r="T4" s="12"/>
      <c r="U4" s="12"/>
      <c r="V4" s="12"/>
      <c r="W4" s="12"/>
      <c r="X4" s="12"/>
      <c r="Y4" s="11"/>
      <c r="Z4" s="16"/>
      <c r="AA4" s="12"/>
    </row>
    <row r="5" spans="1:27" ht="12" customHeight="1" x14ac:dyDescent="0.2">
      <c r="A5" s="6"/>
      <c r="B5" s="7"/>
      <c r="C5" s="5"/>
      <c r="D5" s="5"/>
      <c r="E5" s="18">
        <f t="shared" ref="E5:F5" si="0">SUM(E6:E198)</f>
        <v>3725.0999999999995</v>
      </c>
      <c r="F5" s="18">
        <f t="shared" si="0"/>
        <v>5463.5999999999995</v>
      </c>
      <c r="G5" s="11"/>
      <c r="H5" s="18">
        <f t="shared" ref="H5:P5" si="1">SUM(H6:H198)</f>
        <v>4028</v>
      </c>
      <c r="I5" s="18">
        <f t="shared" si="1"/>
        <v>-302.89999999999998</v>
      </c>
      <c r="J5" s="18">
        <f t="shared" si="1"/>
        <v>0</v>
      </c>
      <c r="K5" s="18">
        <f t="shared" si="1"/>
        <v>0</v>
      </c>
      <c r="L5" s="18">
        <f t="shared" si="1"/>
        <v>2649.2000000000003</v>
      </c>
      <c r="M5" s="18">
        <f t="shared" si="1"/>
        <v>0</v>
      </c>
      <c r="N5" s="18">
        <f t="shared" si="1"/>
        <v>745.02000000000032</v>
      </c>
      <c r="O5" s="18">
        <f t="shared" si="1"/>
        <v>2221.2800000000002</v>
      </c>
      <c r="P5" s="18">
        <f t="shared" si="1"/>
        <v>0</v>
      </c>
      <c r="Q5" s="19"/>
      <c r="R5" s="12"/>
      <c r="S5" s="12"/>
      <c r="T5" s="18">
        <f>SUM(T6:T198)</f>
        <v>735.46199999999988</v>
      </c>
      <c r="U5" s="18">
        <f>SUM(U6:U198)</f>
        <v>693.71999999999991</v>
      </c>
      <c r="V5" s="18">
        <f>SUM(V6:V198)</f>
        <v>704.9000000000002</v>
      </c>
      <c r="W5" s="12"/>
      <c r="X5" s="18">
        <f>SUM(X6:X198)</f>
        <v>1379.8259999999998</v>
      </c>
      <c r="Y5" s="11" t="s">
        <v>101</v>
      </c>
      <c r="Z5" s="20">
        <f>SUM(Z6:Z198)</f>
        <v>0</v>
      </c>
      <c r="AA5" s="18">
        <f>SUM(AA6:AA198)</f>
        <v>0</v>
      </c>
    </row>
    <row r="6" spans="1:27" ht="21.95" customHeight="1" x14ac:dyDescent="0.2">
      <c r="A6" s="8" t="s">
        <v>8</v>
      </c>
      <c r="B6" s="8" t="s">
        <v>9</v>
      </c>
      <c r="C6" s="9">
        <v>30</v>
      </c>
      <c r="D6" s="9"/>
      <c r="E6" s="9">
        <v>30</v>
      </c>
      <c r="F6" s="9"/>
      <c r="G6" s="24">
        <f>VLOOKUP(A6,[1]TDSheet!$A:$H,8,0)</f>
        <v>0</v>
      </c>
      <c r="H6" s="2">
        <f>VLOOKUP(A6,[2]Донецк!$A:$E,4,0)</f>
        <v>30</v>
      </c>
      <c r="I6" s="2">
        <f>E6-H6</f>
        <v>0</v>
      </c>
      <c r="N6" s="2">
        <f>E6/5</f>
        <v>6</v>
      </c>
      <c r="O6" s="23"/>
      <c r="P6" s="23"/>
      <c r="R6" s="2">
        <f>(F6+L6+O6)/N6</f>
        <v>0</v>
      </c>
      <c r="S6" s="2">
        <f>(F6+L6)/N6</f>
        <v>0</v>
      </c>
      <c r="T6" s="2">
        <f>VLOOKUP(A6,[1]TDSheet!$A:$V,22,0)</f>
        <v>0</v>
      </c>
      <c r="U6" s="2">
        <f>VLOOKUP(A6,[1]TDSheet!$A:$W,23,0)</f>
        <v>0</v>
      </c>
      <c r="V6" s="2">
        <f>VLOOKUP(A6,[1]TDSheet!$A:$O,15,0)</f>
        <v>4</v>
      </c>
      <c r="X6" s="2">
        <f>O6*G6</f>
        <v>0</v>
      </c>
      <c r="Y6" s="24">
        <f>VLOOKUP(A6,[1]TDSheet!$A:$Z,26,0)</f>
        <v>0</v>
      </c>
    </row>
    <row r="7" spans="1:27" ht="11.1" customHeight="1" x14ac:dyDescent="0.2">
      <c r="A7" s="8" t="s">
        <v>10</v>
      </c>
      <c r="B7" s="8" t="s">
        <v>11</v>
      </c>
      <c r="C7" s="10"/>
      <c r="D7" s="9">
        <v>432</v>
      </c>
      <c r="E7" s="9"/>
      <c r="F7" s="9"/>
      <c r="G7" s="24">
        <f>VLOOKUP(A7,[1]TDSheet!$A:$H,8,0)</f>
        <v>0</v>
      </c>
      <c r="I7" s="2">
        <f t="shared" ref="I7:I71" si="2">E7-H7</f>
        <v>0</v>
      </c>
      <c r="N7" s="2">
        <f t="shared" ref="N7:N71" si="3">E7/5</f>
        <v>0</v>
      </c>
      <c r="O7" s="23"/>
      <c r="P7" s="23"/>
      <c r="R7" s="2" t="e">
        <f t="shared" ref="R7:R70" si="4">(F7+L7+O7)/N7</f>
        <v>#DIV/0!</v>
      </c>
      <c r="S7" s="2" t="e">
        <f t="shared" ref="S7:S70" si="5">(F7+L7)/N7</f>
        <v>#DIV/0!</v>
      </c>
      <c r="T7" s="2">
        <f>VLOOKUP(A7,[1]TDSheet!$A:$V,22,0)</f>
        <v>0.8</v>
      </c>
      <c r="U7" s="2">
        <f>VLOOKUP(A7,[1]TDSheet!$A:$W,23,0)</f>
        <v>0.6</v>
      </c>
      <c r="V7" s="2">
        <f>VLOOKUP(A7,[1]TDSheet!$A:$O,15,0)</f>
        <v>0.2</v>
      </c>
      <c r="X7" s="2">
        <f t="shared" ref="X7:X70" si="6">O7*G7</f>
        <v>0</v>
      </c>
      <c r="Y7" s="24">
        <f>VLOOKUP(A7,[1]TDSheet!$A:$Z,26,0)</f>
        <v>0</v>
      </c>
    </row>
    <row r="8" spans="1:27" ht="11.1" customHeight="1" x14ac:dyDescent="0.2">
      <c r="A8" s="8" t="s">
        <v>12</v>
      </c>
      <c r="B8" s="8" t="s">
        <v>11</v>
      </c>
      <c r="C8" s="9">
        <v>3</v>
      </c>
      <c r="D8" s="9">
        <v>492</v>
      </c>
      <c r="E8" s="9">
        <v>44</v>
      </c>
      <c r="F8" s="9">
        <v>42</v>
      </c>
      <c r="G8" s="24">
        <f>VLOOKUP(A8,[1]TDSheet!$A:$H,8,0)</f>
        <v>0.3</v>
      </c>
      <c r="H8" s="2">
        <f>VLOOKUP(A8,[2]Донецк!$A:$E,4,0)</f>
        <v>44</v>
      </c>
      <c r="I8" s="2">
        <f t="shared" si="2"/>
        <v>0</v>
      </c>
      <c r="N8" s="2">
        <f t="shared" si="3"/>
        <v>8.8000000000000007</v>
      </c>
      <c r="O8" s="23">
        <f>12*N8-L8-F8</f>
        <v>63.600000000000009</v>
      </c>
      <c r="P8" s="23"/>
      <c r="R8" s="2">
        <f t="shared" si="4"/>
        <v>12</v>
      </c>
      <c r="S8" s="2">
        <f t="shared" si="5"/>
        <v>4.7727272727272725</v>
      </c>
      <c r="T8" s="2">
        <f>VLOOKUP(A8,[1]TDSheet!$A:$V,22,0)</f>
        <v>12.6</v>
      </c>
      <c r="U8" s="2">
        <f>VLOOKUP(A8,[1]TDSheet!$A:$W,23,0)</f>
        <v>9.4</v>
      </c>
      <c r="V8" s="2">
        <f>VLOOKUP(A8,[1]TDSheet!$A:$O,15,0)</f>
        <v>5.4</v>
      </c>
      <c r="X8" s="2">
        <f t="shared" si="6"/>
        <v>19.080000000000002</v>
      </c>
      <c r="Y8" s="24">
        <f>VLOOKUP(A8,[1]TDSheet!$A:$Z,26,0)</f>
        <v>12</v>
      </c>
    </row>
    <row r="9" spans="1:27" ht="11.1" customHeight="1" x14ac:dyDescent="0.2">
      <c r="A9" s="8" t="s">
        <v>13</v>
      </c>
      <c r="B9" s="8" t="s">
        <v>11</v>
      </c>
      <c r="C9" s="9">
        <v>5</v>
      </c>
      <c r="D9" s="9">
        <v>624</v>
      </c>
      <c r="E9" s="9">
        <v>68</v>
      </c>
      <c r="F9" s="9">
        <v>117</v>
      </c>
      <c r="G9" s="24">
        <f>VLOOKUP(A9,[1]TDSheet!$A:$H,8,0)</f>
        <v>0.3</v>
      </c>
      <c r="H9" s="2">
        <f>VLOOKUP(A9,[2]Донецк!$A:$E,4,0)</f>
        <v>70</v>
      </c>
      <c r="I9" s="2">
        <f t="shared" si="2"/>
        <v>-2</v>
      </c>
      <c r="N9" s="2">
        <f t="shared" si="3"/>
        <v>13.6</v>
      </c>
      <c r="O9" s="23">
        <f>12*N9-L9-F9</f>
        <v>46.199999999999989</v>
      </c>
      <c r="P9" s="23"/>
      <c r="R9" s="2">
        <f t="shared" si="4"/>
        <v>12</v>
      </c>
      <c r="S9" s="2">
        <f t="shared" si="5"/>
        <v>8.6029411764705888</v>
      </c>
      <c r="T9" s="2">
        <f>VLOOKUP(A9,[1]TDSheet!$A:$V,22,0)</f>
        <v>20.6</v>
      </c>
      <c r="U9" s="2">
        <f>VLOOKUP(A9,[1]TDSheet!$A:$W,23,0)</f>
        <v>13.6</v>
      </c>
      <c r="V9" s="2">
        <f>VLOOKUP(A9,[1]TDSheet!$A:$O,15,0)</f>
        <v>8</v>
      </c>
      <c r="X9" s="2">
        <f t="shared" si="6"/>
        <v>13.859999999999996</v>
      </c>
      <c r="Y9" s="24">
        <f>VLOOKUP(A9,[1]TDSheet!$A:$Z,26,0)</f>
        <v>12</v>
      </c>
    </row>
    <row r="10" spans="1:27" ht="11.1" customHeight="1" x14ac:dyDescent="0.2">
      <c r="A10" s="8" t="s">
        <v>14</v>
      </c>
      <c r="B10" s="8" t="s">
        <v>11</v>
      </c>
      <c r="C10" s="10"/>
      <c r="D10" s="9">
        <v>528</v>
      </c>
      <c r="E10" s="9"/>
      <c r="F10" s="9"/>
      <c r="G10" s="24">
        <f>VLOOKUP(A10,[1]TDSheet!$A:$H,8,0)</f>
        <v>0</v>
      </c>
      <c r="I10" s="2">
        <f t="shared" si="2"/>
        <v>0</v>
      </c>
      <c r="N10" s="2">
        <f t="shared" si="3"/>
        <v>0</v>
      </c>
      <c r="O10" s="23"/>
      <c r="P10" s="23"/>
      <c r="R10" s="2" t="e">
        <f t="shared" si="4"/>
        <v>#DIV/0!</v>
      </c>
      <c r="S10" s="2" t="e">
        <f t="shared" si="5"/>
        <v>#DIV/0!</v>
      </c>
      <c r="T10" s="2">
        <f>VLOOKUP(A10,[1]TDSheet!$A:$V,22,0)</f>
        <v>0</v>
      </c>
      <c r="U10" s="2">
        <f>VLOOKUP(A10,[1]TDSheet!$A:$W,23,0)</f>
        <v>0</v>
      </c>
      <c r="V10" s="2">
        <f>VLOOKUP(A10,[1]TDSheet!$A:$O,15,0)</f>
        <v>0</v>
      </c>
      <c r="X10" s="2">
        <f t="shared" si="6"/>
        <v>0</v>
      </c>
      <c r="Y10" s="24">
        <f>VLOOKUP(A10,[1]TDSheet!$A:$Z,26,0)</f>
        <v>0</v>
      </c>
    </row>
    <row r="11" spans="1:27" ht="11.1" customHeight="1" x14ac:dyDescent="0.2">
      <c r="A11" s="8" t="s">
        <v>15</v>
      </c>
      <c r="B11" s="8" t="s">
        <v>11</v>
      </c>
      <c r="C11" s="9">
        <v>130</v>
      </c>
      <c r="D11" s="9">
        <v>60</v>
      </c>
      <c r="E11" s="9">
        <v>108</v>
      </c>
      <c r="F11" s="9">
        <v>71</v>
      </c>
      <c r="G11" s="24">
        <f>VLOOKUP(A11,[1]TDSheet!$A:$H,8,0)</f>
        <v>0.3</v>
      </c>
      <c r="H11" s="2">
        <f>VLOOKUP(A11,[2]Донецк!$A:$E,4,0)</f>
        <v>111</v>
      </c>
      <c r="I11" s="2">
        <f t="shared" si="2"/>
        <v>-3</v>
      </c>
      <c r="L11" s="2">
        <f>VLOOKUP(A11,[1]TDSheet!$A:$AA,27,0)*Y11</f>
        <v>144</v>
      </c>
      <c r="N11" s="2">
        <f t="shared" si="3"/>
        <v>21.6</v>
      </c>
      <c r="O11" s="23">
        <f t="shared" ref="O11:O12" si="7">12*N11-L11-F11</f>
        <v>44.200000000000045</v>
      </c>
      <c r="P11" s="23"/>
      <c r="R11" s="2">
        <f t="shared" si="4"/>
        <v>12.000000000000002</v>
      </c>
      <c r="S11" s="2">
        <f t="shared" si="5"/>
        <v>9.9537037037037024</v>
      </c>
      <c r="T11" s="2">
        <f>VLOOKUP(A11,[1]TDSheet!$A:$V,22,0)</f>
        <v>18.600000000000001</v>
      </c>
      <c r="U11" s="2">
        <f>VLOOKUP(A11,[1]TDSheet!$A:$W,23,0)</f>
        <v>17.2</v>
      </c>
      <c r="V11" s="2">
        <f>VLOOKUP(A11,[1]TDSheet!$A:$O,15,0)</f>
        <v>22.8</v>
      </c>
      <c r="X11" s="2">
        <f t="shared" si="6"/>
        <v>13.260000000000014</v>
      </c>
      <c r="Y11" s="24">
        <f>VLOOKUP(A11,[1]TDSheet!$A:$Z,26,0)</f>
        <v>12</v>
      </c>
    </row>
    <row r="12" spans="1:27" ht="11.1" customHeight="1" x14ac:dyDescent="0.2">
      <c r="A12" s="8" t="s">
        <v>16</v>
      </c>
      <c r="B12" s="8" t="s">
        <v>11</v>
      </c>
      <c r="C12" s="9">
        <v>307</v>
      </c>
      <c r="D12" s="9">
        <v>600</v>
      </c>
      <c r="E12" s="9">
        <v>13</v>
      </c>
      <c r="F12" s="9">
        <v>294</v>
      </c>
      <c r="G12" s="24">
        <f>VLOOKUP(A12,[1]TDSheet!$A:$H,8,0)</f>
        <v>0.09</v>
      </c>
      <c r="H12" s="2">
        <f>VLOOKUP(A12,[2]Донецк!$A:$E,4,0)</f>
        <v>11</v>
      </c>
      <c r="I12" s="2">
        <f t="shared" si="2"/>
        <v>2</v>
      </c>
      <c r="N12" s="2">
        <f t="shared" si="3"/>
        <v>2.6</v>
      </c>
      <c r="O12" s="23"/>
      <c r="P12" s="23"/>
      <c r="R12" s="2">
        <f t="shared" si="4"/>
        <v>113.07692307692307</v>
      </c>
      <c r="S12" s="2">
        <f t="shared" si="5"/>
        <v>113.07692307692307</v>
      </c>
      <c r="T12" s="2">
        <f>VLOOKUP(A12,[1]TDSheet!$A:$V,22,0)</f>
        <v>13.2</v>
      </c>
      <c r="U12" s="2">
        <f>VLOOKUP(A12,[1]TDSheet!$A:$W,23,0)</f>
        <v>9</v>
      </c>
      <c r="V12" s="2">
        <f>VLOOKUP(A12,[1]TDSheet!$A:$O,15,0)</f>
        <v>2</v>
      </c>
      <c r="W12" s="26" t="s">
        <v>106</v>
      </c>
      <c r="X12" s="2">
        <f t="shared" si="6"/>
        <v>0</v>
      </c>
      <c r="Y12" s="24">
        <f>VLOOKUP(A12,[1]TDSheet!$A:$Z,26,0)</f>
        <v>24</v>
      </c>
    </row>
    <row r="13" spans="1:27" ht="21.95" customHeight="1" x14ac:dyDescent="0.2">
      <c r="A13" s="8" t="s">
        <v>17</v>
      </c>
      <c r="B13" s="8" t="s">
        <v>11</v>
      </c>
      <c r="C13" s="10"/>
      <c r="D13" s="9">
        <v>500</v>
      </c>
      <c r="E13" s="9"/>
      <c r="F13" s="9"/>
      <c r="G13" s="24">
        <f>VLOOKUP(A13,[1]TDSheet!$A:$H,8,0)</f>
        <v>0</v>
      </c>
      <c r="I13" s="2">
        <f t="shared" si="2"/>
        <v>0</v>
      </c>
      <c r="N13" s="2">
        <f t="shared" si="3"/>
        <v>0</v>
      </c>
      <c r="O13" s="23"/>
      <c r="P13" s="23"/>
      <c r="R13" s="2" t="e">
        <f t="shared" si="4"/>
        <v>#DIV/0!</v>
      </c>
      <c r="S13" s="2" t="e">
        <f t="shared" si="5"/>
        <v>#DIV/0!</v>
      </c>
      <c r="T13" s="2">
        <f>VLOOKUP(A13,[1]TDSheet!$A:$V,22,0)</f>
        <v>0</v>
      </c>
      <c r="U13" s="2">
        <f>VLOOKUP(A13,[1]TDSheet!$A:$W,23,0)</f>
        <v>0</v>
      </c>
      <c r="V13" s="2">
        <f>VLOOKUP(A13,[1]TDSheet!$A:$O,15,0)</f>
        <v>0</v>
      </c>
      <c r="X13" s="2">
        <f t="shared" si="6"/>
        <v>0</v>
      </c>
      <c r="Y13" s="24">
        <f>VLOOKUP(A13,[1]TDSheet!$A:$Z,26,0)</f>
        <v>0</v>
      </c>
    </row>
    <row r="14" spans="1:27" ht="21.95" customHeight="1" x14ac:dyDescent="0.2">
      <c r="A14" s="8" t="s">
        <v>18</v>
      </c>
      <c r="B14" s="8" t="s">
        <v>9</v>
      </c>
      <c r="C14" s="10"/>
      <c r="D14" s="9">
        <v>12</v>
      </c>
      <c r="E14" s="9">
        <v>3</v>
      </c>
      <c r="F14" s="9">
        <v>9</v>
      </c>
      <c r="G14" s="24">
        <f>VLOOKUP(A14,[1]TDSheet!$A:$H,8,0)</f>
        <v>1</v>
      </c>
      <c r="H14" s="2">
        <f>VLOOKUP(A14,[2]Донецк!$A:$E,4,0)</f>
        <v>3</v>
      </c>
      <c r="I14" s="2">
        <f t="shared" si="2"/>
        <v>0</v>
      </c>
      <c r="L14" s="2">
        <f>VLOOKUP(A14,[1]TDSheet!$A:$AA,27,0)*Y14</f>
        <v>9</v>
      </c>
      <c r="N14" s="2">
        <f t="shared" si="3"/>
        <v>0.6</v>
      </c>
      <c r="O14" s="23"/>
      <c r="P14" s="23"/>
      <c r="R14" s="2">
        <f t="shared" si="4"/>
        <v>30</v>
      </c>
      <c r="S14" s="2">
        <f t="shared" si="5"/>
        <v>30</v>
      </c>
      <c r="T14" s="2">
        <f>VLOOKUP(A14,[1]TDSheet!$A:$V,22,0)</f>
        <v>5.4</v>
      </c>
      <c r="U14" s="2">
        <f>VLOOKUP(A14,[1]TDSheet!$A:$W,23,0)</f>
        <v>5.54</v>
      </c>
      <c r="V14" s="2">
        <f>VLOOKUP(A14,[1]TDSheet!$A:$O,15,0)</f>
        <v>1.8</v>
      </c>
      <c r="X14" s="2">
        <f t="shared" si="6"/>
        <v>0</v>
      </c>
      <c r="Y14" s="24">
        <f>VLOOKUP(A14,[1]TDSheet!$A:$Z,26,0)</f>
        <v>3</v>
      </c>
    </row>
    <row r="15" spans="1:27" ht="21.95" customHeight="1" x14ac:dyDescent="0.2">
      <c r="A15" s="8" t="s">
        <v>19</v>
      </c>
      <c r="B15" s="8" t="s">
        <v>9</v>
      </c>
      <c r="C15" s="10"/>
      <c r="D15" s="9">
        <v>51.8</v>
      </c>
      <c r="E15" s="9">
        <v>11.1</v>
      </c>
      <c r="F15" s="9">
        <v>40.700000000000003</v>
      </c>
      <c r="G15" s="24">
        <f>VLOOKUP(A15,[1]TDSheet!$A:$H,8,0)</f>
        <v>1</v>
      </c>
      <c r="H15" s="2">
        <f>VLOOKUP(A15,[2]Донецк!$A:$E,4,0)</f>
        <v>10.4</v>
      </c>
      <c r="I15" s="2">
        <f t="shared" si="2"/>
        <v>0.69999999999999929</v>
      </c>
      <c r="N15" s="2">
        <f t="shared" si="3"/>
        <v>2.2199999999999998</v>
      </c>
      <c r="O15" s="23"/>
      <c r="P15" s="23"/>
      <c r="R15" s="2">
        <f t="shared" si="4"/>
        <v>18.333333333333336</v>
      </c>
      <c r="S15" s="2">
        <f t="shared" si="5"/>
        <v>18.333333333333336</v>
      </c>
      <c r="T15" s="2">
        <f>VLOOKUP(A15,[1]TDSheet!$A:$V,22,0)</f>
        <v>0</v>
      </c>
      <c r="U15" s="2">
        <f>VLOOKUP(A15,[1]TDSheet!$A:$W,23,0)</f>
        <v>0</v>
      </c>
      <c r="V15" s="2">
        <f>VLOOKUP(A15,[1]TDSheet!$A:$O,15,0)</f>
        <v>0.74</v>
      </c>
      <c r="X15" s="2">
        <f t="shared" si="6"/>
        <v>0</v>
      </c>
      <c r="Y15" s="24">
        <f>VLOOKUP(A15,[1]TDSheet!$A:$Z,26,0)</f>
        <v>3.7</v>
      </c>
    </row>
    <row r="16" spans="1:27" ht="21.95" customHeight="1" x14ac:dyDescent="0.2">
      <c r="A16" s="8" t="s">
        <v>20</v>
      </c>
      <c r="B16" s="8" t="s">
        <v>9</v>
      </c>
      <c r="C16" s="9">
        <v>44.4</v>
      </c>
      <c r="D16" s="9"/>
      <c r="E16" s="9">
        <v>14.8</v>
      </c>
      <c r="F16" s="9">
        <v>22.2</v>
      </c>
      <c r="G16" s="24">
        <f>VLOOKUP(A16,[1]TDSheet!$A:$H,8,0)</f>
        <v>1</v>
      </c>
      <c r="H16" s="2">
        <f>VLOOKUP(A16,[2]Донецк!$A:$E,4,0)</f>
        <v>14.1</v>
      </c>
      <c r="I16" s="2">
        <f t="shared" si="2"/>
        <v>0.70000000000000107</v>
      </c>
      <c r="N16" s="2">
        <f t="shared" si="3"/>
        <v>2.96</v>
      </c>
      <c r="O16" s="23">
        <f t="shared" ref="O14:O16" si="8">12*N16-L16-F16</f>
        <v>13.319999999999997</v>
      </c>
      <c r="P16" s="23"/>
      <c r="R16" s="2">
        <f t="shared" si="4"/>
        <v>11.999999999999998</v>
      </c>
      <c r="S16" s="2">
        <f t="shared" si="5"/>
        <v>7.5</v>
      </c>
      <c r="T16" s="2">
        <f>VLOOKUP(A16,[1]TDSheet!$A:$V,22,0)</f>
        <v>3.7</v>
      </c>
      <c r="U16" s="2">
        <f>VLOOKUP(A16,[1]TDSheet!$A:$W,23,0)</f>
        <v>6.6599999999999993</v>
      </c>
      <c r="V16" s="2">
        <f>VLOOKUP(A16,[1]TDSheet!$A:$O,15,0)</f>
        <v>2.96</v>
      </c>
      <c r="X16" s="2">
        <f t="shared" si="6"/>
        <v>13.319999999999997</v>
      </c>
      <c r="Y16" s="24">
        <f>VLOOKUP(A16,[1]TDSheet!$A:$Z,26,0)</f>
        <v>3.7</v>
      </c>
    </row>
    <row r="17" spans="1:25" ht="11.1" customHeight="1" x14ac:dyDescent="0.2">
      <c r="A17" s="8" t="s">
        <v>21</v>
      </c>
      <c r="B17" s="8" t="s">
        <v>9</v>
      </c>
      <c r="C17" s="10"/>
      <c r="D17" s="9">
        <v>192.5</v>
      </c>
      <c r="E17" s="9"/>
      <c r="F17" s="9"/>
      <c r="G17" s="24">
        <f>VLOOKUP(A17,[1]TDSheet!$A:$H,8,0)</f>
        <v>0</v>
      </c>
      <c r="I17" s="2">
        <f t="shared" si="2"/>
        <v>0</v>
      </c>
      <c r="N17" s="2">
        <f t="shared" si="3"/>
        <v>0</v>
      </c>
      <c r="O17" s="23"/>
      <c r="P17" s="23"/>
      <c r="R17" s="2" t="e">
        <f t="shared" si="4"/>
        <v>#DIV/0!</v>
      </c>
      <c r="S17" s="2" t="e">
        <f t="shared" si="5"/>
        <v>#DIV/0!</v>
      </c>
      <c r="T17" s="2">
        <f>VLOOKUP(A17,[1]TDSheet!$A:$V,22,0)</f>
        <v>0</v>
      </c>
      <c r="U17" s="2">
        <f>VLOOKUP(A17,[1]TDSheet!$A:$W,23,0)</f>
        <v>0</v>
      </c>
      <c r="V17" s="2">
        <f>VLOOKUP(A17,[1]TDSheet!$A:$O,15,0)</f>
        <v>0</v>
      </c>
      <c r="X17" s="2">
        <f t="shared" si="6"/>
        <v>0</v>
      </c>
      <c r="Y17" s="24">
        <f>VLOOKUP(A17,[1]TDSheet!$A:$Z,26,0)</f>
        <v>0</v>
      </c>
    </row>
    <row r="18" spans="1:25" ht="11.1" customHeight="1" x14ac:dyDescent="0.2">
      <c r="A18" s="8" t="s">
        <v>22</v>
      </c>
      <c r="B18" s="8" t="s">
        <v>11</v>
      </c>
      <c r="C18" s="9">
        <v>70</v>
      </c>
      <c r="D18" s="9">
        <v>492</v>
      </c>
      <c r="E18" s="9">
        <v>62</v>
      </c>
      <c r="F18" s="9">
        <v>57</v>
      </c>
      <c r="G18" s="24">
        <f>VLOOKUP(A18,[1]TDSheet!$A:$H,8,0)</f>
        <v>0.25</v>
      </c>
      <c r="H18" s="2">
        <f>VLOOKUP(A18,[2]Донецк!$A:$E,4,0)</f>
        <v>63</v>
      </c>
      <c r="I18" s="2">
        <f t="shared" si="2"/>
        <v>-1</v>
      </c>
      <c r="L18" s="2">
        <f>VLOOKUP(A18,[1]TDSheet!$A:$AA,27,0)*Y18</f>
        <v>96</v>
      </c>
      <c r="N18" s="2">
        <f t="shared" si="3"/>
        <v>12.4</v>
      </c>
      <c r="O18" s="23"/>
      <c r="P18" s="23"/>
      <c r="R18" s="2">
        <f t="shared" si="4"/>
        <v>12.338709677419354</v>
      </c>
      <c r="S18" s="2">
        <f t="shared" si="5"/>
        <v>12.338709677419354</v>
      </c>
      <c r="T18" s="2">
        <f>VLOOKUP(A18,[1]TDSheet!$A:$V,22,0)</f>
        <v>11.6</v>
      </c>
      <c r="U18" s="2">
        <f>VLOOKUP(A18,[1]TDSheet!$A:$W,23,0)</f>
        <v>11</v>
      </c>
      <c r="V18" s="2">
        <f>VLOOKUP(A18,[1]TDSheet!$A:$O,15,0)</f>
        <v>15</v>
      </c>
      <c r="X18" s="2">
        <f t="shared" si="6"/>
        <v>0</v>
      </c>
      <c r="Y18" s="24">
        <f>VLOOKUP(A18,[1]TDSheet!$A:$Z,26,0)</f>
        <v>12</v>
      </c>
    </row>
    <row r="19" spans="1:25" ht="11.1" customHeight="1" x14ac:dyDescent="0.2">
      <c r="A19" s="8" t="s">
        <v>23</v>
      </c>
      <c r="B19" s="8" t="s">
        <v>11</v>
      </c>
      <c r="C19" s="9">
        <v>69</v>
      </c>
      <c r="D19" s="9">
        <v>564</v>
      </c>
      <c r="E19" s="9">
        <v>59</v>
      </c>
      <c r="F19" s="9">
        <v>59</v>
      </c>
      <c r="G19" s="24">
        <f>VLOOKUP(A19,[1]TDSheet!$A:$H,8,0)</f>
        <v>0.25</v>
      </c>
      <c r="H19" s="2">
        <f>VLOOKUP(A19,[2]Донецк!$A:$E,4,0)</f>
        <v>59</v>
      </c>
      <c r="I19" s="2">
        <f t="shared" si="2"/>
        <v>0</v>
      </c>
      <c r="L19" s="2">
        <f>VLOOKUP(A19,[1]TDSheet!$A:$AA,27,0)*Y19</f>
        <v>60</v>
      </c>
      <c r="N19" s="2">
        <f t="shared" si="3"/>
        <v>11.8</v>
      </c>
      <c r="O19" s="23">
        <f t="shared" ref="O18:O21" si="9">12*N19-L19-F19</f>
        <v>22.600000000000023</v>
      </c>
      <c r="P19" s="23"/>
      <c r="R19" s="2">
        <f t="shared" si="4"/>
        <v>12.000000000000002</v>
      </c>
      <c r="S19" s="2">
        <f t="shared" si="5"/>
        <v>10.084745762711863</v>
      </c>
      <c r="T19" s="2">
        <f>VLOOKUP(A19,[1]TDSheet!$A:$V,22,0)</f>
        <v>11.8</v>
      </c>
      <c r="U19" s="2">
        <f>VLOOKUP(A19,[1]TDSheet!$A:$W,23,0)</f>
        <v>8</v>
      </c>
      <c r="V19" s="2">
        <f>VLOOKUP(A19,[1]TDSheet!$A:$O,15,0)</f>
        <v>11.8</v>
      </c>
      <c r="X19" s="2">
        <f t="shared" si="6"/>
        <v>5.6500000000000057</v>
      </c>
      <c r="Y19" s="24">
        <f>VLOOKUP(A19,[1]TDSheet!$A:$Z,26,0)</f>
        <v>12</v>
      </c>
    </row>
    <row r="20" spans="1:25" ht="11.1" customHeight="1" x14ac:dyDescent="0.2">
      <c r="A20" s="8" t="s">
        <v>24</v>
      </c>
      <c r="B20" s="8" t="s">
        <v>9</v>
      </c>
      <c r="C20" s="9">
        <v>1.8</v>
      </c>
      <c r="D20" s="9"/>
      <c r="E20" s="9"/>
      <c r="F20" s="9">
        <v>1.8</v>
      </c>
      <c r="G20" s="24">
        <f>VLOOKUP(A20,[1]TDSheet!$A:$H,8,0)</f>
        <v>1</v>
      </c>
      <c r="H20" s="2">
        <f>VLOOKUP(A20,[2]Донецк!$A:$E,4,0)</f>
        <v>12.6</v>
      </c>
      <c r="I20" s="2">
        <f t="shared" si="2"/>
        <v>-12.6</v>
      </c>
      <c r="N20" s="2">
        <f t="shared" si="3"/>
        <v>0</v>
      </c>
      <c r="O20" s="27">
        <v>36</v>
      </c>
      <c r="P20" s="23"/>
      <c r="R20" s="2" t="e">
        <f t="shared" si="4"/>
        <v>#DIV/0!</v>
      </c>
      <c r="S20" s="2" t="e">
        <f t="shared" si="5"/>
        <v>#DIV/0!</v>
      </c>
      <c r="T20" s="2">
        <f>VLOOKUP(A20,[1]TDSheet!$A:$V,22,0)</f>
        <v>1.08</v>
      </c>
      <c r="U20" s="2">
        <f>VLOOKUP(A20,[1]TDSheet!$A:$W,23,0)</f>
        <v>5.4</v>
      </c>
      <c r="V20" s="2">
        <f>VLOOKUP(A20,[1]TDSheet!$A:$O,15,0)</f>
        <v>0</v>
      </c>
      <c r="X20" s="2">
        <f t="shared" si="6"/>
        <v>36</v>
      </c>
      <c r="Y20" s="24">
        <f>VLOOKUP(A20,[1]TDSheet!$A:$Z,26,0)</f>
        <v>1.8</v>
      </c>
    </row>
    <row r="21" spans="1:25" ht="11.1" customHeight="1" x14ac:dyDescent="0.2">
      <c r="A21" s="8" t="s">
        <v>105</v>
      </c>
      <c r="B21" s="8" t="s">
        <v>9</v>
      </c>
      <c r="C21" s="9"/>
      <c r="D21" s="9"/>
      <c r="E21" s="9"/>
      <c r="F21" s="9"/>
      <c r="G21" s="24">
        <f>VLOOKUP(A21,[1]TDSheet!$A:$H,8,0)</f>
        <v>1</v>
      </c>
      <c r="L21" s="2">
        <f>VLOOKUP(A21,[1]TDSheet!$A:$AA,27,0)*Y21</f>
        <v>99.9</v>
      </c>
      <c r="O21" s="23"/>
      <c r="P21" s="23"/>
      <c r="R21" s="2" t="e">
        <f t="shared" si="4"/>
        <v>#DIV/0!</v>
      </c>
      <c r="S21" s="2" t="e">
        <f t="shared" si="5"/>
        <v>#DIV/0!</v>
      </c>
      <c r="T21" s="2">
        <f>VLOOKUP(A21,[1]TDSheet!$A:$V,22,0)</f>
        <v>0</v>
      </c>
      <c r="U21" s="2">
        <f>VLOOKUP(A21,[1]TDSheet!$A:$W,23,0)</f>
        <v>0</v>
      </c>
      <c r="V21" s="2">
        <f>VLOOKUP(A21,[1]TDSheet!$A:$O,15,0)</f>
        <v>0</v>
      </c>
      <c r="X21" s="2">
        <f t="shared" si="6"/>
        <v>0</v>
      </c>
      <c r="Y21" s="24">
        <f>VLOOKUP(A21,[1]TDSheet!$A:$Z,26,0)</f>
        <v>3.7</v>
      </c>
    </row>
    <row r="22" spans="1:25" ht="11.1" customHeight="1" x14ac:dyDescent="0.2">
      <c r="A22" s="8" t="s">
        <v>25</v>
      </c>
      <c r="B22" s="8" t="s">
        <v>11</v>
      </c>
      <c r="C22" s="9">
        <v>-5</v>
      </c>
      <c r="D22" s="9">
        <v>888</v>
      </c>
      <c r="E22" s="9">
        <v>2</v>
      </c>
      <c r="F22" s="9">
        <v>-7</v>
      </c>
      <c r="G22" s="24">
        <f>VLOOKUP(A22,[1]TDSheet!$A:$H,8,0)</f>
        <v>0</v>
      </c>
      <c r="H22" s="2">
        <f>VLOOKUP(A22,[2]Донецк!$A:$E,4,0)</f>
        <v>3</v>
      </c>
      <c r="I22" s="2">
        <f t="shared" si="2"/>
        <v>-1</v>
      </c>
      <c r="N22" s="2">
        <f t="shared" si="3"/>
        <v>0.4</v>
      </c>
      <c r="O22" s="23"/>
      <c r="P22" s="23"/>
      <c r="R22" s="2">
        <f t="shared" si="4"/>
        <v>-17.5</v>
      </c>
      <c r="S22" s="2">
        <f t="shared" si="5"/>
        <v>-17.5</v>
      </c>
      <c r="T22" s="2">
        <f>VLOOKUP(A22,[1]TDSheet!$A:$V,22,0)</f>
        <v>6.4</v>
      </c>
      <c r="U22" s="2">
        <f>VLOOKUP(A22,[1]TDSheet!$A:$W,23,0)</f>
        <v>1</v>
      </c>
      <c r="V22" s="2">
        <f>VLOOKUP(A22,[1]TDSheet!$A:$O,15,0)</f>
        <v>0</v>
      </c>
      <c r="X22" s="2">
        <f t="shared" si="6"/>
        <v>0</v>
      </c>
      <c r="Y22" s="24">
        <f>VLOOKUP(A22,[1]TDSheet!$A:$Z,26,0)</f>
        <v>0</v>
      </c>
    </row>
    <row r="23" spans="1:25" ht="21.95" customHeight="1" x14ac:dyDescent="0.2">
      <c r="A23" s="8" t="s">
        <v>26</v>
      </c>
      <c r="B23" s="8" t="s">
        <v>11</v>
      </c>
      <c r="C23" s="10"/>
      <c r="D23" s="9">
        <v>456</v>
      </c>
      <c r="E23" s="9"/>
      <c r="F23" s="9"/>
      <c r="G23" s="24">
        <f>VLOOKUP(A23,[1]TDSheet!$A:$H,8,0)</f>
        <v>0</v>
      </c>
      <c r="H23" s="2">
        <f>VLOOKUP(A23,[2]Донецк!$A:$E,4,0)</f>
        <v>5</v>
      </c>
      <c r="I23" s="2">
        <f t="shared" si="2"/>
        <v>-5</v>
      </c>
      <c r="N23" s="2">
        <f t="shared" si="3"/>
        <v>0</v>
      </c>
      <c r="O23" s="23"/>
      <c r="P23" s="23"/>
      <c r="R23" s="2" t="e">
        <f t="shared" si="4"/>
        <v>#DIV/0!</v>
      </c>
      <c r="S23" s="2" t="e">
        <f t="shared" si="5"/>
        <v>#DIV/0!</v>
      </c>
      <c r="T23" s="2">
        <f>VLOOKUP(A23,[1]TDSheet!$A:$V,22,0)</f>
        <v>0</v>
      </c>
      <c r="U23" s="2">
        <f>VLOOKUP(A23,[1]TDSheet!$A:$W,23,0)</f>
        <v>0</v>
      </c>
      <c r="V23" s="2">
        <f>VLOOKUP(A23,[1]TDSheet!$A:$O,15,0)</f>
        <v>0</v>
      </c>
      <c r="X23" s="2">
        <f t="shared" si="6"/>
        <v>0</v>
      </c>
      <c r="Y23" s="24">
        <f>VLOOKUP(A23,[1]TDSheet!$A:$Z,26,0)</f>
        <v>0</v>
      </c>
    </row>
    <row r="24" spans="1:25" ht="21.95" customHeight="1" x14ac:dyDescent="0.2">
      <c r="A24" s="8" t="s">
        <v>27</v>
      </c>
      <c r="B24" s="8" t="s">
        <v>11</v>
      </c>
      <c r="C24" s="10"/>
      <c r="D24" s="9">
        <v>510</v>
      </c>
      <c r="E24" s="9"/>
      <c r="F24" s="9"/>
      <c r="G24" s="24">
        <f>VLOOKUP(A24,[1]TDSheet!$A:$H,8,0)</f>
        <v>0</v>
      </c>
      <c r="I24" s="2">
        <f t="shared" si="2"/>
        <v>0</v>
      </c>
      <c r="N24" s="2">
        <f t="shared" si="3"/>
        <v>0</v>
      </c>
      <c r="O24" s="23"/>
      <c r="P24" s="23"/>
      <c r="R24" s="2" t="e">
        <f t="shared" si="4"/>
        <v>#DIV/0!</v>
      </c>
      <c r="S24" s="2" t="e">
        <f t="shared" si="5"/>
        <v>#DIV/0!</v>
      </c>
      <c r="T24" s="2">
        <f>VLOOKUP(A24,[1]TDSheet!$A:$V,22,0)</f>
        <v>0</v>
      </c>
      <c r="U24" s="2">
        <f>VLOOKUP(A24,[1]TDSheet!$A:$W,23,0)</f>
        <v>0</v>
      </c>
      <c r="V24" s="2">
        <f>VLOOKUP(A24,[1]TDSheet!$A:$O,15,0)</f>
        <v>0</v>
      </c>
      <c r="X24" s="2">
        <f t="shared" si="6"/>
        <v>0</v>
      </c>
      <c r="Y24" s="24">
        <f>VLOOKUP(A24,[1]TDSheet!$A:$Z,26,0)</f>
        <v>0</v>
      </c>
    </row>
    <row r="25" spans="1:25" ht="11.1" customHeight="1" x14ac:dyDescent="0.2">
      <c r="A25" s="8" t="s">
        <v>28</v>
      </c>
      <c r="B25" s="8" t="s">
        <v>11</v>
      </c>
      <c r="C25" s="9">
        <v>108</v>
      </c>
      <c r="D25" s="9">
        <v>810</v>
      </c>
      <c r="E25" s="9">
        <v>238</v>
      </c>
      <c r="F25" s="9">
        <v>189</v>
      </c>
      <c r="G25" s="24">
        <f>VLOOKUP(A25,[1]TDSheet!$A:$H,8,0)</f>
        <v>0.25</v>
      </c>
      <c r="H25" s="2">
        <f>VLOOKUP(A25,[2]Донецк!$A:$E,4,0)</f>
        <v>227</v>
      </c>
      <c r="I25" s="2">
        <f t="shared" si="2"/>
        <v>11</v>
      </c>
      <c r="L25" s="2">
        <f>VLOOKUP(A25,[1]TDSheet!$A:$AA,27,0)*Y25</f>
        <v>324</v>
      </c>
      <c r="N25" s="2">
        <f t="shared" si="3"/>
        <v>47.6</v>
      </c>
      <c r="O25" s="23">
        <f t="shared" ref="O25:O26" si="10">12*N25-L25-F25</f>
        <v>58.200000000000045</v>
      </c>
      <c r="P25" s="23"/>
      <c r="R25" s="2">
        <f t="shared" si="4"/>
        <v>12</v>
      </c>
      <c r="S25" s="2">
        <f t="shared" si="5"/>
        <v>10.777310924369747</v>
      </c>
      <c r="T25" s="2">
        <f>VLOOKUP(A25,[1]TDSheet!$A:$V,22,0)</f>
        <v>52.6</v>
      </c>
      <c r="U25" s="2">
        <f>VLOOKUP(A25,[1]TDSheet!$A:$W,23,0)</f>
        <v>41.8</v>
      </c>
      <c r="V25" s="2">
        <f>VLOOKUP(A25,[1]TDSheet!$A:$O,15,0)</f>
        <v>56</v>
      </c>
      <c r="X25" s="2">
        <f t="shared" si="6"/>
        <v>14.550000000000011</v>
      </c>
      <c r="Y25" s="24">
        <f>VLOOKUP(A25,[1]TDSheet!$A:$Z,26,0)</f>
        <v>6</v>
      </c>
    </row>
    <row r="26" spans="1:25" ht="11.1" customHeight="1" x14ac:dyDescent="0.2">
      <c r="A26" s="8" t="s">
        <v>29</v>
      </c>
      <c r="B26" s="8" t="s">
        <v>11</v>
      </c>
      <c r="C26" s="9">
        <v>23</v>
      </c>
      <c r="D26" s="9">
        <v>540</v>
      </c>
      <c r="E26" s="9">
        <v>219</v>
      </c>
      <c r="F26" s="9">
        <v>327</v>
      </c>
      <c r="G26" s="24">
        <f>VLOOKUP(A26,[1]TDSheet!$A:$H,8,0)</f>
        <v>0.25</v>
      </c>
      <c r="H26" s="2">
        <f>VLOOKUP(A26,[2]Донецк!$A:$E,4,0)</f>
        <v>230</v>
      </c>
      <c r="I26" s="2">
        <f t="shared" si="2"/>
        <v>-11</v>
      </c>
      <c r="N26" s="2">
        <f t="shared" si="3"/>
        <v>43.8</v>
      </c>
      <c r="O26" s="23">
        <f t="shared" si="10"/>
        <v>198.59999999999991</v>
      </c>
      <c r="P26" s="23"/>
      <c r="R26" s="2">
        <f t="shared" si="4"/>
        <v>11.999999999999998</v>
      </c>
      <c r="S26" s="2">
        <f t="shared" si="5"/>
        <v>7.4657534246575343</v>
      </c>
      <c r="T26" s="2">
        <f>VLOOKUP(A26,[1]TDSheet!$A:$V,22,0)</f>
        <v>55.4</v>
      </c>
      <c r="U26" s="2">
        <f>VLOOKUP(A26,[1]TDSheet!$A:$W,23,0)</f>
        <v>53</v>
      </c>
      <c r="V26" s="2">
        <f>VLOOKUP(A26,[1]TDSheet!$A:$O,15,0)</f>
        <v>38.799999999999997</v>
      </c>
      <c r="X26" s="2">
        <f t="shared" si="6"/>
        <v>49.649999999999977</v>
      </c>
      <c r="Y26" s="24">
        <f>VLOOKUP(A26,[1]TDSheet!$A:$Z,26,0)</f>
        <v>12</v>
      </c>
    </row>
    <row r="27" spans="1:25" ht="11.1" customHeight="1" x14ac:dyDescent="0.2">
      <c r="A27" s="8" t="s">
        <v>30</v>
      </c>
      <c r="B27" s="8" t="s">
        <v>9</v>
      </c>
      <c r="C27" s="9">
        <v>-6</v>
      </c>
      <c r="D27" s="9"/>
      <c r="E27" s="9"/>
      <c r="F27" s="9">
        <v>-6</v>
      </c>
      <c r="G27" s="24">
        <f>VLOOKUP(A27,[1]TDSheet!$A:$H,8,0)</f>
        <v>0</v>
      </c>
      <c r="I27" s="2">
        <f t="shared" si="2"/>
        <v>0</v>
      </c>
      <c r="N27" s="2">
        <f t="shared" si="3"/>
        <v>0</v>
      </c>
      <c r="O27" s="23"/>
      <c r="P27" s="23"/>
      <c r="R27" s="2" t="e">
        <f t="shared" si="4"/>
        <v>#DIV/0!</v>
      </c>
      <c r="S27" s="2" t="e">
        <f t="shared" si="5"/>
        <v>#DIV/0!</v>
      </c>
      <c r="T27" s="2">
        <f>VLOOKUP(A27,[1]TDSheet!$A:$V,22,0)</f>
        <v>0</v>
      </c>
      <c r="U27" s="2">
        <f>VLOOKUP(A27,[1]TDSheet!$A:$W,23,0)</f>
        <v>1.2</v>
      </c>
      <c r="V27" s="2">
        <f>VLOOKUP(A27,[1]TDSheet!$A:$O,15,0)</f>
        <v>0</v>
      </c>
      <c r="X27" s="2">
        <f t="shared" si="6"/>
        <v>0</v>
      </c>
      <c r="Y27" s="24">
        <f>VLOOKUP(A27,[1]TDSheet!$A:$Z,26,0)</f>
        <v>0</v>
      </c>
    </row>
    <row r="28" spans="1:25" ht="11.1" customHeight="1" x14ac:dyDescent="0.2">
      <c r="A28" s="8" t="s">
        <v>31</v>
      </c>
      <c r="B28" s="8" t="s">
        <v>9</v>
      </c>
      <c r="C28" s="9">
        <v>146</v>
      </c>
      <c r="D28" s="9">
        <v>96</v>
      </c>
      <c r="E28" s="9">
        <v>114</v>
      </c>
      <c r="F28" s="9">
        <v>104</v>
      </c>
      <c r="G28" s="24">
        <f>VLOOKUP(A28,[1]TDSheet!$A:$H,8,0)</f>
        <v>1</v>
      </c>
      <c r="H28" s="2">
        <f>VLOOKUP(A28,[2]Донецк!$A:$E,4,0)</f>
        <v>114.6</v>
      </c>
      <c r="I28" s="2">
        <f t="shared" si="2"/>
        <v>-0.59999999999999432</v>
      </c>
      <c r="L28" s="2">
        <f>VLOOKUP(A28,[1]TDSheet!$A:$AA,27,0)*Y28</f>
        <v>60</v>
      </c>
      <c r="N28" s="2">
        <f t="shared" si="3"/>
        <v>22.8</v>
      </c>
      <c r="O28" s="23">
        <f>12*N28-L28-F28</f>
        <v>109.60000000000002</v>
      </c>
      <c r="P28" s="23"/>
      <c r="R28" s="2">
        <f t="shared" si="4"/>
        <v>12</v>
      </c>
      <c r="S28" s="2">
        <f t="shared" si="5"/>
        <v>7.192982456140351</v>
      </c>
      <c r="T28" s="2">
        <f>VLOOKUP(A28,[1]TDSheet!$A:$V,22,0)</f>
        <v>26.4</v>
      </c>
      <c r="U28" s="2">
        <f>VLOOKUP(A28,[1]TDSheet!$A:$W,23,0)</f>
        <v>19.2</v>
      </c>
      <c r="V28" s="2">
        <f>VLOOKUP(A28,[1]TDSheet!$A:$O,15,0)</f>
        <v>20</v>
      </c>
      <c r="X28" s="2">
        <f t="shared" si="6"/>
        <v>109.60000000000002</v>
      </c>
      <c r="Y28" s="24">
        <f>VLOOKUP(A28,[1]TDSheet!$A:$Z,26,0)</f>
        <v>6</v>
      </c>
    </row>
    <row r="29" spans="1:25" ht="11.1" customHeight="1" x14ac:dyDescent="0.2">
      <c r="A29" s="8" t="s">
        <v>32</v>
      </c>
      <c r="B29" s="8" t="s">
        <v>11</v>
      </c>
      <c r="C29" s="10"/>
      <c r="D29" s="9">
        <v>492</v>
      </c>
      <c r="E29" s="9"/>
      <c r="F29" s="9"/>
      <c r="G29" s="24">
        <f>VLOOKUP(A29,[1]TDSheet!$A:$H,8,0)</f>
        <v>0</v>
      </c>
      <c r="I29" s="2">
        <f t="shared" si="2"/>
        <v>0</v>
      </c>
      <c r="N29" s="2">
        <f t="shared" si="3"/>
        <v>0</v>
      </c>
      <c r="O29" s="23"/>
      <c r="P29" s="23"/>
      <c r="R29" s="2" t="e">
        <f t="shared" si="4"/>
        <v>#DIV/0!</v>
      </c>
      <c r="S29" s="2" t="e">
        <f t="shared" si="5"/>
        <v>#DIV/0!</v>
      </c>
      <c r="T29" s="2">
        <f>VLOOKUP(A29,[1]TDSheet!$A:$V,22,0)</f>
        <v>0.6</v>
      </c>
      <c r="U29" s="2">
        <f>VLOOKUP(A29,[1]TDSheet!$A:$W,23,0)</f>
        <v>0.8</v>
      </c>
      <c r="V29" s="2">
        <f>VLOOKUP(A29,[1]TDSheet!$A:$O,15,0)</f>
        <v>0</v>
      </c>
      <c r="X29" s="2">
        <f t="shared" si="6"/>
        <v>0</v>
      </c>
      <c r="Y29" s="24">
        <f>VLOOKUP(A29,[1]TDSheet!$A:$Z,26,0)</f>
        <v>0</v>
      </c>
    </row>
    <row r="30" spans="1:25" ht="21.95" customHeight="1" x14ac:dyDescent="0.2">
      <c r="A30" s="8" t="s">
        <v>33</v>
      </c>
      <c r="B30" s="8" t="s">
        <v>11</v>
      </c>
      <c r="C30" s="10"/>
      <c r="D30" s="9">
        <v>456</v>
      </c>
      <c r="E30" s="9">
        <v>1</v>
      </c>
      <c r="F30" s="9">
        <v>-1</v>
      </c>
      <c r="G30" s="24">
        <f>VLOOKUP(A30,[1]TDSheet!$A:$H,8,0)</f>
        <v>0</v>
      </c>
      <c r="I30" s="2">
        <f t="shared" si="2"/>
        <v>1</v>
      </c>
      <c r="N30" s="2">
        <f t="shared" si="3"/>
        <v>0.2</v>
      </c>
      <c r="O30" s="23"/>
      <c r="P30" s="23"/>
      <c r="R30" s="2">
        <f t="shared" si="4"/>
        <v>-5</v>
      </c>
      <c r="S30" s="2">
        <f t="shared" si="5"/>
        <v>-5</v>
      </c>
      <c r="T30" s="2">
        <f>VLOOKUP(A30,[1]TDSheet!$A:$V,22,0)</f>
        <v>0</v>
      </c>
      <c r="U30" s="2">
        <f>VLOOKUP(A30,[1]TDSheet!$A:$W,23,0)</f>
        <v>0</v>
      </c>
      <c r="V30" s="2">
        <f>VLOOKUP(A30,[1]TDSheet!$A:$O,15,0)</f>
        <v>0</v>
      </c>
      <c r="X30" s="2">
        <f t="shared" si="6"/>
        <v>0</v>
      </c>
      <c r="Y30" s="24">
        <f>VLOOKUP(A30,[1]TDSheet!$A:$Z,26,0)</f>
        <v>0</v>
      </c>
    </row>
    <row r="31" spans="1:25" ht="11.1" customHeight="1" x14ac:dyDescent="0.2">
      <c r="A31" s="8" t="s">
        <v>34</v>
      </c>
      <c r="B31" s="8" t="s">
        <v>11</v>
      </c>
      <c r="C31" s="10"/>
      <c r="D31" s="9">
        <v>360</v>
      </c>
      <c r="E31" s="9"/>
      <c r="F31" s="9"/>
      <c r="G31" s="24">
        <f>VLOOKUP(A31,[1]TDSheet!$A:$H,8,0)</f>
        <v>0</v>
      </c>
      <c r="I31" s="2">
        <f t="shared" si="2"/>
        <v>0</v>
      </c>
      <c r="N31" s="2">
        <f t="shared" si="3"/>
        <v>0</v>
      </c>
      <c r="O31" s="23"/>
      <c r="P31" s="23"/>
      <c r="R31" s="2" t="e">
        <f t="shared" si="4"/>
        <v>#DIV/0!</v>
      </c>
      <c r="S31" s="2" t="e">
        <f t="shared" si="5"/>
        <v>#DIV/0!</v>
      </c>
      <c r="T31" s="2">
        <f>VLOOKUP(A31,[1]TDSheet!$A:$V,22,0)</f>
        <v>0</v>
      </c>
      <c r="U31" s="2">
        <f>VLOOKUP(A31,[1]TDSheet!$A:$W,23,0)</f>
        <v>0</v>
      </c>
      <c r="V31" s="2">
        <f>VLOOKUP(A31,[1]TDSheet!$A:$O,15,0)</f>
        <v>0</v>
      </c>
      <c r="X31" s="2">
        <f t="shared" si="6"/>
        <v>0</v>
      </c>
      <c r="Y31" s="24">
        <f>VLOOKUP(A31,[1]TDSheet!$A:$Z,26,0)</f>
        <v>0</v>
      </c>
    </row>
    <row r="32" spans="1:25" ht="11.1" customHeight="1" x14ac:dyDescent="0.2">
      <c r="A32" s="8" t="s">
        <v>35</v>
      </c>
      <c r="B32" s="8" t="s">
        <v>11</v>
      </c>
      <c r="C32" s="9">
        <v>121</v>
      </c>
      <c r="D32" s="9">
        <v>512</v>
      </c>
      <c r="E32" s="9">
        <v>85</v>
      </c>
      <c r="F32" s="9">
        <v>84</v>
      </c>
      <c r="G32" s="24">
        <f>VLOOKUP(A32,[1]TDSheet!$A:$H,8,0)</f>
        <v>0.75</v>
      </c>
      <c r="H32" s="2">
        <f>VLOOKUP(A32,[2]Донецк!$A:$E,4,0)</f>
        <v>83</v>
      </c>
      <c r="I32" s="2">
        <f t="shared" si="2"/>
        <v>2</v>
      </c>
      <c r="N32" s="2">
        <f t="shared" si="3"/>
        <v>17</v>
      </c>
      <c r="O32" s="23">
        <f>12*N32-L32-F32</f>
        <v>120</v>
      </c>
      <c r="P32" s="23"/>
      <c r="R32" s="2">
        <f t="shared" si="4"/>
        <v>12</v>
      </c>
      <c r="S32" s="2">
        <f t="shared" si="5"/>
        <v>4.9411764705882355</v>
      </c>
      <c r="T32" s="2">
        <f>VLOOKUP(A32,[1]TDSheet!$A:$V,22,0)</f>
        <v>13.6</v>
      </c>
      <c r="U32" s="2">
        <f>VLOOKUP(A32,[1]TDSheet!$A:$W,23,0)</f>
        <v>13.2</v>
      </c>
      <c r="V32" s="2">
        <f>VLOOKUP(A32,[1]TDSheet!$A:$O,15,0)</f>
        <v>12.2</v>
      </c>
      <c r="X32" s="2">
        <f t="shared" si="6"/>
        <v>90</v>
      </c>
      <c r="Y32" s="24">
        <f>VLOOKUP(A32,[1]TDSheet!$A:$Z,26,0)</f>
        <v>8</v>
      </c>
    </row>
    <row r="33" spans="1:25" ht="21.95" customHeight="1" x14ac:dyDescent="0.2">
      <c r="A33" s="8" t="s">
        <v>36</v>
      </c>
      <c r="B33" s="8" t="s">
        <v>11</v>
      </c>
      <c r="C33" s="10"/>
      <c r="D33" s="9">
        <v>624</v>
      </c>
      <c r="E33" s="9"/>
      <c r="F33" s="9"/>
      <c r="G33" s="24">
        <f>VLOOKUP(A33,[1]TDSheet!$A:$H,8,0)</f>
        <v>0</v>
      </c>
      <c r="I33" s="2">
        <f t="shared" si="2"/>
        <v>0</v>
      </c>
      <c r="N33" s="2">
        <f t="shared" si="3"/>
        <v>0</v>
      </c>
      <c r="O33" s="23"/>
      <c r="P33" s="23"/>
      <c r="R33" s="2" t="e">
        <f t="shared" si="4"/>
        <v>#DIV/0!</v>
      </c>
      <c r="S33" s="2" t="e">
        <f t="shared" si="5"/>
        <v>#DIV/0!</v>
      </c>
      <c r="T33" s="2">
        <f>VLOOKUP(A33,[1]TDSheet!$A:$V,22,0)</f>
        <v>1.6</v>
      </c>
      <c r="U33" s="2">
        <f>VLOOKUP(A33,[1]TDSheet!$A:$W,23,0)</f>
        <v>0</v>
      </c>
      <c r="V33" s="2">
        <f>VLOOKUP(A33,[1]TDSheet!$A:$O,15,0)</f>
        <v>0</v>
      </c>
      <c r="X33" s="2">
        <f t="shared" si="6"/>
        <v>0</v>
      </c>
      <c r="Y33" s="24">
        <f>VLOOKUP(A33,[1]TDSheet!$A:$Z,26,0)</f>
        <v>0</v>
      </c>
    </row>
    <row r="34" spans="1:25" ht="21.95" customHeight="1" x14ac:dyDescent="0.2">
      <c r="A34" s="8" t="s">
        <v>37</v>
      </c>
      <c r="B34" s="8" t="s">
        <v>11</v>
      </c>
      <c r="C34" s="9">
        <v>6</v>
      </c>
      <c r="D34" s="9">
        <v>544</v>
      </c>
      <c r="E34" s="9">
        <v>2</v>
      </c>
      <c r="F34" s="9">
        <v>4</v>
      </c>
      <c r="G34" s="24">
        <f>VLOOKUP(A34,[1]TDSheet!$A:$H,8,0)</f>
        <v>0</v>
      </c>
      <c r="H34" s="2">
        <f>VLOOKUP(A34,[2]Донецк!$A:$E,4,0)</f>
        <v>2</v>
      </c>
      <c r="I34" s="2">
        <f t="shared" si="2"/>
        <v>0</v>
      </c>
      <c r="N34" s="2">
        <f t="shared" si="3"/>
        <v>0.4</v>
      </c>
      <c r="O34" s="23"/>
      <c r="P34" s="23"/>
      <c r="R34" s="2">
        <f t="shared" si="4"/>
        <v>10</v>
      </c>
      <c r="S34" s="2">
        <f t="shared" si="5"/>
        <v>10</v>
      </c>
      <c r="T34" s="2">
        <f>VLOOKUP(A34,[1]TDSheet!$A:$V,22,0)</f>
        <v>0</v>
      </c>
      <c r="U34" s="2">
        <f>VLOOKUP(A34,[1]TDSheet!$A:$W,23,0)</f>
        <v>0.4</v>
      </c>
      <c r="V34" s="2">
        <f>VLOOKUP(A34,[1]TDSheet!$A:$O,15,0)</f>
        <v>0.8</v>
      </c>
      <c r="X34" s="2">
        <f t="shared" si="6"/>
        <v>0</v>
      </c>
      <c r="Y34" s="24">
        <f>VLOOKUP(A34,[1]TDSheet!$A:$Z,26,0)</f>
        <v>0</v>
      </c>
    </row>
    <row r="35" spans="1:25" ht="11.1" customHeight="1" x14ac:dyDescent="0.2">
      <c r="A35" s="8" t="s">
        <v>38</v>
      </c>
      <c r="B35" s="8" t="s">
        <v>11</v>
      </c>
      <c r="C35" s="9">
        <v>14</v>
      </c>
      <c r="D35" s="9">
        <v>48</v>
      </c>
      <c r="E35" s="9">
        <v>52</v>
      </c>
      <c r="F35" s="9">
        <v>-3</v>
      </c>
      <c r="G35" s="24">
        <f>VLOOKUP(A35,[1]TDSheet!$A:$H,8,0)</f>
        <v>0.9</v>
      </c>
      <c r="H35" s="2">
        <f>VLOOKUP(A35,[2]Донецк!$A:$E,4,0)</f>
        <v>52</v>
      </c>
      <c r="I35" s="2">
        <f t="shared" si="2"/>
        <v>0</v>
      </c>
      <c r="L35" s="2">
        <f>VLOOKUP(A35,[1]TDSheet!$A:$AA,27,0)*Y35</f>
        <v>80</v>
      </c>
      <c r="N35" s="2">
        <f t="shared" si="3"/>
        <v>10.4</v>
      </c>
      <c r="O35" s="23">
        <f>12*N35-L35-F35</f>
        <v>47.800000000000011</v>
      </c>
      <c r="P35" s="23"/>
      <c r="R35" s="2">
        <f t="shared" si="4"/>
        <v>12</v>
      </c>
      <c r="S35" s="2">
        <f t="shared" si="5"/>
        <v>7.4038461538461533</v>
      </c>
      <c r="T35" s="2">
        <f>VLOOKUP(A35,[1]TDSheet!$A:$V,22,0)</f>
        <v>5.6</v>
      </c>
      <c r="U35" s="2">
        <f>VLOOKUP(A35,[1]TDSheet!$A:$W,23,0)</f>
        <v>3.8</v>
      </c>
      <c r="V35" s="2">
        <f>VLOOKUP(A35,[1]TDSheet!$A:$O,15,0)</f>
        <v>10.4</v>
      </c>
      <c r="X35" s="2">
        <f t="shared" si="6"/>
        <v>43.02000000000001</v>
      </c>
      <c r="Y35" s="24">
        <f>VLOOKUP(A35,[1]TDSheet!$A:$Z,26,0)</f>
        <v>8</v>
      </c>
    </row>
    <row r="36" spans="1:25" ht="11.1" customHeight="1" x14ac:dyDescent="0.2">
      <c r="A36" s="8" t="s">
        <v>39</v>
      </c>
      <c r="B36" s="8" t="s">
        <v>11</v>
      </c>
      <c r="C36" s="9">
        <v>9</v>
      </c>
      <c r="D36" s="9"/>
      <c r="E36" s="9">
        <v>3</v>
      </c>
      <c r="F36" s="9">
        <v>1</v>
      </c>
      <c r="G36" s="24">
        <f>VLOOKUP(A36,[1]TDSheet!$A:$H,8,0)</f>
        <v>0</v>
      </c>
      <c r="H36" s="2">
        <f>VLOOKUP(A36,[2]Донецк!$A:$E,4,0)</f>
        <v>3</v>
      </c>
      <c r="I36" s="2">
        <f t="shared" si="2"/>
        <v>0</v>
      </c>
      <c r="N36" s="2">
        <f t="shared" si="3"/>
        <v>0.6</v>
      </c>
      <c r="O36" s="23"/>
      <c r="P36" s="23"/>
      <c r="R36" s="2">
        <f t="shared" si="4"/>
        <v>1.6666666666666667</v>
      </c>
      <c r="S36" s="2">
        <f t="shared" si="5"/>
        <v>1.6666666666666667</v>
      </c>
      <c r="T36" s="2">
        <f>VLOOKUP(A36,[1]TDSheet!$A:$V,22,0)</f>
        <v>1.4</v>
      </c>
      <c r="U36" s="2">
        <f>VLOOKUP(A36,[1]TDSheet!$A:$W,23,0)</f>
        <v>0</v>
      </c>
      <c r="V36" s="2">
        <f>VLOOKUP(A36,[1]TDSheet!$A:$O,15,0)</f>
        <v>1.6</v>
      </c>
      <c r="X36" s="2">
        <f t="shared" si="6"/>
        <v>0</v>
      </c>
      <c r="Y36" s="24">
        <f>VLOOKUP(A36,[1]TDSheet!$A:$Z,26,0)</f>
        <v>0</v>
      </c>
    </row>
    <row r="37" spans="1:25" ht="11.1" customHeight="1" x14ac:dyDescent="0.2">
      <c r="A37" s="8" t="s">
        <v>40</v>
      </c>
      <c r="B37" s="8" t="s">
        <v>11</v>
      </c>
      <c r="C37" s="9">
        <v>47</v>
      </c>
      <c r="D37" s="9">
        <v>8</v>
      </c>
      <c r="E37" s="9">
        <v>39</v>
      </c>
      <c r="F37" s="9">
        <v>11</v>
      </c>
      <c r="G37" s="24">
        <f>VLOOKUP(A37,[1]TDSheet!$A:$H,8,0)</f>
        <v>0.9</v>
      </c>
      <c r="H37" s="2">
        <f>VLOOKUP(A37,[2]Донецк!$A:$E,4,0)</f>
        <v>56</v>
      </c>
      <c r="I37" s="2">
        <f t="shared" si="2"/>
        <v>-17</v>
      </c>
      <c r="L37" s="2">
        <f>VLOOKUP(A37,[1]TDSheet!$A:$AA,27,0)*Y37</f>
        <v>112</v>
      </c>
      <c r="N37" s="2">
        <f t="shared" si="3"/>
        <v>7.8</v>
      </c>
      <c r="O37" s="23"/>
      <c r="P37" s="23"/>
      <c r="R37" s="2">
        <f t="shared" si="4"/>
        <v>15.76923076923077</v>
      </c>
      <c r="S37" s="2">
        <f t="shared" si="5"/>
        <v>15.76923076923077</v>
      </c>
      <c r="T37" s="2">
        <f>VLOOKUP(A37,[1]TDSheet!$A:$V,22,0)</f>
        <v>13</v>
      </c>
      <c r="U37" s="2">
        <f>VLOOKUP(A37,[1]TDSheet!$A:$W,23,0)</f>
        <v>6.8</v>
      </c>
      <c r="V37" s="2">
        <f>VLOOKUP(A37,[1]TDSheet!$A:$O,15,0)</f>
        <v>13</v>
      </c>
      <c r="X37" s="2">
        <f t="shared" si="6"/>
        <v>0</v>
      </c>
      <c r="Y37" s="24">
        <f>VLOOKUP(A37,[1]TDSheet!$A:$Z,26,0)</f>
        <v>8</v>
      </c>
    </row>
    <row r="38" spans="1:25" ht="21.95" customHeight="1" x14ac:dyDescent="0.2">
      <c r="A38" s="8" t="s">
        <v>41</v>
      </c>
      <c r="B38" s="8" t="s">
        <v>11</v>
      </c>
      <c r="C38" s="9">
        <v>128</v>
      </c>
      <c r="D38" s="9"/>
      <c r="E38" s="9">
        <v>34</v>
      </c>
      <c r="F38" s="9">
        <v>90</v>
      </c>
      <c r="G38" s="24">
        <f>VLOOKUP(A38,[1]TDSheet!$A:$H,8,0)</f>
        <v>0</v>
      </c>
      <c r="H38" s="2">
        <f>VLOOKUP(A38,[2]Донецк!$A:$E,4,0)</f>
        <v>37</v>
      </c>
      <c r="I38" s="2">
        <f t="shared" si="2"/>
        <v>-3</v>
      </c>
      <c r="N38" s="2">
        <f t="shared" si="3"/>
        <v>6.8</v>
      </c>
      <c r="O38" s="23"/>
      <c r="P38" s="23"/>
      <c r="R38" s="2">
        <f t="shared" si="4"/>
        <v>13.23529411764706</v>
      </c>
      <c r="S38" s="2">
        <f t="shared" si="5"/>
        <v>13.23529411764706</v>
      </c>
      <c r="T38" s="2">
        <f>VLOOKUP(A38,[1]TDSheet!$A:$V,22,0)</f>
        <v>3.8</v>
      </c>
      <c r="U38" s="2">
        <f>VLOOKUP(A38,[1]TDSheet!$A:$W,23,0)</f>
        <v>1.6</v>
      </c>
      <c r="V38" s="2">
        <f>VLOOKUP(A38,[1]TDSheet!$A:$O,15,0)</f>
        <v>3.8</v>
      </c>
      <c r="X38" s="2">
        <f t="shared" si="6"/>
        <v>0</v>
      </c>
      <c r="Y38" s="24">
        <f>VLOOKUP(A38,[1]TDSheet!$A:$Z,26,0)</f>
        <v>0</v>
      </c>
    </row>
    <row r="39" spans="1:25" ht="21.95" customHeight="1" x14ac:dyDescent="0.2">
      <c r="A39" s="8" t="s">
        <v>42</v>
      </c>
      <c r="B39" s="8" t="s">
        <v>11</v>
      </c>
      <c r="C39" s="10"/>
      <c r="D39" s="9">
        <v>384</v>
      </c>
      <c r="E39" s="9"/>
      <c r="F39" s="9"/>
      <c r="G39" s="24">
        <f>VLOOKUP(A39,[1]TDSheet!$A:$H,8,0)</f>
        <v>0</v>
      </c>
      <c r="I39" s="2">
        <f t="shared" si="2"/>
        <v>0</v>
      </c>
      <c r="N39" s="2">
        <f t="shared" si="3"/>
        <v>0</v>
      </c>
      <c r="O39" s="23"/>
      <c r="P39" s="23"/>
      <c r="R39" s="2" t="e">
        <f t="shared" si="4"/>
        <v>#DIV/0!</v>
      </c>
      <c r="S39" s="2" t="e">
        <f t="shared" si="5"/>
        <v>#DIV/0!</v>
      </c>
      <c r="T39" s="2">
        <f>VLOOKUP(A39,[1]TDSheet!$A:$V,22,0)</f>
        <v>0</v>
      </c>
      <c r="U39" s="2">
        <f>VLOOKUP(A39,[1]TDSheet!$A:$W,23,0)</f>
        <v>0</v>
      </c>
      <c r="V39" s="2">
        <f>VLOOKUP(A39,[1]TDSheet!$A:$O,15,0)</f>
        <v>0</v>
      </c>
      <c r="X39" s="2">
        <f t="shared" si="6"/>
        <v>0</v>
      </c>
      <c r="Y39" s="24">
        <f>VLOOKUP(A39,[1]TDSheet!$A:$Z,26,0)</f>
        <v>0</v>
      </c>
    </row>
    <row r="40" spans="1:25" ht="11.1" customHeight="1" x14ac:dyDescent="0.2">
      <c r="A40" s="8" t="s">
        <v>43</v>
      </c>
      <c r="B40" s="8" t="s">
        <v>11</v>
      </c>
      <c r="C40" s="9">
        <v>10</v>
      </c>
      <c r="D40" s="9">
        <v>904</v>
      </c>
      <c r="E40" s="9">
        <v>98</v>
      </c>
      <c r="F40" s="9">
        <v>83</v>
      </c>
      <c r="G40" s="24">
        <f>VLOOKUP(A40,[1]TDSheet!$A:$H,8,0)</f>
        <v>0.9</v>
      </c>
      <c r="H40" s="2">
        <f>VLOOKUP(A40,[2]Донецк!$A:$E,4,0)</f>
        <v>109</v>
      </c>
      <c r="I40" s="2">
        <f t="shared" si="2"/>
        <v>-11</v>
      </c>
      <c r="N40" s="2">
        <f t="shared" si="3"/>
        <v>19.600000000000001</v>
      </c>
      <c r="O40" s="23">
        <f t="shared" ref="O40:O44" si="11">12*N40-L40-F40</f>
        <v>152.20000000000002</v>
      </c>
      <c r="P40" s="23"/>
      <c r="R40" s="2">
        <f t="shared" si="4"/>
        <v>12</v>
      </c>
      <c r="S40" s="2">
        <f t="shared" si="5"/>
        <v>4.2346938775510203</v>
      </c>
      <c r="T40" s="2">
        <f>VLOOKUP(A40,[1]TDSheet!$A:$V,22,0)</f>
        <v>19.399999999999999</v>
      </c>
      <c r="U40" s="2">
        <f>VLOOKUP(A40,[1]TDSheet!$A:$W,23,0)</f>
        <v>12.2</v>
      </c>
      <c r="V40" s="2">
        <f>VLOOKUP(A40,[1]TDSheet!$A:$O,15,0)</f>
        <v>10.6</v>
      </c>
      <c r="X40" s="2">
        <f t="shared" si="6"/>
        <v>136.98000000000002</v>
      </c>
      <c r="Y40" s="24">
        <f>VLOOKUP(A40,[1]TDSheet!$A:$Z,26,0)</f>
        <v>8</v>
      </c>
    </row>
    <row r="41" spans="1:25" ht="11.1" customHeight="1" x14ac:dyDescent="0.2">
      <c r="A41" s="8" t="s">
        <v>44</v>
      </c>
      <c r="B41" s="8" t="s">
        <v>11</v>
      </c>
      <c r="C41" s="10"/>
      <c r="D41" s="9">
        <v>736</v>
      </c>
      <c r="E41" s="9"/>
      <c r="F41" s="9"/>
      <c r="G41" s="24">
        <f>VLOOKUP(A41,[1]TDSheet!$A:$H,8,0)</f>
        <v>0.43</v>
      </c>
      <c r="I41" s="2">
        <f t="shared" si="2"/>
        <v>0</v>
      </c>
      <c r="L41" s="2">
        <f>VLOOKUP(A41,[1]TDSheet!$A:$AA,27,0)*Y41</f>
        <v>16</v>
      </c>
      <c r="N41" s="2">
        <f t="shared" si="3"/>
        <v>0</v>
      </c>
      <c r="O41" s="23"/>
      <c r="P41" s="23"/>
      <c r="R41" s="2" t="e">
        <f t="shared" si="4"/>
        <v>#DIV/0!</v>
      </c>
      <c r="S41" s="2" t="e">
        <f t="shared" si="5"/>
        <v>#DIV/0!</v>
      </c>
      <c r="T41" s="2">
        <f>VLOOKUP(A41,[1]TDSheet!$A:$V,22,0)</f>
        <v>4</v>
      </c>
      <c r="U41" s="2">
        <f>VLOOKUP(A41,[1]TDSheet!$A:$W,23,0)</f>
        <v>3</v>
      </c>
      <c r="V41" s="2">
        <f>VLOOKUP(A41,[1]TDSheet!$A:$O,15,0)</f>
        <v>1.8</v>
      </c>
      <c r="X41" s="2">
        <f t="shared" si="6"/>
        <v>0</v>
      </c>
      <c r="Y41" s="24">
        <f>VLOOKUP(A41,[1]TDSheet!$A:$Z,26,0)</f>
        <v>16</v>
      </c>
    </row>
    <row r="42" spans="1:25" ht="21.95" customHeight="1" x14ac:dyDescent="0.2">
      <c r="A42" s="8" t="s">
        <v>45</v>
      </c>
      <c r="B42" s="8" t="s">
        <v>9</v>
      </c>
      <c r="C42" s="9">
        <v>74.2</v>
      </c>
      <c r="D42" s="9">
        <v>825</v>
      </c>
      <c r="E42" s="9">
        <v>470</v>
      </c>
      <c r="F42" s="9">
        <v>369.2</v>
      </c>
      <c r="G42" s="24">
        <f>VLOOKUP(A42,[1]TDSheet!$A:$H,8,0)</f>
        <v>1</v>
      </c>
      <c r="H42" s="2">
        <f>VLOOKUP(A42,[2]Донецк!$A:$E,4,0)</f>
        <v>575</v>
      </c>
      <c r="I42" s="2">
        <f t="shared" si="2"/>
        <v>-105</v>
      </c>
      <c r="L42" s="2">
        <f>VLOOKUP(A42,[1]TDSheet!$A:$AA,27,0)*Y42</f>
        <v>600</v>
      </c>
      <c r="N42" s="2">
        <f t="shared" si="3"/>
        <v>94</v>
      </c>
      <c r="O42" s="23">
        <f t="shared" si="11"/>
        <v>158.80000000000001</v>
      </c>
      <c r="P42" s="23"/>
      <c r="R42" s="2">
        <f t="shared" si="4"/>
        <v>12</v>
      </c>
      <c r="S42" s="2">
        <f t="shared" si="5"/>
        <v>10.310638297872341</v>
      </c>
      <c r="T42" s="2">
        <f>VLOOKUP(A42,[1]TDSheet!$A:$V,22,0)</f>
        <v>73.522000000000006</v>
      </c>
      <c r="U42" s="2">
        <f>VLOOKUP(A42,[1]TDSheet!$A:$W,23,0)</f>
        <v>76.44</v>
      </c>
      <c r="V42" s="2">
        <f>VLOOKUP(A42,[1]TDSheet!$A:$O,15,0)</f>
        <v>93.16</v>
      </c>
      <c r="X42" s="2">
        <f t="shared" si="6"/>
        <v>158.80000000000001</v>
      </c>
      <c r="Y42" s="24">
        <f>VLOOKUP(A42,[1]TDSheet!$A:$Z,26,0)</f>
        <v>5</v>
      </c>
    </row>
    <row r="43" spans="1:25" ht="11.1" customHeight="1" x14ac:dyDescent="0.2">
      <c r="A43" s="8" t="s">
        <v>46</v>
      </c>
      <c r="B43" s="8" t="s">
        <v>11</v>
      </c>
      <c r="C43" s="9">
        <v>477</v>
      </c>
      <c r="D43" s="9">
        <v>656</v>
      </c>
      <c r="E43" s="9">
        <v>209</v>
      </c>
      <c r="F43" s="9">
        <v>243</v>
      </c>
      <c r="G43" s="24">
        <f>VLOOKUP(A43,[1]TDSheet!$A:$H,8,0)</f>
        <v>0.9</v>
      </c>
      <c r="H43" s="2">
        <f>VLOOKUP(A43,[2]Донецк!$A:$E,4,0)</f>
        <v>207</v>
      </c>
      <c r="I43" s="2">
        <f t="shared" si="2"/>
        <v>2</v>
      </c>
      <c r="N43" s="2">
        <f t="shared" si="3"/>
        <v>41.8</v>
      </c>
      <c r="O43" s="23">
        <f t="shared" si="11"/>
        <v>258.59999999999997</v>
      </c>
      <c r="P43" s="23"/>
      <c r="R43" s="2">
        <f t="shared" si="4"/>
        <v>12</v>
      </c>
      <c r="S43" s="2">
        <f t="shared" si="5"/>
        <v>5.8133971291866029</v>
      </c>
      <c r="T43" s="2">
        <f>VLOOKUP(A43,[1]TDSheet!$A:$V,22,0)</f>
        <v>29.8</v>
      </c>
      <c r="U43" s="2">
        <f>VLOOKUP(A43,[1]TDSheet!$A:$W,23,0)</f>
        <v>47</v>
      </c>
      <c r="V43" s="2">
        <f>VLOOKUP(A43,[1]TDSheet!$A:$O,15,0)</f>
        <v>37.200000000000003</v>
      </c>
      <c r="X43" s="2">
        <f t="shared" si="6"/>
        <v>232.73999999999998</v>
      </c>
      <c r="Y43" s="24">
        <f>VLOOKUP(A43,[1]TDSheet!$A:$Z,26,0)</f>
        <v>8</v>
      </c>
    </row>
    <row r="44" spans="1:25" ht="11.1" customHeight="1" x14ac:dyDescent="0.2">
      <c r="A44" s="8" t="s">
        <v>47</v>
      </c>
      <c r="B44" s="8" t="s">
        <v>11</v>
      </c>
      <c r="C44" s="9">
        <v>5</v>
      </c>
      <c r="D44" s="9">
        <v>512</v>
      </c>
      <c r="E44" s="9">
        <v>5</v>
      </c>
      <c r="F44" s="9"/>
      <c r="G44" s="24">
        <f>VLOOKUP(A44,[1]TDSheet!$A:$H,8,0)</f>
        <v>0.43</v>
      </c>
      <c r="H44" s="2">
        <f>VLOOKUP(A44,[2]Донецк!$A:$E,4,0)</f>
        <v>5</v>
      </c>
      <c r="I44" s="2">
        <f t="shared" si="2"/>
        <v>0</v>
      </c>
      <c r="L44" s="2">
        <f>VLOOKUP(A44,[1]TDSheet!$A:$AA,27,0)*Y44</f>
        <v>32</v>
      </c>
      <c r="N44" s="2">
        <f t="shared" si="3"/>
        <v>1</v>
      </c>
      <c r="O44" s="23"/>
      <c r="P44" s="23"/>
      <c r="R44" s="2">
        <f t="shared" si="4"/>
        <v>32</v>
      </c>
      <c r="S44" s="2">
        <f t="shared" si="5"/>
        <v>32</v>
      </c>
      <c r="T44" s="2">
        <f>VLOOKUP(A44,[1]TDSheet!$A:$V,22,0)</f>
        <v>6.8</v>
      </c>
      <c r="U44" s="2">
        <f>VLOOKUP(A44,[1]TDSheet!$A:$W,23,0)</f>
        <v>6</v>
      </c>
      <c r="V44" s="2">
        <f>VLOOKUP(A44,[1]TDSheet!$A:$O,15,0)</f>
        <v>2.6</v>
      </c>
      <c r="X44" s="2">
        <f t="shared" si="6"/>
        <v>0</v>
      </c>
      <c r="Y44" s="24">
        <f>VLOOKUP(A44,[1]TDSheet!$A:$Z,26,0)</f>
        <v>16</v>
      </c>
    </row>
    <row r="45" spans="1:25" ht="21.95" customHeight="1" x14ac:dyDescent="0.2">
      <c r="A45" s="8" t="s">
        <v>48</v>
      </c>
      <c r="B45" s="8" t="s">
        <v>11</v>
      </c>
      <c r="C45" s="9">
        <v>155</v>
      </c>
      <c r="D45" s="9"/>
      <c r="E45" s="9">
        <v>37</v>
      </c>
      <c r="F45" s="9">
        <v>114</v>
      </c>
      <c r="G45" s="24">
        <f>VLOOKUP(A45,[1]TDSheet!$A:$H,8,0)</f>
        <v>0</v>
      </c>
      <c r="H45" s="2">
        <f>VLOOKUP(A45,[2]Донецк!$A:$E,4,0)</f>
        <v>37</v>
      </c>
      <c r="I45" s="2">
        <f t="shared" si="2"/>
        <v>0</v>
      </c>
      <c r="N45" s="2">
        <f t="shared" si="3"/>
        <v>7.4</v>
      </c>
      <c r="O45" s="23"/>
      <c r="P45" s="23"/>
      <c r="R45" s="2">
        <f t="shared" si="4"/>
        <v>15.405405405405405</v>
      </c>
      <c r="S45" s="2">
        <f t="shared" si="5"/>
        <v>15.405405405405405</v>
      </c>
      <c r="T45" s="2">
        <f>VLOOKUP(A45,[1]TDSheet!$A:$V,22,0)</f>
        <v>3.4</v>
      </c>
      <c r="U45" s="2">
        <f>VLOOKUP(A45,[1]TDSheet!$A:$W,23,0)</f>
        <v>4.2</v>
      </c>
      <c r="V45" s="2">
        <f>VLOOKUP(A45,[1]TDSheet!$A:$O,15,0)</f>
        <v>6.6</v>
      </c>
      <c r="X45" s="2">
        <f t="shared" si="6"/>
        <v>0</v>
      </c>
      <c r="Y45" s="24">
        <f>VLOOKUP(A45,[1]TDSheet!$A:$Z,26,0)</f>
        <v>0</v>
      </c>
    </row>
    <row r="46" spans="1:25" ht="11.1" customHeight="1" x14ac:dyDescent="0.2">
      <c r="A46" s="8" t="s">
        <v>49</v>
      </c>
      <c r="B46" s="8" t="s">
        <v>11</v>
      </c>
      <c r="C46" s="9">
        <v>187</v>
      </c>
      <c r="D46" s="9"/>
      <c r="E46" s="9">
        <v>70</v>
      </c>
      <c r="F46" s="9">
        <v>101</v>
      </c>
      <c r="G46" s="24">
        <f>VLOOKUP(A46,[1]TDSheet!$A:$H,8,0)</f>
        <v>0.7</v>
      </c>
      <c r="H46" s="2">
        <f>VLOOKUP(A46,[2]Донецк!$A:$E,4,0)</f>
        <v>77</v>
      </c>
      <c r="I46" s="2">
        <f t="shared" si="2"/>
        <v>-7</v>
      </c>
      <c r="L46" s="2">
        <f>VLOOKUP(A46,[1]TDSheet!$A:$AA,27,0)*Y46</f>
        <v>8</v>
      </c>
      <c r="N46" s="2">
        <f t="shared" si="3"/>
        <v>14</v>
      </c>
      <c r="O46" s="23">
        <f t="shared" ref="O46:O51" si="12">12*N46-L46-F46</f>
        <v>59</v>
      </c>
      <c r="P46" s="23"/>
      <c r="R46" s="2">
        <f t="shared" si="4"/>
        <v>12</v>
      </c>
      <c r="S46" s="2">
        <f t="shared" si="5"/>
        <v>7.7857142857142856</v>
      </c>
      <c r="T46" s="2">
        <f>VLOOKUP(A46,[1]TDSheet!$A:$V,22,0)</f>
        <v>15</v>
      </c>
      <c r="U46" s="2">
        <f>VLOOKUP(A46,[1]TDSheet!$A:$W,23,0)</f>
        <v>13.6</v>
      </c>
      <c r="V46" s="2">
        <f>VLOOKUP(A46,[1]TDSheet!$A:$O,15,0)</f>
        <v>13.4</v>
      </c>
      <c r="X46" s="2">
        <f t="shared" si="6"/>
        <v>41.3</v>
      </c>
      <c r="Y46" s="24">
        <f>VLOOKUP(A46,[1]TDSheet!$A:$Z,26,0)</f>
        <v>8</v>
      </c>
    </row>
    <row r="47" spans="1:25" ht="11.1" customHeight="1" x14ac:dyDescent="0.2">
      <c r="A47" s="8" t="s">
        <v>50</v>
      </c>
      <c r="B47" s="8" t="s">
        <v>11</v>
      </c>
      <c r="C47" s="9">
        <v>189</v>
      </c>
      <c r="D47" s="9"/>
      <c r="E47" s="9">
        <v>13</v>
      </c>
      <c r="F47" s="9">
        <v>176</v>
      </c>
      <c r="G47" s="24">
        <f>VLOOKUP(A47,[1]TDSheet!$A:$H,8,0)</f>
        <v>0.43</v>
      </c>
      <c r="H47" s="2">
        <f>VLOOKUP(A47,[2]Донецк!$A:$E,4,0)</f>
        <v>13</v>
      </c>
      <c r="I47" s="2">
        <f t="shared" si="2"/>
        <v>0</v>
      </c>
      <c r="N47" s="2">
        <f t="shared" si="3"/>
        <v>2.6</v>
      </c>
      <c r="O47" s="23"/>
      <c r="P47" s="23"/>
      <c r="R47" s="2">
        <f t="shared" si="4"/>
        <v>67.692307692307693</v>
      </c>
      <c r="S47" s="2">
        <f t="shared" si="5"/>
        <v>67.692307692307693</v>
      </c>
      <c r="T47" s="2">
        <f>VLOOKUP(A47,[1]TDSheet!$A:$V,22,0)</f>
        <v>2.6</v>
      </c>
      <c r="U47" s="2">
        <f>VLOOKUP(A47,[1]TDSheet!$A:$W,23,0)</f>
        <v>1.6</v>
      </c>
      <c r="V47" s="2">
        <f>VLOOKUP(A47,[1]TDSheet!$A:$O,15,0)</f>
        <v>1.4</v>
      </c>
      <c r="W47" s="26" t="s">
        <v>106</v>
      </c>
      <c r="X47" s="2">
        <f t="shared" si="6"/>
        <v>0</v>
      </c>
      <c r="Y47" s="24">
        <f>VLOOKUP(A47,[1]TDSheet!$A:$Z,26,0)</f>
        <v>16</v>
      </c>
    </row>
    <row r="48" spans="1:25" ht="21.95" customHeight="1" x14ac:dyDescent="0.2">
      <c r="A48" s="8" t="s">
        <v>51</v>
      </c>
      <c r="B48" s="8" t="s">
        <v>11</v>
      </c>
      <c r="C48" s="9">
        <v>28</v>
      </c>
      <c r="D48" s="9">
        <v>136</v>
      </c>
      <c r="E48" s="9">
        <v>64</v>
      </c>
      <c r="F48" s="9">
        <v>84</v>
      </c>
      <c r="G48" s="24">
        <f>VLOOKUP(A48,[1]TDSheet!$A:$H,8,0)</f>
        <v>0.9</v>
      </c>
      <c r="H48" s="2">
        <f>VLOOKUP(A48,[2]Донецк!$A:$E,4,0)</f>
        <v>66</v>
      </c>
      <c r="I48" s="2">
        <f t="shared" si="2"/>
        <v>-2</v>
      </c>
      <c r="L48" s="2">
        <f>VLOOKUP(A48,[1]TDSheet!$A:$AA,27,0)*Y48</f>
        <v>32</v>
      </c>
      <c r="N48" s="2">
        <f t="shared" si="3"/>
        <v>12.8</v>
      </c>
      <c r="O48" s="23">
        <f t="shared" si="12"/>
        <v>37.600000000000023</v>
      </c>
      <c r="P48" s="23"/>
      <c r="R48" s="2">
        <f t="shared" si="4"/>
        <v>12.000000000000002</v>
      </c>
      <c r="S48" s="2">
        <f t="shared" si="5"/>
        <v>9.0625</v>
      </c>
      <c r="T48" s="2">
        <f>VLOOKUP(A48,[1]TDSheet!$A:$V,22,0)</f>
        <v>13.2</v>
      </c>
      <c r="U48" s="2">
        <f>VLOOKUP(A48,[1]TDSheet!$A:$W,23,0)</f>
        <v>16.600000000000001</v>
      </c>
      <c r="V48" s="2">
        <f>VLOOKUP(A48,[1]TDSheet!$A:$O,15,0)</f>
        <v>14.4</v>
      </c>
      <c r="X48" s="2">
        <f t="shared" si="6"/>
        <v>33.840000000000025</v>
      </c>
      <c r="Y48" s="24">
        <f>VLOOKUP(A48,[1]TDSheet!$A:$Z,26,0)</f>
        <v>8</v>
      </c>
    </row>
    <row r="49" spans="1:25" ht="11.1" customHeight="1" x14ac:dyDescent="0.2">
      <c r="A49" s="8" t="s">
        <v>52</v>
      </c>
      <c r="B49" s="8" t="s">
        <v>11</v>
      </c>
      <c r="C49" s="9">
        <v>87</v>
      </c>
      <c r="D49" s="9"/>
      <c r="E49" s="9">
        <v>14</v>
      </c>
      <c r="F49" s="9">
        <v>73</v>
      </c>
      <c r="G49" s="24">
        <f>VLOOKUP(A49,[1]TDSheet!$A:$H,8,0)</f>
        <v>0.43</v>
      </c>
      <c r="H49" s="2">
        <f>VLOOKUP(A49,[2]Донецк!$A:$E,4,0)</f>
        <v>14</v>
      </c>
      <c r="I49" s="2">
        <f t="shared" si="2"/>
        <v>0</v>
      </c>
      <c r="N49" s="2">
        <f t="shared" si="3"/>
        <v>2.8</v>
      </c>
      <c r="O49" s="23"/>
      <c r="P49" s="23"/>
      <c r="R49" s="2">
        <f t="shared" si="4"/>
        <v>26.071428571428573</v>
      </c>
      <c r="S49" s="2">
        <f t="shared" si="5"/>
        <v>26.071428571428573</v>
      </c>
      <c r="T49" s="2">
        <f>VLOOKUP(A49,[1]TDSheet!$A:$V,22,0)</f>
        <v>2</v>
      </c>
      <c r="U49" s="2">
        <f>VLOOKUP(A49,[1]TDSheet!$A:$W,23,0)</f>
        <v>2.6</v>
      </c>
      <c r="V49" s="2">
        <f>VLOOKUP(A49,[1]TDSheet!$A:$O,15,0)</f>
        <v>0</v>
      </c>
      <c r="X49" s="2">
        <f t="shared" si="6"/>
        <v>0</v>
      </c>
      <c r="Y49" s="24">
        <f>VLOOKUP(A49,[1]TDSheet!$A:$Z,26,0)</f>
        <v>16</v>
      </c>
    </row>
    <row r="50" spans="1:25" ht="21.95" customHeight="1" x14ac:dyDescent="0.2">
      <c r="A50" s="8" t="s">
        <v>53</v>
      </c>
      <c r="B50" s="8" t="s">
        <v>11</v>
      </c>
      <c r="C50" s="9">
        <v>141</v>
      </c>
      <c r="D50" s="9"/>
      <c r="E50" s="9">
        <v>56</v>
      </c>
      <c r="F50" s="9">
        <v>75</v>
      </c>
      <c r="G50" s="24">
        <f>VLOOKUP(A50,[1]TDSheet!$A:$H,8,0)</f>
        <v>0.9</v>
      </c>
      <c r="H50" s="2">
        <f>VLOOKUP(A50,[2]Донецк!$A:$E,4,0)</f>
        <v>54</v>
      </c>
      <c r="I50" s="2">
        <f t="shared" si="2"/>
        <v>2</v>
      </c>
      <c r="N50" s="2">
        <f t="shared" si="3"/>
        <v>11.2</v>
      </c>
      <c r="O50" s="23">
        <f t="shared" si="12"/>
        <v>59.399999999999977</v>
      </c>
      <c r="P50" s="23"/>
      <c r="R50" s="2">
        <f t="shared" si="4"/>
        <v>11.999999999999998</v>
      </c>
      <c r="S50" s="2">
        <f t="shared" si="5"/>
        <v>6.6964285714285721</v>
      </c>
      <c r="T50" s="2">
        <f>VLOOKUP(A50,[1]TDSheet!$A:$V,22,0)</f>
        <v>4.5999999999999996</v>
      </c>
      <c r="U50" s="2">
        <f>VLOOKUP(A50,[1]TDSheet!$A:$W,23,0)</f>
        <v>9.1999999999999993</v>
      </c>
      <c r="V50" s="2">
        <f>VLOOKUP(A50,[1]TDSheet!$A:$O,15,0)</f>
        <v>5.2</v>
      </c>
      <c r="X50" s="2">
        <f t="shared" si="6"/>
        <v>53.45999999999998</v>
      </c>
      <c r="Y50" s="24">
        <f>VLOOKUP(A50,[1]TDSheet!$A:$Z,26,0)</f>
        <v>8</v>
      </c>
    </row>
    <row r="51" spans="1:25" ht="11.1" customHeight="1" x14ac:dyDescent="0.2">
      <c r="A51" s="8" t="s">
        <v>54</v>
      </c>
      <c r="B51" s="8" t="s">
        <v>9</v>
      </c>
      <c r="C51" s="9">
        <v>95</v>
      </c>
      <c r="D51" s="9">
        <v>800</v>
      </c>
      <c r="E51" s="9">
        <v>343.6</v>
      </c>
      <c r="F51" s="9">
        <v>509</v>
      </c>
      <c r="G51" s="24">
        <f>VLOOKUP(A51,[1]TDSheet!$A:$H,8,0)</f>
        <v>1</v>
      </c>
      <c r="H51" s="2">
        <f>VLOOKUP(A51,[2]Донецк!$A:$E,4,0)</f>
        <v>450</v>
      </c>
      <c r="I51" s="2">
        <f t="shared" si="2"/>
        <v>-106.39999999999998</v>
      </c>
      <c r="L51" s="2">
        <f>VLOOKUP(A51,[1]TDSheet!$A:$AA,27,0)*Y51</f>
        <v>400</v>
      </c>
      <c r="N51" s="2">
        <f t="shared" si="3"/>
        <v>68.72</v>
      </c>
      <c r="O51" s="23"/>
      <c r="P51" s="23"/>
      <c r="R51" s="2">
        <f t="shared" si="4"/>
        <v>13.227590221187427</v>
      </c>
      <c r="S51" s="2">
        <f t="shared" si="5"/>
        <v>13.227590221187427</v>
      </c>
      <c r="T51" s="2">
        <f>VLOOKUP(A51,[1]TDSheet!$A:$V,22,0)</f>
        <v>81</v>
      </c>
      <c r="U51" s="2">
        <f>VLOOKUP(A51,[1]TDSheet!$A:$W,23,0)</f>
        <v>74</v>
      </c>
      <c r="V51" s="2">
        <f>VLOOKUP(A51,[1]TDSheet!$A:$O,15,0)</f>
        <v>78</v>
      </c>
      <c r="X51" s="2">
        <f t="shared" si="6"/>
        <v>0</v>
      </c>
      <c r="Y51" s="24">
        <f>VLOOKUP(A51,[1]TDSheet!$A:$Z,26,0)</f>
        <v>5</v>
      </c>
    </row>
    <row r="52" spans="1:25" ht="11.1" customHeight="1" x14ac:dyDescent="0.2">
      <c r="A52" s="8" t="s">
        <v>55</v>
      </c>
      <c r="B52" s="8" t="s">
        <v>11</v>
      </c>
      <c r="C52" s="9">
        <v>312</v>
      </c>
      <c r="D52" s="9"/>
      <c r="E52" s="9">
        <v>2</v>
      </c>
      <c r="F52" s="9">
        <v>310</v>
      </c>
      <c r="G52" s="24">
        <f>VLOOKUP(A52,[1]TDSheet!$A:$H,8,0)</f>
        <v>0</v>
      </c>
      <c r="H52" s="2">
        <f>VLOOKUP(A52,[2]Донецк!$A:$E,4,0)</f>
        <v>2</v>
      </c>
      <c r="I52" s="2">
        <f t="shared" si="2"/>
        <v>0</v>
      </c>
      <c r="N52" s="2">
        <f t="shared" si="3"/>
        <v>0.4</v>
      </c>
      <c r="O52" s="23"/>
      <c r="P52" s="23"/>
      <c r="R52" s="2">
        <f t="shared" si="4"/>
        <v>775</v>
      </c>
      <c r="S52" s="2">
        <f t="shared" si="5"/>
        <v>775</v>
      </c>
      <c r="T52" s="2">
        <f>VLOOKUP(A52,[1]TDSheet!$A:$V,22,0)</f>
        <v>0</v>
      </c>
      <c r="U52" s="2">
        <f>VLOOKUP(A52,[1]TDSheet!$A:$W,23,0)</f>
        <v>0</v>
      </c>
      <c r="V52" s="2">
        <f>VLOOKUP(A52,[1]TDSheet!$A:$O,15,0)</f>
        <v>0</v>
      </c>
      <c r="W52" s="26" t="s">
        <v>106</v>
      </c>
      <c r="X52" s="2">
        <f t="shared" si="6"/>
        <v>0</v>
      </c>
      <c r="Y52" s="24">
        <f>VLOOKUP(A52,[1]TDSheet!$A:$Z,26,0)</f>
        <v>0</v>
      </c>
    </row>
    <row r="53" spans="1:25" ht="11.1" customHeight="1" x14ac:dyDescent="0.2">
      <c r="A53" s="8" t="s">
        <v>56</v>
      </c>
      <c r="B53" s="8" t="s">
        <v>11</v>
      </c>
      <c r="C53" s="9">
        <v>71</v>
      </c>
      <c r="D53" s="9"/>
      <c r="E53" s="9">
        <v>3</v>
      </c>
      <c r="F53" s="9">
        <v>68</v>
      </c>
      <c r="G53" s="24">
        <f>VLOOKUP(A53,[1]TDSheet!$A:$H,8,0)</f>
        <v>0.43</v>
      </c>
      <c r="H53" s="2">
        <f>VLOOKUP(A53,[2]Донецк!$A:$E,4,0)</f>
        <v>3</v>
      </c>
      <c r="I53" s="2">
        <f t="shared" si="2"/>
        <v>0</v>
      </c>
      <c r="N53" s="2">
        <f t="shared" si="3"/>
        <v>0.6</v>
      </c>
      <c r="O53" s="23"/>
      <c r="P53" s="23"/>
      <c r="R53" s="2">
        <f t="shared" si="4"/>
        <v>113.33333333333334</v>
      </c>
      <c r="S53" s="2">
        <f t="shared" si="5"/>
        <v>113.33333333333334</v>
      </c>
      <c r="T53" s="2">
        <f>VLOOKUP(A53,[1]TDSheet!$A:$V,22,0)</f>
        <v>0</v>
      </c>
      <c r="U53" s="2">
        <f>VLOOKUP(A53,[1]TDSheet!$A:$W,23,0)</f>
        <v>0</v>
      </c>
      <c r="V53" s="2">
        <f>VLOOKUP(A53,[1]TDSheet!$A:$O,15,0)</f>
        <v>0.6</v>
      </c>
      <c r="W53" s="26" t="s">
        <v>106</v>
      </c>
      <c r="X53" s="2">
        <f t="shared" si="6"/>
        <v>0</v>
      </c>
      <c r="Y53" s="24">
        <f>VLOOKUP(A53,[1]TDSheet!$A:$Z,26,0)</f>
        <v>16</v>
      </c>
    </row>
    <row r="54" spans="1:25" ht="11.1" customHeight="1" x14ac:dyDescent="0.2">
      <c r="A54" s="8" t="s">
        <v>57</v>
      </c>
      <c r="B54" s="8" t="s">
        <v>11</v>
      </c>
      <c r="C54" s="9">
        <v>70</v>
      </c>
      <c r="D54" s="9"/>
      <c r="E54" s="9">
        <v>4</v>
      </c>
      <c r="F54" s="9">
        <v>66</v>
      </c>
      <c r="G54" s="24">
        <f>VLOOKUP(A54,[1]TDSheet!$A:$H,8,0)</f>
        <v>0.9</v>
      </c>
      <c r="H54" s="2">
        <f>VLOOKUP(A54,[2]Донецк!$A:$E,4,0)</f>
        <v>4</v>
      </c>
      <c r="I54" s="2">
        <f t="shared" si="2"/>
        <v>0</v>
      </c>
      <c r="N54" s="2">
        <f t="shared" si="3"/>
        <v>0.8</v>
      </c>
      <c r="O54" s="23"/>
      <c r="P54" s="23"/>
      <c r="R54" s="2">
        <f t="shared" si="4"/>
        <v>82.5</v>
      </c>
      <c r="S54" s="2">
        <f t="shared" si="5"/>
        <v>82.5</v>
      </c>
      <c r="T54" s="2">
        <f>VLOOKUP(A54,[1]TDSheet!$A:$V,22,0)</f>
        <v>0</v>
      </c>
      <c r="U54" s="2">
        <f>VLOOKUP(A54,[1]TDSheet!$A:$W,23,0)</f>
        <v>0</v>
      </c>
      <c r="V54" s="2">
        <f>VLOOKUP(A54,[1]TDSheet!$A:$O,15,0)</f>
        <v>0.6</v>
      </c>
      <c r="W54" s="26" t="s">
        <v>106</v>
      </c>
      <c r="X54" s="2">
        <f t="shared" si="6"/>
        <v>0</v>
      </c>
      <c r="Y54" s="24">
        <f>VLOOKUP(A54,[1]TDSheet!$A:$Z,26,0)</f>
        <v>8</v>
      </c>
    </row>
    <row r="55" spans="1:25" ht="11.1" customHeight="1" x14ac:dyDescent="0.2">
      <c r="A55" s="8" t="s">
        <v>58</v>
      </c>
      <c r="B55" s="8" t="s">
        <v>9</v>
      </c>
      <c r="C55" s="9">
        <v>10</v>
      </c>
      <c r="D55" s="9"/>
      <c r="E55" s="9">
        <v>10</v>
      </c>
      <c r="F55" s="9"/>
      <c r="G55" s="24">
        <f>VLOOKUP(A55,[1]TDSheet!$A:$H,8,0)</f>
        <v>0</v>
      </c>
      <c r="H55" s="2">
        <f>VLOOKUP(A55,[2]Донецк!$A:$E,4,0)</f>
        <v>15</v>
      </c>
      <c r="I55" s="2">
        <f t="shared" si="2"/>
        <v>-5</v>
      </c>
      <c r="N55" s="2">
        <f t="shared" si="3"/>
        <v>2</v>
      </c>
      <c r="O55" s="23"/>
      <c r="P55" s="23"/>
      <c r="R55" s="2">
        <f t="shared" si="4"/>
        <v>0</v>
      </c>
      <c r="S55" s="2">
        <f t="shared" si="5"/>
        <v>0</v>
      </c>
      <c r="T55" s="2">
        <f>VLOOKUP(A55,[1]TDSheet!$A:$V,22,0)</f>
        <v>1</v>
      </c>
      <c r="U55" s="2">
        <f>VLOOKUP(A55,[1]TDSheet!$A:$W,23,0)</f>
        <v>3</v>
      </c>
      <c r="V55" s="2">
        <f>VLOOKUP(A55,[1]TDSheet!$A:$O,15,0)</f>
        <v>5</v>
      </c>
      <c r="X55" s="2">
        <f t="shared" si="6"/>
        <v>0</v>
      </c>
      <c r="Y55" s="24">
        <f>VLOOKUP(A55,[1]TDSheet!$A:$Z,26,0)</f>
        <v>0</v>
      </c>
    </row>
    <row r="56" spans="1:25" ht="11.1" customHeight="1" x14ac:dyDescent="0.2">
      <c r="A56" s="8" t="s">
        <v>59</v>
      </c>
      <c r="B56" s="8" t="s">
        <v>11</v>
      </c>
      <c r="C56" s="9">
        <v>76</v>
      </c>
      <c r="D56" s="9"/>
      <c r="E56" s="9"/>
      <c r="F56" s="9">
        <v>76</v>
      </c>
      <c r="G56" s="24">
        <f>VLOOKUP(A56,[1]TDSheet!$A:$H,8,0)</f>
        <v>0.33</v>
      </c>
      <c r="I56" s="2">
        <f t="shared" si="2"/>
        <v>0</v>
      </c>
      <c r="N56" s="2">
        <f t="shared" si="3"/>
        <v>0</v>
      </c>
      <c r="O56" s="23"/>
      <c r="P56" s="23"/>
      <c r="R56" s="2" t="e">
        <f t="shared" si="4"/>
        <v>#DIV/0!</v>
      </c>
      <c r="S56" s="2" t="e">
        <f t="shared" si="5"/>
        <v>#DIV/0!</v>
      </c>
      <c r="T56" s="2">
        <f>VLOOKUP(A56,[1]TDSheet!$A:$V,22,0)</f>
        <v>0</v>
      </c>
      <c r="U56" s="2">
        <f>VLOOKUP(A56,[1]TDSheet!$A:$W,23,0)</f>
        <v>0</v>
      </c>
      <c r="V56" s="2">
        <f>VLOOKUP(A56,[1]TDSheet!$A:$O,15,0)</f>
        <v>0</v>
      </c>
      <c r="X56" s="2">
        <f t="shared" si="6"/>
        <v>0</v>
      </c>
      <c r="Y56" s="24">
        <f>VLOOKUP(A56,[1]TDSheet!$A:$Z,26,0)</f>
        <v>6</v>
      </c>
    </row>
    <row r="57" spans="1:25" ht="11.1" customHeight="1" x14ac:dyDescent="0.2">
      <c r="A57" s="8" t="s">
        <v>68</v>
      </c>
      <c r="B57" s="8" t="s">
        <v>9</v>
      </c>
      <c r="C57" s="9">
        <v>102</v>
      </c>
      <c r="D57" s="9"/>
      <c r="E57" s="9">
        <v>15</v>
      </c>
      <c r="F57" s="9">
        <v>87</v>
      </c>
      <c r="G57" s="24">
        <f>VLOOKUP(A57,[1]TDSheet!$A:$H,8,0)</f>
        <v>0</v>
      </c>
      <c r="H57" s="2">
        <f>VLOOKUP(A57,[2]Донецк!$A:$E,4,0)</f>
        <v>15</v>
      </c>
      <c r="I57" s="2">
        <f t="shared" si="2"/>
        <v>0</v>
      </c>
      <c r="N57" s="2">
        <f t="shared" si="3"/>
        <v>3</v>
      </c>
      <c r="O57" s="23"/>
      <c r="P57" s="23"/>
      <c r="R57" s="2">
        <f t="shared" si="4"/>
        <v>29</v>
      </c>
      <c r="S57" s="2">
        <f t="shared" si="5"/>
        <v>29</v>
      </c>
      <c r="T57" s="2">
        <f>VLOOKUP(A57,[1]TDSheet!$A:$V,22,0)</f>
        <v>2.4</v>
      </c>
      <c r="U57" s="2">
        <f>VLOOKUP(A57,[1]TDSheet!$A:$W,23,0)</f>
        <v>1.94</v>
      </c>
      <c r="V57" s="2">
        <f>VLOOKUP(A57,[1]TDSheet!$A:$O,15,0)</f>
        <v>0.6</v>
      </c>
      <c r="X57" s="2">
        <f t="shared" si="6"/>
        <v>0</v>
      </c>
      <c r="Y57" s="24">
        <f>VLOOKUP(A57,[1]TDSheet!$A:$Z,26,0)</f>
        <v>0</v>
      </c>
    </row>
    <row r="58" spans="1:25" ht="11.1" customHeight="1" x14ac:dyDescent="0.2">
      <c r="A58" s="8" t="s">
        <v>69</v>
      </c>
      <c r="B58" s="8" t="s">
        <v>9</v>
      </c>
      <c r="C58" s="9">
        <v>45</v>
      </c>
      <c r="D58" s="9"/>
      <c r="E58" s="9">
        <v>3</v>
      </c>
      <c r="F58" s="9">
        <v>42</v>
      </c>
      <c r="G58" s="24">
        <f>VLOOKUP(A58,[1]TDSheet!$A:$H,8,0)</f>
        <v>1</v>
      </c>
      <c r="H58" s="2">
        <f>VLOOKUP(A58,[2]Донецк!$A:$E,4,0)</f>
        <v>3</v>
      </c>
      <c r="I58" s="2">
        <f t="shared" si="2"/>
        <v>0</v>
      </c>
      <c r="N58" s="2">
        <f t="shared" si="3"/>
        <v>0.6</v>
      </c>
      <c r="O58" s="23"/>
      <c r="P58" s="23"/>
      <c r="R58" s="2">
        <f t="shared" si="4"/>
        <v>70</v>
      </c>
      <c r="S58" s="2">
        <f t="shared" si="5"/>
        <v>70</v>
      </c>
      <c r="T58" s="2">
        <f>VLOOKUP(A58,[1]TDSheet!$A:$V,22,0)</f>
        <v>0.6</v>
      </c>
      <c r="U58" s="2">
        <f>VLOOKUP(A58,[1]TDSheet!$A:$W,23,0)</f>
        <v>0.6</v>
      </c>
      <c r="V58" s="2">
        <f>VLOOKUP(A58,[1]TDSheet!$A:$O,15,0)</f>
        <v>0</v>
      </c>
      <c r="X58" s="2">
        <f t="shared" si="6"/>
        <v>0</v>
      </c>
      <c r="Y58" s="24">
        <f>VLOOKUP(A58,[1]TDSheet!$A:$Z,26,0)</f>
        <v>3</v>
      </c>
    </row>
    <row r="59" spans="1:25" ht="11.1" customHeight="1" x14ac:dyDescent="0.2">
      <c r="A59" s="8" t="s">
        <v>70</v>
      </c>
      <c r="B59" s="8" t="s">
        <v>11</v>
      </c>
      <c r="C59" s="9">
        <v>176</v>
      </c>
      <c r="D59" s="9">
        <v>456</v>
      </c>
      <c r="E59" s="9">
        <v>82</v>
      </c>
      <c r="F59" s="9">
        <v>125</v>
      </c>
      <c r="G59" s="24">
        <f>VLOOKUP(A59,[1]TDSheet!$A:$H,8,0)</f>
        <v>0.25</v>
      </c>
      <c r="H59" s="2">
        <f>VLOOKUP(A59,[2]Донецк!$A:$E,4,0)</f>
        <v>82</v>
      </c>
      <c r="I59" s="2">
        <f t="shared" si="2"/>
        <v>0</v>
      </c>
      <c r="N59" s="2">
        <f t="shared" si="3"/>
        <v>16.399999999999999</v>
      </c>
      <c r="O59" s="23">
        <f t="shared" ref="O58:O70" si="13">12*N59-L59-F59</f>
        <v>71.799999999999983</v>
      </c>
      <c r="P59" s="23"/>
      <c r="R59" s="2">
        <f t="shared" si="4"/>
        <v>12</v>
      </c>
      <c r="S59" s="2">
        <f t="shared" si="5"/>
        <v>7.6219512195121961</v>
      </c>
      <c r="T59" s="2">
        <f>VLOOKUP(A59,[1]TDSheet!$A:$V,22,0)</f>
        <v>21</v>
      </c>
      <c r="U59" s="2">
        <f>VLOOKUP(A59,[1]TDSheet!$A:$W,23,0)</f>
        <v>16</v>
      </c>
      <c r="V59" s="2">
        <f>VLOOKUP(A59,[1]TDSheet!$A:$O,15,0)</f>
        <v>10.6</v>
      </c>
      <c r="X59" s="2">
        <f t="shared" si="6"/>
        <v>17.949999999999996</v>
      </c>
      <c r="Y59" s="24">
        <f>VLOOKUP(A59,[1]TDSheet!$A:$Z,26,0)</f>
        <v>12</v>
      </c>
    </row>
    <row r="60" spans="1:25" ht="11.1" customHeight="1" x14ac:dyDescent="0.2">
      <c r="A60" s="8" t="s">
        <v>71</v>
      </c>
      <c r="B60" s="8" t="s">
        <v>11</v>
      </c>
      <c r="C60" s="9">
        <v>51</v>
      </c>
      <c r="D60" s="9">
        <v>480</v>
      </c>
      <c r="E60" s="9">
        <v>65</v>
      </c>
      <c r="F60" s="9">
        <v>44</v>
      </c>
      <c r="G60" s="24">
        <f>VLOOKUP(A60,[1]TDSheet!$A:$H,8,0)</f>
        <v>0.3</v>
      </c>
      <c r="H60" s="2">
        <f>VLOOKUP(A60,[2]Донецк!$A:$E,4,0)</f>
        <v>64</v>
      </c>
      <c r="I60" s="2">
        <f t="shared" si="2"/>
        <v>1</v>
      </c>
      <c r="L60" s="2">
        <f>VLOOKUP(A60,[1]TDSheet!$A:$AA,27,0)*Y60</f>
        <v>36</v>
      </c>
      <c r="N60" s="2">
        <f t="shared" si="3"/>
        <v>13</v>
      </c>
      <c r="O60" s="23">
        <f t="shared" si="13"/>
        <v>76</v>
      </c>
      <c r="P60" s="23"/>
      <c r="R60" s="2">
        <f t="shared" si="4"/>
        <v>12</v>
      </c>
      <c r="S60" s="2">
        <f t="shared" si="5"/>
        <v>6.1538461538461542</v>
      </c>
      <c r="T60" s="2">
        <f>VLOOKUP(A60,[1]TDSheet!$A:$V,22,0)</f>
        <v>9</v>
      </c>
      <c r="U60" s="2">
        <f>VLOOKUP(A60,[1]TDSheet!$A:$W,23,0)</f>
        <v>9</v>
      </c>
      <c r="V60" s="2">
        <f>VLOOKUP(A60,[1]TDSheet!$A:$O,15,0)</f>
        <v>9.1999999999999993</v>
      </c>
      <c r="X60" s="2">
        <f t="shared" si="6"/>
        <v>22.8</v>
      </c>
      <c r="Y60" s="24">
        <f>VLOOKUP(A60,[1]TDSheet!$A:$Z,26,0)</f>
        <v>12</v>
      </c>
    </row>
    <row r="61" spans="1:25" ht="11.1" customHeight="1" x14ac:dyDescent="0.2">
      <c r="A61" s="8" t="s">
        <v>72</v>
      </c>
      <c r="B61" s="8" t="s">
        <v>11</v>
      </c>
      <c r="C61" s="9">
        <v>26</v>
      </c>
      <c r="D61" s="9">
        <v>588</v>
      </c>
      <c r="E61" s="9">
        <v>77</v>
      </c>
      <c r="F61" s="9">
        <v>80</v>
      </c>
      <c r="G61" s="24">
        <f>VLOOKUP(A61,[1]TDSheet!$A:$H,8,0)</f>
        <v>0.3</v>
      </c>
      <c r="H61" s="2">
        <f>VLOOKUP(A61,[2]Донецк!$A:$E,4,0)</f>
        <v>77</v>
      </c>
      <c r="I61" s="2">
        <f t="shared" si="2"/>
        <v>0</v>
      </c>
      <c r="L61" s="2">
        <f>VLOOKUP(A61,[1]TDSheet!$A:$AA,27,0)*Y61</f>
        <v>48</v>
      </c>
      <c r="N61" s="2">
        <f t="shared" si="3"/>
        <v>15.4</v>
      </c>
      <c r="O61" s="23">
        <f t="shared" si="13"/>
        <v>56.800000000000011</v>
      </c>
      <c r="P61" s="23"/>
      <c r="R61" s="2">
        <f t="shared" si="4"/>
        <v>12</v>
      </c>
      <c r="S61" s="2">
        <f t="shared" si="5"/>
        <v>8.3116883116883109</v>
      </c>
      <c r="T61" s="2">
        <f>VLOOKUP(A61,[1]TDSheet!$A:$V,22,0)</f>
        <v>16</v>
      </c>
      <c r="U61" s="2">
        <f>VLOOKUP(A61,[1]TDSheet!$A:$W,23,0)</f>
        <v>12.8</v>
      </c>
      <c r="V61" s="2">
        <f>VLOOKUP(A61,[1]TDSheet!$A:$O,15,0)</f>
        <v>13.4</v>
      </c>
      <c r="X61" s="2">
        <f t="shared" si="6"/>
        <v>17.040000000000003</v>
      </c>
      <c r="Y61" s="24">
        <f>VLOOKUP(A61,[1]TDSheet!$A:$Z,26,0)</f>
        <v>12</v>
      </c>
    </row>
    <row r="62" spans="1:25" ht="11.1" customHeight="1" x14ac:dyDescent="0.2">
      <c r="A62" s="8" t="s">
        <v>73</v>
      </c>
      <c r="B62" s="8" t="s">
        <v>9</v>
      </c>
      <c r="C62" s="9">
        <v>51.2</v>
      </c>
      <c r="D62" s="9">
        <v>36</v>
      </c>
      <c r="E62" s="9">
        <v>34.200000000000003</v>
      </c>
      <c r="F62" s="9">
        <v>42.2</v>
      </c>
      <c r="G62" s="24">
        <f>VLOOKUP(A62,[1]TDSheet!$A:$H,8,0)</f>
        <v>1</v>
      </c>
      <c r="H62" s="2">
        <f>VLOOKUP(A62,[2]Донецк!$A:$E,4,0)</f>
        <v>32.799999999999997</v>
      </c>
      <c r="I62" s="2">
        <f t="shared" si="2"/>
        <v>1.4000000000000057</v>
      </c>
      <c r="L62" s="2">
        <f>VLOOKUP(A62,[1]TDSheet!$A:$AA,27,0)*Y62</f>
        <v>46.800000000000004</v>
      </c>
      <c r="N62" s="2">
        <f t="shared" si="3"/>
        <v>6.8400000000000007</v>
      </c>
      <c r="O62" s="23"/>
      <c r="P62" s="23"/>
      <c r="R62" s="2">
        <f t="shared" si="4"/>
        <v>13.011695906432747</v>
      </c>
      <c r="S62" s="2">
        <f t="shared" si="5"/>
        <v>13.011695906432747</v>
      </c>
      <c r="T62" s="2">
        <f>VLOOKUP(A62,[1]TDSheet!$A:$V,22,0)</f>
        <v>3.6</v>
      </c>
      <c r="U62" s="2">
        <f>VLOOKUP(A62,[1]TDSheet!$A:$W,23,0)</f>
        <v>8.52</v>
      </c>
      <c r="V62" s="2">
        <f>VLOOKUP(A62,[1]TDSheet!$A:$O,15,0)</f>
        <v>9.32</v>
      </c>
      <c r="X62" s="2">
        <f t="shared" si="6"/>
        <v>0</v>
      </c>
      <c r="Y62" s="24">
        <f>VLOOKUP(A62,[1]TDSheet!$A:$Z,26,0)</f>
        <v>1.8</v>
      </c>
    </row>
    <row r="63" spans="1:25" ht="11.1" customHeight="1" x14ac:dyDescent="0.2">
      <c r="A63" s="8" t="s">
        <v>74</v>
      </c>
      <c r="B63" s="8" t="s">
        <v>11</v>
      </c>
      <c r="C63" s="9">
        <v>28</v>
      </c>
      <c r="D63" s="9">
        <v>90</v>
      </c>
      <c r="E63" s="9">
        <v>20</v>
      </c>
      <c r="F63" s="9">
        <v>94</v>
      </c>
      <c r="G63" s="24">
        <f>VLOOKUP(A63,[1]TDSheet!$A:$H,8,0)</f>
        <v>0.2</v>
      </c>
      <c r="H63" s="2">
        <f>VLOOKUP(A63,[2]Донецк!$A:$E,4,0)</f>
        <v>23</v>
      </c>
      <c r="I63" s="2">
        <f t="shared" si="2"/>
        <v>-3</v>
      </c>
      <c r="N63" s="2">
        <f t="shared" si="3"/>
        <v>4</v>
      </c>
      <c r="O63" s="23"/>
      <c r="P63" s="23"/>
      <c r="R63" s="2">
        <f t="shared" si="4"/>
        <v>23.5</v>
      </c>
      <c r="S63" s="2">
        <f t="shared" si="5"/>
        <v>23.5</v>
      </c>
      <c r="T63" s="2">
        <f>VLOOKUP(A63,[1]TDSheet!$A:$V,22,0)</f>
        <v>7.4</v>
      </c>
      <c r="U63" s="2">
        <f>VLOOKUP(A63,[1]TDSheet!$A:$W,23,0)</f>
        <v>11.8</v>
      </c>
      <c r="V63" s="2">
        <f>VLOOKUP(A63,[1]TDSheet!$A:$O,15,0)</f>
        <v>6.4</v>
      </c>
      <c r="X63" s="2">
        <f t="shared" si="6"/>
        <v>0</v>
      </c>
      <c r="Y63" s="24">
        <f>VLOOKUP(A63,[1]TDSheet!$A:$Z,26,0)</f>
        <v>6</v>
      </c>
    </row>
    <row r="64" spans="1:25" ht="11.1" customHeight="1" x14ac:dyDescent="0.2">
      <c r="A64" s="8" t="s">
        <v>75</v>
      </c>
      <c r="B64" s="8" t="s">
        <v>11</v>
      </c>
      <c r="C64" s="9">
        <v>1</v>
      </c>
      <c r="D64" s="9">
        <v>168</v>
      </c>
      <c r="E64" s="9">
        <v>23</v>
      </c>
      <c r="F64" s="9">
        <v>146</v>
      </c>
      <c r="G64" s="24">
        <f>VLOOKUP(A64,[1]TDSheet!$A:$H,8,0)</f>
        <v>0.2</v>
      </c>
      <c r="H64" s="2">
        <f>VLOOKUP(A64,[2]Донецк!$A:$E,4,0)</f>
        <v>25</v>
      </c>
      <c r="I64" s="2">
        <f t="shared" si="2"/>
        <v>-2</v>
      </c>
      <c r="N64" s="2">
        <f t="shared" si="3"/>
        <v>4.5999999999999996</v>
      </c>
      <c r="O64" s="23"/>
      <c r="P64" s="23"/>
      <c r="R64" s="2">
        <f t="shared" si="4"/>
        <v>31.739130434782613</v>
      </c>
      <c r="S64" s="2">
        <f t="shared" si="5"/>
        <v>31.739130434782613</v>
      </c>
      <c r="T64" s="2">
        <f>VLOOKUP(A64,[1]TDSheet!$A:$V,22,0)</f>
        <v>10.8</v>
      </c>
      <c r="U64" s="2">
        <f>VLOOKUP(A64,[1]TDSheet!$A:$W,23,0)</f>
        <v>14.2</v>
      </c>
      <c r="V64" s="2">
        <f>VLOOKUP(A64,[1]TDSheet!$A:$O,15,0)</f>
        <v>1.8</v>
      </c>
      <c r="X64" s="2">
        <f t="shared" si="6"/>
        <v>0</v>
      </c>
      <c r="Y64" s="24">
        <f>VLOOKUP(A64,[1]TDSheet!$A:$Z,26,0)</f>
        <v>6</v>
      </c>
    </row>
    <row r="65" spans="1:25" ht="21.95" customHeight="1" x14ac:dyDescent="0.2">
      <c r="A65" s="8" t="s">
        <v>76</v>
      </c>
      <c r="B65" s="8" t="s">
        <v>11</v>
      </c>
      <c r="C65" s="10"/>
      <c r="D65" s="9"/>
      <c r="E65" s="9">
        <v>1</v>
      </c>
      <c r="F65" s="9">
        <v>-1</v>
      </c>
      <c r="G65" s="24">
        <v>0</v>
      </c>
      <c r="I65" s="2">
        <f t="shared" si="2"/>
        <v>1</v>
      </c>
      <c r="N65" s="2">
        <f t="shared" si="3"/>
        <v>0.2</v>
      </c>
      <c r="O65" s="23"/>
      <c r="P65" s="23"/>
      <c r="R65" s="2">
        <f t="shared" si="4"/>
        <v>-5</v>
      </c>
      <c r="S65" s="2">
        <f t="shared" si="5"/>
        <v>-5</v>
      </c>
      <c r="T65" s="2">
        <v>0</v>
      </c>
      <c r="U65" s="2">
        <v>0</v>
      </c>
      <c r="V65" s="2">
        <v>0</v>
      </c>
      <c r="X65" s="2">
        <f t="shared" si="6"/>
        <v>0</v>
      </c>
      <c r="Y65" s="24">
        <v>0</v>
      </c>
    </row>
    <row r="66" spans="1:25" ht="11.1" customHeight="1" x14ac:dyDescent="0.2">
      <c r="A66" s="8" t="s">
        <v>77</v>
      </c>
      <c r="B66" s="8" t="s">
        <v>11</v>
      </c>
      <c r="C66" s="9">
        <v>10</v>
      </c>
      <c r="D66" s="9">
        <v>804</v>
      </c>
      <c r="E66" s="9">
        <v>132</v>
      </c>
      <c r="F66" s="9">
        <v>177</v>
      </c>
      <c r="G66" s="24">
        <f>VLOOKUP(A66,[1]TDSheet!$A:$H,8,0)</f>
        <v>0.25</v>
      </c>
      <c r="H66" s="2">
        <f>VLOOKUP(A66,[2]Донецк!$A:$E,4,0)</f>
        <v>132</v>
      </c>
      <c r="I66" s="2">
        <f t="shared" si="2"/>
        <v>0</v>
      </c>
      <c r="N66" s="2">
        <f t="shared" si="3"/>
        <v>26.4</v>
      </c>
      <c r="O66" s="23">
        <f t="shared" si="13"/>
        <v>139.79999999999995</v>
      </c>
      <c r="P66" s="23"/>
      <c r="R66" s="2">
        <f t="shared" si="4"/>
        <v>11.999999999999998</v>
      </c>
      <c r="S66" s="2">
        <f t="shared" si="5"/>
        <v>6.704545454545455</v>
      </c>
      <c r="T66" s="2">
        <f>VLOOKUP(A66,[1]TDSheet!$A:$V,22,0)</f>
        <v>33.6</v>
      </c>
      <c r="U66" s="2">
        <f>VLOOKUP(A66,[1]TDSheet!$A:$W,23,0)</f>
        <v>29.8</v>
      </c>
      <c r="V66" s="2">
        <f>VLOOKUP(A66,[1]TDSheet!$A:$O,15,0)</f>
        <v>21.4</v>
      </c>
      <c r="X66" s="2">
        <f t="shared" si="6"/>
        <v>34.949999999999989</v>
      </c>
      <c r="Y66" s="24">
        <f>VLOOKUP(A66,[1]TDSheet!$A:$Z,26,0)</f>
        <v>12</v>
      </c>
    </row>
    <row r="67" spans="1:25" ht="11.1" customHeight="1" x14ac:dyDescent="0.2">
      <c r="A67" s="8" t="s">
        <v>78</v>
      </c>
      <c r="B67" s="8" t="s">
        <v>11</v>
      </c>
      <c r="C67" s="9">
        <v>107</v>
      </c>
      <c r="D67" s="9">
        <v>780</v>
      </c>
      <c r="E67" s="9">
        <v>155</v>
      </c>
      <c r="F67" s="9">
        <v>178</v>
      </c>
      <c r="G67" s="24">
        <f>VLOOKUP(A67,[1]TDSheet!$A:$H,8,0)</f>
        <v>0.25</v>
      </c>
      <c r="H67" s="2">
        <f>VLOOKUP(A67,[2]Донецк!$A:$E,4,0)</f>
        <v>155</v>
      </c>
      <c r="I67" s="2">
        <f t="shared" si="2"/>
        <v>0</v>
      </c>
      <c r="L67" s="2">
        <f>VLOOKUP(A67,[1]TDSheet!$A:$AA,27,0)*Y67</f>
        <v>60</v>
      </c>
      <c r="N67" s="2">
        <f t="shared" si="3"/>
        <v>31</v>
      </c>
      <c r="O67" s="23">
        <f t="shared" si="13"/>
        <v>134</v>
      </c>
      <c r="P67" s="23"/>
      <c r="R67" s="2">
        <f t="shared" si="4"/>
        <v>12</v>
      </c>
      <c r="S67" s="2">
        <f t="shared" si="5"/>
        <v>7.67741935483871</v>
      </c>
      <c r="T67" s="2">
        <f>VLOOKUP(A67,[1]TDSheet!$A:$V,22,0)</f>
        <v>31.4</v>
      </c>
      <c r="U67" s="2">
        <f>VLOOKUP(A67,[1]TDSheet!$A:$W,23,0)</f>
        <v>30.4</v>
      </c>
      <c r="V67" s="2">
        <f>VLOOKUP(A67,[1]TDSheet!$A:$O,15,0)</f>
        <v>27</v>
      </c>
      <c r="X67" s="2">
        <f t="shared" si="6"/>
        <v>33.5</v>
      </c>
      <c r="Y67" s="24">
        <f>VLOOKUP(A67,[1]TDSheet!$A:$Z,26,0)</f>
        <v>12</v>
      </c>
    </row>
    <row r="68" spans="1:25" ht="11.1" customHeight="1" x14ac:dyDescent="0.2">
      <c r="A68" s="8" t="s">
        <v>79</v>
      </c>
      <c r="B68" s="8" t="s">
        <v>9</v>
      </c>
      <c r="C68" s="9">
        <v>48.6</v>
      </c>
      <c r="D68" s="9"/>
      <c r="E68" s="9">
        <v>29.7</v>
      </c>
      <c r="F68" s="9">
        <v>16.2</v>
      </c>
      <c r="G68" s="24">
        <f>VLOOKUP(A68,[1]TDSheet!$A:$H,8,0)</f>
        <v>1</v>
      </c>
      <c r="H68" s="2">
        <f>VLOOKUP(A68,[2]Донецк!$A:$E,4,0)</f>
        <v>30.9</v>
      </c>
      <c r="I68" s="2">
        <f t="shared" si="2"/>
        <v>-1.1999999999999993</v>
      </c>
      <c r="L68" s="2">
        <f>VLOOKUP(A68,[1]TDSheet!$A:$AA,27,0)*Y68</f>
        <v>13.5</v>
      </c>
      <c r="N68" s="2">
        <f t="shared" si="3"/>
        <v>5.9399999999999995</v>
      </c>
      <c r="O68" s="23">
        <f t="shared" si="13"/>
        <v>41.58</v>
      </c>
      <c r="P68" s="23"/>
      <c r="R68" s="2">
        <f t="shared" si="4"/>
        <v>12.000000000000002</v>
      </c>
      <c r="S68" s="2">
        <f t="shared" si="5"/>
        <v>5</v>
      </c>
      <c r="T68" s="2">
        <f>VLOOKUP(A68,[1]TDSheet!$A:$V,22,0)</f>
        <v>1.6199999999999999</v>
      </c>
      <c r="U68" s="2">
        <f>VLOOKUP(A68,[1]TDSheet!$A:$W,23,0)</f>
        <v>5.9399999999999995</v>
      </c>
      <c r="V68" s="2">
        <f>VLOOKUP(A68,[1]TDSheet!$A:$O,15,0)</f>
        <v>4.32</v>
      </c>
      <c r="X68" s="2">
        <f t="shared" si="6"/>
        <v>41.58</v>
      </c>
      <c r="Y68" s="24">
        <f>VLOOKUP(A68,[1]TDSheet!$A:$Z,26,0)</f>
        <v>2.7</v>
      </c>
    </row>
    <row r="69" spans="1:25" ht="11.1" customHeight="1" x14ac:dyDescent="0.2">
      <c r="A69" s="8" t="s">
        <v>80</v>
      </c>
      <c r="B69" s="8" t="s">
        <v>9</v>
      </c>
      <c r="C69" s="9">
        <v>315</v>
      </c>
      <c r="D69" s="9">
        <v>55</v>
      </c>
      <c r="E69" s="9">
        <v>237.7</v>
      </c>
      <c r="F69" s="9">
        <v>86.3</v>
      </c>
      <c r="G69" s="24">
        <f>VLOOKUP(A69,[1]TDSheet!$A:$H,8,0)</f>
        <v>1</v>
      </c>
      <c r="H69" s="2">
        <f>VLOOKUP(A69,[2]Донецк!$A:$E,4,0)</f>
        <v>238.6</v>
      </c>
      <c r="I69" s="2">
        <f t="shared" si="2"/>
        <v>-0.90000000000000568</v>
      </c>
      <c r="L69" s="2">
        <f>VLOOKUP(A69,[1]TDSheet!$A:$AA,27,0)*Y69</f>
        <v>350</v>
      </c>
      <c r="N69" s="2">
        <f t="shared" si="3"/>
        <v>47.54</v>
      </c>
      <c r="O69" s="23">
        <f t="shared" si="13"/>
        <v>134.18</v>
      </c>
      <c r="P69" s="23"/>
      <c r="R69" s="2">
        <f t="shared" si="4"/>
        <v>12</v>
      </c>
      <c r="S69" s="2">
        <f t="shared" si="5"/>
        <v>9.1775347076146403</v>
      </c>
      <c r="T69" s="2">
        <f>VLOOKUP(A69,[1]TDSheet!$A:$V,22,0)</f>
        <v>40.54</v>
      </c>
      <c r="U69" s="2">
        <f>VLOOKUP(A69,[1]TDSheet!$A:$W,23,0)</f>
        <v>44.28</v>
      </c>
      <c r="V69" s="2">
        <f>VLOOKUP(A69,[1]TDSheet!$A:$O,15,0)</f>
        <v>45.2</v>
      </c>
      <c r="X69" s="2">
        <f t="shared" si="6"/>
        <v>134.18</v>
      </c>
      <c r="Y69" s="24">
        <f>VLOOKUP(A69,[1]TDSheet!$A:$Z,26,0)</f>
        <v>5</v>
      </c>
    </row>
    <row r="70" spans="1:25" ht="11.1" customHeight="1" x14ac:dyDescent="0.2">
      <c r="A70" s="8" t="s">
        <v>81</v>
      </c>
      <c r="B70" s="8" t="s">
        <v>11</v>
      </c>
      <c r="C70" s="9">
        <v>128</v>
      </c>
      <c r="D70" s="9">
        <v>110</v>
      </c>
      <c r="E70" s="9">
        <v>91</v>
      </c>
      <c r="F70" s="9">
        <v>127</v>
      </c>
      <c r="G70" s="24">
        <f>VLOOKUP(A70,[1]TDSheet!$A:$H,8,0)</f>
        <v>0.14000000000000001</v>
      </c>
      <c r="H70" s="2">
        <f>VLOOKUP(A70,[2]Донецк!$A:$E,4,0)</f>
        <v>67</v>
      </c>
      <c r="I70" s="2">
        <f t="shared" si="2"/>
        <v>24</v>
      </c>
      <c r="L70" s="2">
        <f>VLOOKUP(A70,[1]TDSheet!$A:$AA,27,0)*Y70</f>
        <v>22</v>
      </c>
      <c r="N70" s="2">
        <f t="shared" si="3"/>
        <v>18.2</v>
      </c>
      <c r="O70" s="23">
        <f t="shared" si="13"/>
        <v>69.399999999999977</v>
      </c>
      <c r="P70" s="23"/>
      <c r="R70" s="2">
        <f t="shared" si="4"/>
        <v>12</v>
      </c>
      <c r="S70" s="2">
        <f t="shared" si="5"/>
        <v>8.1868131868131879</v>
      </c>
      <c r="T70" s="2">
        <f>VLOOKUP(A70,[1]TDSheet!$A:$V,22,0)</f>
        <v>21.4</v>
      </c>
      <c r="U70" s="2">
        <f>VLOOKUP(A70,[1]TDSheet!$A:$W,23,0)</f>
        <v>9.8000000000000007</v>
      </c>
      <c r="V70" s="2">
        <f>VLOOKUP(A70,[1]TDSheet!$A:$O,15,0)</f>
        <v>17.2</v>
      </c>
      <c r="X70" s="2">
        <f t="shared" si="6"/>
        <v>9.7159999999999975</v>
      </c>
      <c r="Y70" s="24">
        <f>VLOOKUP(A70,[1]TDSheet!$A:$Z,26,0)</f>
        <v>22</v>
      </c>
    </row>
    <row r="71" spans="1:25" ht="11.45" customHeight="1" x14ac:dyDescent="0.2">
      <c r="A71" s="8" t="s">
        <v>60</v>
      </c>
      <c r="B71" s="8" t="s">
        <v>11</v>
      </c>
      <c r="C71" s="9">
        <v>61</v>
      </c>
      <c r="D71" s="9"/>
      <c r="E71" s="9">
        <v>1</v>
      </c>
      <c r="F71" s="9">
        <v>60</v>
      </c>
      <c r="G71" s="24">
        <f>VLOOKUP(A71,[1]TDSheet!$A:$H,8,0)</f>
        <v>0</v>
      </c>
      <c r="H71" s="2">
        <f>VLOOKUP(A71,[2]Донецк!$A:$E,4,0)</f>
        <v>1</v>
      </c>
      <c r="I71" s="2">
        <f t="shared" si="2"/>
        <v>0</v>
      </c>
      <c r="N71" s="2">
        <f t="shared" si="3"/>
        <v>0.2</v>
      </c>
      <c r="O71" s="23"/>
      <c r="P71" s="23"/>
      <c r="R71" s="2">
        <f t="shared" ref="R71:R79" si="14">(F71+L71+O71)/N71</f>
        <v>300</v>
      </c>
      <c r="S71" s="2">
        <f t="shared" ref="S71:S79" si="15">(F71+L71)/N71</f>
        <v>300</v>
      </c>
      <c r="T71" s="2">
        <f>VLOOKUP(A71,[1]TDSheet!$A:$V,22,0)</f>
        <v>0</v>
      </c>
      <c r="U71" s="2">
        <f>VLOOKUP(A71,[1]TDSheet!$A:$W,23,0)</f>
        <v>0</v>
      </c>
      <c r="V71" s="2">
        <f>VLOOKUP(A71,[1]TDSheet!$A:$O,15,0)</f>
        <v>0</v>
      </c>
      <c r="X71" s="2">
        <f t="shared" ref="X71:X79" si="16">O71*G71</f>
        <v>0</v>
      </c>
      <c r="Y71" s="24">
        <f>VLOOKUP(A71,[1]TDSheet!$A:$Z,26,0)</f>
        <v>0</v>
      </c>
    </row>
    <row r="72" spans="1:25" ht="11.45" customHeight="1" x14ac:dyDescent="0.2">
      <c r="A72" s="8" t="s">
        <v>61</v>
      </c>
      <c r="B72" s="8" t="s">
        <v>9</v>
      </c>
      <c r="C72" s="9">
        <v>3</v>
      </c>
      <c r="D72" s="9"/>
      <c r="E72" s="9"/>
      <c r="F72" s="9">
        <v>3</v>
      </c>
      <c r="G72" s="24">
        <f>VLOOKUP(A72,[1]TDSheet!$A:$H,8,0)</f>
        <v>0</v>
      </c>
      <c r="I72" s="2">
        <f t="shared" ref="I72:I78" si="17">E72-H72</f>
        <v>0</v>
      </c>
      <c r="N72" s="2">
        <f t="shared" ref="N72:N79" si="18">E72/5</f>
        <v>0</v>
      </c>
      <c r="O72" s="23"/>
      <c r="P72" s="23"/>
      <c r="R72" s="2" t="e">
        <f t="shared" si="14"/>
        <v>#DIV/0!</v>
      </c>
      <c r="S72" s="2" t="e">
        <f t="shared" si="15"/>
        <v>#DIV/0!</v>
      </c>
      <c r="T72" s="2">
        <f>VLOOKUP(A72,[1]TDSheet!$A:$V,22,0)</f>
        <v>0</v>
      </c>
      <c r="U72" s="2">
        <f>VLOOKUP(A72,[1]TDSheet!$A:$W,23,0)</f>
        <v>0</v>
      </c>
      <c r="V72" s="2">
        <f>VLOOKUP(A72,[1]TDSheet!$A:$O,15,0)</f>
        <v>0</v>
      </c>
      <c r="X72" s="2">
        <f t="shared" si="16"/>
        <v>0</v>
      </c>
      <c r="Y72" s="24">
        <f>VLOOKUP(A72,[1]TDSheet!$A:$Z,26,0)</f>
        <v>0</v>
      </c>
    </row>
    <row r="73" spans="1:25" ht="11.45" customHeight="1" x14ac:dyDescent="0.2">
      <c r="A73" s="8" t="s">
        <v>62</v>
      </c>
      <c r="B73" s="8" t="s">
        <v>9</v>
      </c>
      <c r="C73" s="9">
        <v>9</v>
      </c>
      <c r="D73" s="9"/>
      <c r="E73" s="9">
        <v>6</v>
      </c>
      <c r="F73" s="9">
        <v>3</v>
      </c>
      <c r="G73" s="24">
        <f>VLOOKUP(A73,[1]TDSheet!$A:$H,8,0)</f>
        <v>0</v>
      </c>
      <c r="H73" s="2">
        <f>VLOOKUP(A73,[2]Донецк!$A:$E,4,0)</f>
        <v>6</v>
      </c>
      <c r="I73" s="2">
        <f t="shared" si="17"/>
        <v>0</v>
      </c>
      <c r="N73" s="2">
        <f t="shared" si="18"/>
        <v>1.2</v>
      </c>
      <c r="O73" s="23"/>
      <c r="P73" s="23"/>
      <c r="R73" s="2">
        <f t="shared" si="14"/>
        <v>2.5</v>
      </c>
      <c r="S73" s="2">
        <f t="shared" si="15"/>
        <v>2.5</v>
      </c>
      <c r="T73" s="2">
        <f>VLOOKUP(A73,[1]TDSheet!$A:$V,22,0)</f>
        <v>0</v>
      </c>
      <c r="U73" s="2">
        <f>VLOOKUP(A73,[1]TDSheet!$A:$W,23,0)</f>
        <v>0</v>
      </c>
      <c r="V73" s="2">
        <f>VLOOKUP(A73,[1]TDSheet!$A:$O,15,0)</f>
        <v>1.8</v>
      </c>
      <c r="X73" s="2">
        <f t="shared" si="16"/>
        <v>0</v>
      </c>
      <c r="Y73" s="24">
        <f>VLOOKUP(A73,[1]TDSheet!$A:$Z,26,0)</f>
        <v>0</v>
      </c>
    </row>
    <row r="74" spans="1:25" ht="11.45" customHeight="1" x14ac:dyDescent="0.2">
      <c r="A74" s="8" t="s">
        <v>63</v>
      </c>
      <c r="B74" s="8" t="s">
        <v>9</v>
      </c>
      <c r="C74" s="9">
        <v>27</v>
      </c>
      <c r="D74" s="9"/>
      <c r="E74" s="9">
        <v>15</v>
      </c>
      <c r="F74" s="9">
        <v>9</v>
      </c>
      <c r="G74" s="24">
        <f>VLOOKUP(A74,[1]TDSheet!$A:$H,8,0)</f>
        <v>0</v>
      </c>
      <c r="H74" s="2">
        <f>VLOOKUP(A74,[2]Донецк!$A:$E,4,0)</f>
        <v>13</v>
      </c>
      <c r="I74" s="2">
        <f t="shared" si="17"/>
        <v>2</v>
      </c>
      <c r="N74" s="2">
        <f t="shared" si="18"/>
        <v>3</v>
      </c>
      <c r="O74" s="23"/>
      <c r="P74" s="23"/>
      <c r="R74" s="2">
        <f t="shared" si="14"/>
        <v>3</v>
      </c>
      <c r="S74" s="2">
        <f t="shared" si="15"/>
        <v>3</v>
      </c>
      <c r="T74" s="2">
        <f>VLOOKUP(A74,[1]TDSheet!$A:$V,22,0)</f>
        <v>0</v>
      </c>
      <c r="U74" s="2">
        <f>VLOOKUP(A74,[1]TDSheet!$A:$W,23,0)</f>
        <v>0</v>
      </c>
      <c r="V74" s="2">
        <f>VLOOKUP(A74,[1]TDSheet!$A:$O,15,0)</f>
        <v>1.8</v>
      </c>
      <c r="X74" s="2">
        <f t="shared" si="16"/>
        <v>0</v>
      </c>
      <c r="Y74" s="24">
        <f>VLOOKUP(A74,[1]TDSheet!$A:$Z,26,0)</f>
        <v>0</v>
      </c>
    </row>
    <row r="75" spans="1:25" ht="11.45" customHeight="1" x14ac:dyDescent="0.2">
      <c r="A75" s="8" t="s">
        <v>64</v>
      </c>
      <c r="B75" s="8" t="s">
        <v>11</v>
      </c>
      <c r="C75" s="9">
        <v>260</v>
      </c>
      <c r="D75" s="9"/>
      <c r="E75" s="9">
        <v>61</v>
      </c>
      <c r="F75" s="9">
        <v>199</v>
      </c>
      <c r="G75" s="24">
        <f>VLOOKUP(A75,[1]TDSheet!$A:$H,8,0)</f>
        <v>0</v>
      </c>
      <c r="H75" s="2">
        <f>VLOOKUP(A75,[2]Донецк!$A:$E,4,0)</f>
        <v>62</v>
      </c>
      <c r="I75" s="2">
        <f t="shared" si="17"/>
        <v>-1</v>
      </c>
      <c r="N75" s="2">
        <f t="shared" si="18"/>
        <v>12.2</v>
      </c>
      <c r="O75" s="23"/>
      <c r="P75" s="23"/>
      <c r="R75" s="2">
        <f t="shared" si="14"/>
        <v>16.311475409836067</v>
      </c>
      <c r="S75" s="2">
        <f t="shared" si="15"/>
        <v>16.311475409836067</v>
      </c>
      <c r="T75" s="2">
        <f>VLOOKUP(A75,[1]TDSheet!$A:$V,22,0)</f>
        <v>0</v>
      </c>
      <c r="U75" s="2">
        <f>VLOOKUP(A75,[1]TDSheet!$A:$W,23,0)</f>
        <v>0</v>
      </c>
      <c r="V75" s="2">
        <f>VLOOKUP(A75,[1]TDSheet!$A:$O,15,0)</f>
        <v>4.2</v>
      </c>
      <c r="X75" s="2">
        <f t="shared" si="16"/>
        <v>0</v>
      </c>
      <c r="Y75" s="24">
        <f>VLOOKUP(A75,[1]TDSheet!$A:$Z,26,0)</f>
        <v>0</v>
      </c>
    </row>
    <row r="76" spans="1:25" ht="11.45" customHeight="1" x14ac:dyDescent="0.2">
      <c r="A76" s="8" t="s">
        <v>65</v>
      </c>
      <c r="B76" s="8" t="s">
        <v>11</v>
      </c>
      <c r="C76" s="9">
        <v>126</v>
      </c>
      <c r="D76" s="9"/>
      <c r="E76" s="9">
        <v>40</v>
      </c>
      <c r="F76" s="9">
        <v>44</v>
      </c>
      <c r="G76" s="24">
        <f>VLOOKUP(A76,[1]TDSheet!$A:$H,8,0)</f>
        <v>0</v>
      </c>
      <c r="H76" s="2">
        <f>VLOOKUP(A76,[2]Донецк!$A:$E,4,0)</f>
        <v>94</v>
      </c>
      <c r="I76" s="2">
        <f t="shared" si="17"/>
        <v>-54</v>
      </c>
      <c r="N76" s="2">
        <f t="shared" si="18"/>
        <v>8</v>
      </c>
      <c r="O76" s="23"/>
      <c r="P76" s="23"/>
      <c r="R76" s="2">
        <f t="shared" si="14"/>
        <v>5.5</v>
      </c>
      <c r="S76" s="2">
        <f t="shared" si="15"/>
        <v>5.5</v>
      </c>
      <c r="T76" s="2">
        <f>VLOOKUP(A76,[1]TDSheet!$A:$V,22,0)</f>
        <v>0</v>
      </c>
      <c r="U76" s="2">
        <f>VLOOKUP(A76,[1]TDSheet!$A:$W,23,0)</f>
        <v>0</v>
      </c>
      <c r="V76" s="2">
        <f>VLOOKUP(A76,[1]TDSheet!$A:$O,15,0)</f>
        <v>18.600000000000001</v>
      </c>
      <c r="X76" s="2">
        <f t="shared" si="16"/>
        <v>0</v>
      </c>
      <c r="Y76" s="24">
        <f>VLOOKUP(A76,[1]TDSheet!$A:$Z,26,0)</f>
        <v>0</v>
      </c>
    </row>
    <row r="77" spans="1:25" ht="11.45" customHeight="1" x14ac:dyDescent="0.2">
      <c r="A77" s="8" t="s">
        <v>66</v>
      </c>
      <c r="B77" s="8" t="s">
        <v>9</v>
      </c>
      <c r="C77" s="9">
        <v>60</v>
      </c>
      <c r="D77" s="9"/>
      <c r="E77" s="9">
        <v>20</v>
      </c>
      <c r="F77" s="9">
        <v>40</v>
      </c>
      <c r="G77" s="24">
        <f>VLOOKUP(A77,[1]TDSheet!$A:$H,8,0)</f>
        <v>0</v>
      </c>
      <c r="H77" s="2">
        <f>VLOOKUP(A77,[2]Донецк!$A:$E,4,0)</f>
        <v>20</v>
      </c>
      <c r="I77" s="2">
        <f t="shared" si="17"/>
        <v>0</v>
      </c>
      <c r="N77" s="2">
        <f t="shared" si="18"/>
        <v>4</v>
      </c>
      <c r="O77" s="23"/>
      <c r="P77" s="23"/>
      <c r="R77" s="2">
        <f t="shared" si="14"/>
        <v>10</v>
      </c>
      <c r="S77" s="2">
        <f t="shared" si="15"/>
        <v>10</v>
      </c>
      <c r="T77" s="2">
        <f>VLOOKUP(A77,[1]TDSheet!$A:$V,22,0)</f>
        <v>0</v>
      </c>
      <c r="U77" s="2">
        <f>VLOOKUP(A77,[1]TDSheet!$A:$W,23,0)</f>
        <v>0</v>
      </c>
      <c r="V77" s="2">
        <f>VLOOKUP(A77,[1]TDSheet!$A:$O,15,0)</f>
        <v>7</v>
      </c>
      <c r="X77" s="2">
        <f t="shared" si="16"/>
        <v>0</v>
      </c>
      <c r="Y77" s="24">
        <f>VLOOKUP(A77,[1]TDSheet!$A:$Z,26,0)</f>
        <v>0</v>
      </c>
    </row>
    <row r="78" spans="1:25" ht="11.45" customHeight="1" x14ac:dyDescent="0.2">
      <c r="A78" s="8" t="s">
        <v>67</v>
      </c>
      <c r="B78" s="8" t="s">
        <v>11</v>
      </c>
      <c r="C78" s="9">
        <v>24</v>
      </c>
      <c r="D78" s="9"/>
      <c r="E78" s="9">
        <v>16</v>
      </c>
      <c r="F78" s="9">
        <v>8</v>
      </c>
      <c r="G78" s="24">
        <f>VLOOKUP(A78,[1]TDSheet!$A:$H,8,0)</f>
        <v>0</v>
      </c>
      <c r="H78" s="2">
        <f>VLOOKUP(A78,[2]Донецк!$A:$E,4,0)</f>
        <v>15</v>
      </c>
      <c r="I78" s="2">
        <f t="shared" si="17"/>
        <v>1</v>
      </c>
      <c r="N78" s="2">
        <f t="shared" si="18"/>
        <v>3.2</v>
      </c>
      <c r="O78" s="23"/>
      <c r="P78" s="23"/>
      <c r="R78" s="2">
        <f t="shared" si="14"/>
        <v>2.5</v>
      </c>
      <c r="S78" s="2">
        <f t="shared" si="15"/>
        <v>2.5</v>
      </c>
      <c r="T78" s="2">
        <f>VLOOKUP(A78,[1]TDSheet!$A:$V,22,0)</f>
        <v>0</v>
      </c>
      <c r="U78" s="2">
        <f>VLOOKUP(A78,[1]TDSheet!$A:$W,23,0)</f>
        <v>0</v>
      </c>
      <c r="V78" s="2">
        <f>VLOOKUP(A78,[1]TDSheet!$A:$O,15,0)</f>
        <v>3.2</v>
      </c>
      <c r="X78" s="2">
        <f t="shared" si="16"/>
        <v>0</v>
      </c>
      <c r="Y78" s="24">
        <f>VLOOKUP(A78,[1]TDSheet!$A:$Z,26,0)</f>
        <v>0</v>
      </c>
    </row>
    <row r="79" spans="1:25" ht="11.45" customHeight="1" x14ac:dyDescent="0.2">
      <c r="A79" s="21" t="s">
        <v>103</v>
      </c>
      <c r="B79" s="8" t="s">
        <v>11</v>
      </c>
      <c r="G79" s="11">
        <v>0.25</v>
      </c>
      <c r="J79" s="12"/>
      <c r="K79" s="12"/>
      <c r="N79" s="2">
        <f t="shared" si="18"/>
        <v>0</v>
      </c>
      <c r="O79" s="22">
        <v>12</v>
      </c>
      <c r="P79" s="22"/>
      <c r="R79" s="2" t="e">
        <f t="shared" si="14"/>
        <v>#DIV/0!</v>
      </c>
      <c r="S79" s="2" t="e">
        <f t="shared" si="15"/>
        <v>#DIV/0!</v>
      </c>
      <c r="W79" s="15" t="s">
        <v>104</v>
      </c>
      <c r="X79" s="2">
        <f t="shared" si="16"/>
        <v>3</v>
      </c>
      <c r="Y79" s="24">
        <v>12</v>
      </c>
    </row>
  </sheetData>
  <autoFilter ref="A3:AA79" xr:uid="{037DD261-EBA5-4402-AF00-8817228BC0F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2023-12-26T12:42:20Z</dcterms:modified>
</cp:coreProperties>
</file>