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3 филиалы\"/>
    </mc:Choice>
  </mc:AlternateContent>
  <xr:revisionPtr revIDLastSave="0" documentId="13_ncr:1_{95D0F706-EE0A-4106-A342-8A8DF33E956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TDSheet!$A$3:$Y$126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7" i="1" l="1"/>
  <c r="Y113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6" i="1"/>
  <c r="M5" i="1" l="1"/>
  <c r="K7" i="1"/>
  <c r="O7" i="1" s="1"/>
  <c r="K8" i="1"/>
  <c r="O8" i="1" s="1"/>
  <c r="K9" i="1"/>
  <c r="O9" i="1" s="1"/>
  <c r="S9" i="1" s="1"/>
  <c r="K10" i="1"/>
  <c r="O10" i="1" s="1"/>
  <c r="K12" i="1"/>
  <c r="O12" i="1" s="1"/>
  <c r="K13" i="1"/>
  <c r="O13" i="1" s="1"/>
  <c r="P13" i="1" s="1"/>
  <c r="K14" i="1"/>
  <c r="O14" i="1" s="1"/>
  <c r="S14" i="1" s="1"/>
  <c r="K18" i="1"/>
  <c r="O18" i="1" s="1"/>
  <c r="S18" i="1" s="1"/>
  <c r="K19" i="1"/>
  <c r="O19" i="1" s="1"/>
  <c r="K24" i="1"/>
  <c r="O24" i="1" s="1"/>
  <c r="S24" i="1" s="1"/>
  <c r="K25" i="1"/>
  <c r="O25" i="1" s="1"/>
  <c r="S25" i="1" s="1"/>
  <c r="K26" i="1"/>
  <c r="O26" i="1" s="1"/>
  <c r="S26" i="1" s="1"/>
  <c r="K27" i="1"/>
  <c r="O27" i="1" s="1"/>
  <c r="K29" i="1"/>
  <c r="O29" i="1" s="1"/>
  <c r="S29" i="1" s="1"/>
  <c r="K33" i="1"/>
  <c r="O33" i="1" s="1"/>
  <c r="K34" i="1"/>
  <c r="O34" i="1" s="1"/>
  <c r="S34" i="1" s="1"/>
  <c r="K35" i="1"/>
  <c r="O35" i="1" s="1"/>
  <c r="S35" i="1" s="1"/>
  <c r="K37" i="1"/>
  <c r="O37" i="1" s="1"/>
  <c r="K38" i="1"/>
  <c r="O38" i="1" s="1"/>
  <c r="K39" i="1"/>
  <c r="O39" i="1" s="1"/>
  <c r="S39" i="1" s="1"/>
  <c r="K40" i="1"/>
  <c r="O40" i="1" s="1"/>
  <c r="K41" i="1"/>
  <c r="O41" i="1" s="1"/>
  <c r="S41" i="1" s="1"/>
  <c r="K42" i="1"/>
  <c r="O42" i="1" s="1"/>
  <c r="K43" i="1"/>
  <c r="O43" i="1" s="1"/>
  <c r="S43" i="1" s="1"/>
  <c r="K44" i="1"/>
  <c r="O44" i="1" s="1"/>
  <c r="K45" i="1"/>
  <c r="O45" i="1" s="1"/>
  <c r="S45" i="1" s="1"/>
  <c r="K46" i="1"/>
  <c r="O46" i="1" s="1"/>
  <c r="K47" i="1"/>
  <c r="O47" i="1" s="1"/>
  <c r="K48" i="1"/>
  <c r="O48" i="1" s="1"/>
  <c r="K49" i="1"/>
  <c r="O49" i="1" s="1"/>
  <c r="K50" i="1"/>
  <c r="O50" i="1" s="1"/>
  <c r="S50" i="1" s="1"/>
  <c r="K51" i="1"/>
  <c r="O51" i="1" s="1"/>
  <c r="K52" i="1"/>
  <c r="O52" i="1" s="1"/>
  <c r="K53" i="1"/>
  <c r="O53" i="1" s="1"/>
  <c r="K54" i="1"/>
  <c r="O54" i="1" s="1"/>
  <c r="K55" i="1"/>
  <c r="O55" i="1" s="1"/>
  <c r="S55" i="1" s="1"/>
  <c r="K57" i="1"/>
  <c r="O57" i="1" s="1"/>
  <c r="K58" i="1"/>
  <c r="O58" i="1" s="1"/>
  <c r="P58" i="1" s="1"/>
  <c r="K59" i="1"/>
  <c r="O59" i="1" s="1"/>
  <c r="T59" i="1" s="1"/>
  <c r="K60" i="1"/>
  <c r="O60" i="1" s="1"/>
  <c r="S60" i="1" s="1"/>
  <c r="K61" i="1"/>
  <c r="O61" i="1" s="1"/>
  <c r="S61" i="1" s="1"/>
  <c r="K62" i="1"/>
  <c r="O62" i="1" s="1"/>
  <c r="S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S68" i="1" s="1"/>
  <c r="K69" i="1"/>
  <c r="O69" i="1" s="1"/>
  <c r="S69" i="1" s="1"/>
  <c r="K70" i="1"/>
  <c r="O70" i="1" s="1"/>
  <c r="P70" i="1" s="1"/>
  <c r="K71" i="1"/>
  <c r="O71" i="1" s="1"/>
  <c r="T71" i="1" s="1"/>
  <c r="K75" i="1"/>
  <c r="O75" i="1" s="1"/>
  <c r="K76" i="1"/>
  <c r="O76" i="1" s="1"/>
  <c r="K77" i="1"/>
  <c r="O77" i="1" s="1"/>
  <c r="P77" i="1" s="1"/>
  <c r="K78" i="1"/>
  <c r="O78" i="1" s="1"/>
  <c r="S78" i="1" s="1"/>
  <c r="K79" i="1"/>
  <c r="O79" i="1" s="1"/>
  <c r="K80" i="1"/>
  <c r="O80" i="1" s="1"/>
  <c r="S80" i="1" s="1"/>
  <c r="K81" i="1"/>
  <c r="O81" i="1" s="1"/>
  <c r="S81" i="1" s="1"/>
  <c r="K90" i="1"/>
  <c r="O90" i="1" s="1"/>
  <c r="K91" i="1"/>
  <c r="O91" i="1" s="1"/>
  <c r="T91" i="1" s="1"/>
  <c r="K92" i="1"/>
  <c r="O92" i="1" s="1"/>
  <c r="T92" i="1" s="1"/>
  <c r="K93" i="1"/>
  <c r="O93" i="1" s="1"/>
  <c r="S93" i="1" s="1"/>
  <c r="K94" i="1"/>
  <c r="O94" i="1" s="1"/>
  <c r="T94" i="1" s="1"/>
  <c r="K95" i="1"/>
  <c r="O95" i="1" s="1"/>
  <c r="T95" i="1" s="1"/>
  <c r="K96" i="1"/>
  <c r="O96" i="1" s="1"/>
  <c r="K97" i="1"/>
  <c r="O97" i="1" s="1"/>
  <c r="S97" i="1" s="1"/>
  <c r="K98" i="1"/>
  <c r="O98" i="1" s="1"/>
  <c r="K99" i="1"/>
  <c r="O99" i="1" s="1"/>
  <c r="K105" i="1"/>
  <c r="O105" i="1" s="1"/>
  <c r="T105" i="1" s="1"/>
  <c r="K106" i="1"/>
  <c r="O106" i="1" s="1"/>
  <c r="K107" i="1"/>
  <c r="O107" i="1" s="1"/>
  <c r="K108" i="1"/>
  <c r="O108" i="1" s="1"/>
  <c r="S108" i="1" s="1"/>
  <c r="K109" i="1"/>
  <c r="O109" i="1" s="1"/>
  <c r="T109" i="1" s="1"/>
  <c r="K110" i="1"/>
  <c r="O110" i="1" s="1"/>
  <c r="P110" i="1" s="1"/>
  <c r="K111" i="1"/>
  <c r="O111" i="1" s="1"/>
  <c r="P111" i="1" s="1"/>
  <c r="K112" i="1"/>
  <c r="O112" i="1" s="1"/>
  <c r="S112" i="1" s="1"/>
  <c r="K113" i="1"/>
  <c r="O113" i="1" s="1"/>
  <c r="K114" i="1"/>
  <c r="O114" i="1" s="1"/>
  <c r="T114" i="1" s="1"/>
  <c r="K115" i="1"/>
  <c r="O115" i="1" s="1"/>
  <c r="S115" i="1" s="1"/>
  <c r="K118" i="1"/>
  <c r="O118" i="1" s="1"/>
  <c r="T118" i="1" s="1"/>
  <c r="K119" i="1"/>
  <c r="O119" i="1" s="1"/>
  <c r="S119" i="1" s="1"/>
  <c r="K120" i="1"/>
  <c r="O120" i="1" s="1"/>
  <c r="T120" i="1" s="1"/>
  <c r="K121" i="1"/>
  <c r="O121" i="1" s="1"/>
  <c r="S121" i="1" s="1"/>
  <c r="K122" i="1"/>
  <c r="O122" i="1" s="1"/>
  <c r="T122" i="1" s="1"/>
  <c r="K123" i="1"/>
  <c r="O123" i="1" s="1"/>
  <c r="S123" i="1" s="1"/>
  <c r="K124" i="1"/>
  <c r="O124" i="1" s="1"/>
  <c r="T124" i="1" s="1"/>
  <c r="K125" i="1"/>
  <c r="O125" i="1" s="1"/>
  <c r="S125" i="1" s="1"/>
  <c r="K126" i="1"/>
  <c r="O126" i="1" s="1"/>
  <c r="T126" i="1" s="1"/>
  <c r="K6" i="1"/>
  <c r="O6" i="1" s="1"/>
  <c r="P6" i="1" s="1"/>
  <c r="L11" i="1"/>
  <c r="K11" i="1" s="1"/>
  <c r="O11" i="1" s="1"/>
  <c r="S11" i="1" s="1"/>
  <c r="L15" i="1"/>
  <c r="K15" i="1" s="1"/>
  <c r="O15" i="1" s="1"/>
  <c r="S15" i="1" s="1"/>
  <c r="L16" i="1"/>
  <c r="K16" i="1" s="1"/>
  <c r="O16" i="1" s="1"/>
  <c r="S16" i="1" s="1"/>
  <c r="L17" i="1"/>
  <c r="K17" i="1" s="1"/>
  <c r="O17" i="1" s="1"/>
  <c r="S17" i="1" s="1"/>
  <c r="L20" i="1"/>
  <c r="K20" i="1" s="1"/>
  <c r="O20" i="1" s="1"/>
  <c r="S20" i="1" s="1"/>
  <c r="L21" i="1"/>
  <c r="K21" i="1" s="1"/>
  <c r="O21" i="1" s="1"/>
  <c r="S21" i="1" s="1"/>
  <c r="L22" i="1"/>
  <c r="K22" i="1" s="1"/>
  <c r="O22" i="1" s="1"/>
  <c r="S22" i="1" s="1"/>
  <c r="L23" i="1"/>
  <c r="K23" i="1" s="1"/>
  <c r="O23" i="1" s="1"/>
  <c r="S23" i="1" s="1"/>
  <c r="L28" i="1"/>
  <c r="K28" i="1" s="1"/>
  <c r="O28" i="1" s="1"/>
  <c r="S28" i="1" s="1"/>
  <c r="L30" i="1"/>
  <c r="K30" i="1" s="1"/>
  <c r="O30" i="1" s="1"/>
  <c r="S30" i="1" s="1"/>
  <c r="L31" i="1"/>
  <c r="K31" i="1" s="1"/>
  <c r="O31" i="1" s="1"/>
  <c r="S31" i="1" s="1"/>
  <c r="L32" i="1"/>
  <c r="K32" i="1" s="1"/>
  <c r="O32" i="1" s="1"/>
  <c r="S32" i="1" s="1"/>
  <c r="L36" i="1"/>
  <c r="K36" i="1" s="1"/>
  <c r="O36" i="1" s="1"/>
  <c r="S36" i="1" s="1"/>
  <c r="L56" i="1"/>
  <c r="K56" i="1" s="1"/>
  <c r="O56" i="1" s="1"/>
  <c r="P56" i="1" s="1"/>
  <c r="L72" i="1"/>
  <c r="K72" i="1" s="1"/>
  <c r="O72" i="1" s="1"/>
  <c r="L73" i="1"/>
  <c r="K73" i="1" s="1"/>
  <c r="O73" i="1" s="1"/>
  <c r="L74" i="1"/>
  <c r="K74" i="1" s="1"/>
  <c r="O74" i="1" s="1"/>
  <c r="L82" i="1"/>
  <c r="K82" i="1" s="1"/>
  <c r="O82" i="1" s="1"/>
  <c r="S82" i="1" s="1"/>
  <c r="L83" i="1"/>
  <c r="K83" i="1" s="1"/>
  <c r="O83" i="1" s="1"/>
  <c r="T83" i="1" s="1"/>
  <c r="L84" i="1"/>
  <c r="K84" i="1" s="1"/>
  <c r="O84" i="1" s="1"/>
  <c r="S84" i="1" s="1"/>
  <c r="L85" i="1"/>
  <c r="K85" i="1" s="1"/>
  <c r="O85" i="1" s="1"/>
  <c r="S85" i="1" s="1"/>
  <c r="L86" i="1"/>
  <c r="K86" i="1" s="1"/>
  <c r="O86" i="1" s="1"/>
  <c r="S86" i="1" s="1"/>
  <c r="L87" i="1"/>
  <c r="K87" i="1" s="1"/>
  <c r="O87" i="1" s="1"/>
  <c r="T87" i="1" s="1"/>
  <c r="L88" i="1"/>
  <c r="K88" i="1" s="1"/>
  <c r="O88" i="1" s="1"/>
  <c r="L89" i="1"/>
  <c r="K89" i="1" s="1"/>
  <c r="O89" i="1" s="1"/>
  <c r="S89" i="1" s="1"/>
  <c r="L100" i="1"/>
  <c r="K100" i="1" s="1"/>
  <c r="O100" i="1" s="1"/>
  <c r="S100" i="1" s="1"/>
  <c r="L101" i="1"/>
  <c r="K101" i="1" s="1"/>
  <c r="O101" i="1" s="1"/>
  <c r="T101" i="1" s="1"/>
  <c r="L102" i="1"/>
  <c r="K102" i="1" s="1"/>
  <c r="O102" i="1" s="1"/>
  <c r="S102" i="1" s="1"/>
  <c r="L103" i="1"/>
  <c r="K103" i="1" s="1"/>
  <c r="O103" i="1" s="1"/>
  <c r="T103" i="1" s="1"/>
  <c r="L104" i="1"/>
  <c r="K104" i="1" s="1"/>
  <c r="O104" i="1" s="1"/>
  <c r="S104" i="1" s="1"/>
  <c r="L116" i="1"/>
  <c r="K116" i="1" s="1"/>
  <c r="O116" i="1" s="1"/>
  <c r="L117" i="1"/>
  <c r="K117" i="1" s="1"/>
  <c r="O117" i="1" s="1"/>
  <c r="S117" i="1" s="1"/>
  <c r="J14" i="1"/>
  <c r="J24" i="1"/>
  <c r="J41" i="1"/>
  <c r="J55" i="1"/>
  <c r="J62" i="1"/>
  <c r="J91" i="1"/>
  <c r="J108" i="1"/>
  <c r="J113" i="1"/>
  <c r="J114" i="1"/>
  <c r="J115" i="1"/>
  <c r="X18" i="1"/>
  <c r="X25" i="1"/>
  <c r="X26" i="1"/>
  <c r="X29" i="1"/>
  <c r="X43" i="1"/>
  <c r="X50" i="1"/>
  <c r="X55" i="1"/>
  <c r="X110" i="1"/>
  <c r="X111" i="1"/>
  <c r="X12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W6" i="1"/>
  <c r="V6" i="1"/>
  <c r="U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9" i="1"/>
  <c r="J109" i="1" s="1"/>
  <c r="I110" i="1"/>
  <c r="J110" i="1" s="1"/>
  <c r="I111" i="1"/>
  <c r="J111" i="1" s="1"/>
  <c r="I112" i="1"/>
  <c r="J112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6" i="1"/>
  <c r="J6" i="1" s="1"/>
  <c r="F5" i="1"/>
  <c r="E5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6" i="1"/>
  <c r="G7" i="1"/>
  <c r="G8" i="1"/>
  <c r="G9" i="1"/>
  <c r="Y9" i="1" s="1"/>
  <c r="G10" i="1"/>
  <c r="G11" i="1"/>
  <c r="Y11" i="1" s="1"/>
  <c r="G12" i="1"/>
  <c r="G13" i="1"/>
  <c r="G14" i="1"/>
  <c r="Y14" i="1" s="1"/>
  <c r="G15" i="1"/>
  <c r="Y15" i="1" s="1"/>
  <c r="G16" i="1"/>
  <c r="Y16" i="1" s="1"/>
  <c r="G17" i="1"/>
  <c r="Y17" i="1" s="1"/>
  <c r="G18" i="1"/>
  <c r="Y18" i="1" s="1"/>
  <c r="G19" i="1"/>
  <c r="G20" i="1"/>
  <c r="Y20" i="1" s="1"/>
  <c r="G21" i="1"/>
  <c r="Y21" i="1" s="1"/>
  <c r="G22" i="1"/>
  <c r="Y22" i="1" s="1"/>
  <c r="G23" i="1"/>
  <c r="Y23" i="1" s="1"/>
  <c r="G24" i="1"/>
  <c r="Y24" i="1" s="1"/>
  <c r="G25" i="1"/>
  <c r="Y25" i="1" s="1"/>
  <c r="G26" i="1"/>
  <c r="Y26" i="1" s="1"/>
  <c r="G27" i="1"/>
  <c r="G28" i="1"/>
  <c r="Y28" i="1" s="1"/>
  <c r="G29" i="1"/>
  <c r="Y29" i="1" s="1"/>
  <c r="G30" i="1"/>
  <c r="Y30" i="1" s="1"/>
  <c r="G31" i="1"/>
  <c r="Y31" i="1" s="1"/>
  <c r="G32" i="1"/>
  <c r="Y32" i="1" s="1"/>
  <c r="G33" i="1"/>
  <c r="G34" i="1"/>
  <c r="Y34" i="1" s="1"/>
  <c r="G35" i="1"/>
  <c r="Y35" i="1" s="1"/>
  <c r="G36" i="1"/>
  <c r="Y36" i="1" s="1"/>
  <c r="G37" i="1"/>
  <c r="G38" i="1"/>
  <c r="G39" i="1"/>
  <c r="Y39" i="1" s="1"/>
  <c r="G40" i="1"/>
  <c r="G41" i="1"/>
  <c r="Y41" i="1" s="1"/>
  <c r="G42" i="1"/>
  <c r="G43" i="1"/>
  <c r="Y43" i="1" s="1"/>
  <c r="G44" i="1"/>
  <c r="G45" i="1"/>
  <c r="Y45" i="1" s="1"/>
  <c r="G46" i="1"/>
  <c r="G47" i="1"/>
  <c r="G48" i="1"/>
  <c r="G49" i="1"/>
  <c r="G50" i="1"/>
  <c r="Y50" i="1" s="1"/>
  <c r="G51" i="1"/>
  <c r="G52" i="1"/>
  <c r="G53" i="1"/>
  <c r="G54" i="1"/>
  <c r="Y54" i="1" s="1"/>
  <c r="G55" i="1"/>
  <c r="Y55" i="1" s="1"/>
  <c r="G56" i="1"/>
  <c r="G58" i="1"/>
  <c r="G59" i="1"/>
  <c r="Y59" i="1" s="1"/>
  <c r="G60" i="1"/>
  <c r="Y60" i="1" s="1"/>
  <c r="G61" i="1"/>
  <c r="Y61" i="1" s="1"/>
  <c r="G62" i="1"/>
  <c r="Y62" i="1" s="1"/>
  <c r="G63" i="1"/>
  <c r="G64" i="1"/>
  <c r="G65" i="1"/>
  <c r="G66" i="1"/>
  <c r="G67" i="1"/>
  <c r="G68" i="1"/>
  <c r="Y68" i="1" s="1"/>
  <c r="G69" i="1"/>
  <c r="Y69" i="1" s="1"/>
  <c r="G70" i="1"/>
  <c r="G71" i="1"/>
  <c r="Y71" i="1" s="1"/>
  <c r="G72" i="1"/>
  <c r="G73" i="1"/>
  <c r="G74" i="1"/>
  <c r="G75" i="1"/>
  <c r="G76" i="1"/>
  <c r="G77" i="1"/>
  <c r="G78" i="1"/>
  <c r="Y78" i="1" s="1"/>
  <c r="G79" i="1"/>
  <c r="G80" i="1"/>
  <c r="Y80" i="1" s="1"/>
  <c r="G81" i="1"/>
  <c r="Y81" i="1" s="1"/>
  <c r="G82" i="1"/>
  <c r="Y82" i="1" s="1"/>
  <c r="G83" i="1"/>
  <c r="Y83" i="1" s="1"/>
  <c r="G84" i="1"/>
  <c r="Y84" i="1" s="1"/>
  <c r="G85" i="1"/>
  <c r="Y85" i="1" s="1"/>
  <c r="G86" i="1"/>
  <c r="Y86" i="1" s="1"/>
  <c r="G87" i="1"/>
  <c r="Y87" i="1" s="1"/>
  <c r="G88" i="1"/>
  <c r="Y88" i="1" s="1"/>
  <c r="G89" i="1"/>
  <c r="Y89" i="1" s="1"/>
  <c r="G90" i="1"/>
  <c r="G91" i="1"/>
  <c r="Y91" i="1" s="1"/>
  <c r="G92" i="1"/>
  <c r="Y92" i="1" s="1"/>
  <c r="G93" i="1"/>
  <c r="Y93" i="1" s="1"/>
  <c r="G94" i="1"/>
  <c r="Y94" i="1" s="1"/>
  <c r="G95" i="1"/>
  <c r="Y95" i="1" s="1"/>
  <c r="G96" i="1"/>
  <c r="G97" i="1"/>
  <c r="Y97" i="1" s="1"/>
  <c r="G98" i="1"/>
  <c r="G99" i="1"/>
  <c r="G100" i="1"/>
  <c r="Y100" i="1" s="1"/>
  <c r="G101" i="1"/>
  <c r="Y101" i="1" s="1"/>
  <c r="G102" i="1"/>
  <c r="Y102" i="1" s="1"/>
  <c r="G103" i="1"/>
  <c r="Y103" i="1" s="1"/>
  <c r="G104" i="1"/>
  <c r="Y104" i="1" s="1"/>
  <c r="G105" i="1"/>
  <c r="Y105" i="1" s="1"/>
  <c r="G106" i="1"/>
  <c r="G107" i="1"/>
  <c r="G108" i="1"/>
  <c r="Y108" i="1" s="1"/>
  <c r="G109" i="1"/>
  <c r="Y109" i="1" s="1"/>
  <c r="G110" i="1"/>
  <c r="G111" i="1"/>
  <c r="G112" i="1"/>
  <c r="Y112" i="1" s="1"/>
  <c r="G114" i="1"/>
  <c r="Y114" i="1" s="1"/>
  <c r="G115" i="1"/>
  <c r="Y115" i="1" s="1"/>
  <c r="G116" i="1"/>
  <c r="G117" i="1"/>
  <c r="Y117" i="1" s="1"/>
  <c r="G118" i="1"/>
  <c r="Y118" i="1" s="1"/>
  <c r="G119" i="1"/>
  <c r="Y119" i="1" s="1"/>
  <c r="G120" i="1"/>
  <c r="Y120" i="1" s="1"/>
  <c r="G121" i="1"/>
  <c r="Y121" i="1" s="1"/>
  <c r="G122" i="1"/>
  <c r="Y122" i="1" s="1"/>
  <c r="G123" i="1"/>
  <c r="Y123" i="1" s="1"/>
  <c r="G124" i="1"/>
  <c r="Y124" i="1" s="1"/>
  <c r="G125" i="1"/>
  <c r="Y125" i="1" s="1"/>
  <c r="G126" i="1"/>
  <c r="Y126" i="1" s="1"/>
  <c r="G6" i="1"/>
  <c r="Q5" i="1"/>
  <c r="N5" i="1"/>
  <c r="L5" i="1"/>
  <c r="Y56" i="1" l="1"/>
  <c r="S6" i="1"/>
  <c r="Y6" i="1"/>
  <c r="Y111" i="1"/>
  <c r="Y110" i="1"/>
  <c r="Y77" i="1"/>
  <c r="Y70" i="1"/>
  <c r="Y58" i="1"/>
  <c r="Y13" i="1"/>
  <c r="S88" i="1"/>
  <c r="P73" i="1"/>
  <c r="S56" i="1"/>
  <c r="T111" i="1"/>
  <c r="T107" i="1"/>
  <c r="P107" i="1"/>
  <c r="Y107" i="1" s="1"/>
  <c r="T98" i="1"/>
  <c r="P98" i="1"/>
  <c r="Y98" i="1" s="1"/>
  <c r="T96" i="1"/>
  <c r="P96" i="1"/>
  <c r="Y96" i="1" s="1"/>
  <c r="P90" i="1"/>
  <c r="P76" i="1"/>
  <c r="T67" i="1"/>
  <c r="P67" i="1"/>
  <c r="Y67" i="1" s="1"/>
  <c r="P65" i="1"/>
  <c r="T63" i="1"/>
  <c r="P63" i="1"/>
  <c r="Y63" i="1" s="1"/>
  <c r="S54" i="1"/>
  <c r="P52" i="1"/>
  <c r="P48" i="1"/>
  <c r="P46" i="1"/>
  <c r="P44" i="1"/>
  <c r="P42" i="1"/>
  <c r="P40" i="1"/>
  <c r="P38" i="1"/>
  <c r="P33" i="1"/>
  <c r="P27" i="1"/>
  <c r="P19" i="1"/>
  <c r="P12" i="1"/>
  <c r="P7" i="1"/>
  <c r="Y7" i="1" s="1"/>
  <c r="T116" i="1"/>
  <c r="P116" i="1"/>
  <c r="Y116" i="1" s="1"/>
  <c r="P74" i="1"/>
  <c r="P72" i="1"/>
  <c r="S110" i="1"/>
  <c r="P106" i="1"/>
  <c r="T99" i="1"/>
  <c r="P99" i="1"/>
  <c r="Y99" i="1" s="1"/>
  <c r="T79" i="1"/>
  <c r="P79" i="1"/>
  <c r="Y79" i="1" s="1"/>
  <c r="S77" i="1"/>
  <c r="T75" i="1"/>
  <c r="P75" i="1"/>
  <c r="S70" i="1"/>
  <c r="P66" i="1"/>
  <c r="P64" i="1"/>
  <c r="S58" i="1"/>
  <c r="P53" i="1"/>
  <c r="P51" i="1"/>
  <c r="P49" i="1"/>
  <c r="P47" i="1"/>
  <c r="P37" i="1"/>
  <c r="S13" i="1"/>
  <c r="P10" i="1"/>
  <c r="P8" i="1"/>
  <c r="S113" i="1"/>
  <c r="T113" i="1"/>
  <c r="T57" i="1"/>
  <c r="S57" i="1"/>
  <c r="S59" i="1"/>
  <c r="S63" i="1"/>
  <c r="S67" i="1"/>
  <c r="S71" i="1"/>
  <c r="S79" i="1"/>
  <c r="S83" i="1"/>
  <c r="S87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1" i="1"/>
  <c r="T65" i="1"/>
  <c r="T69" i="1"/>
  <c r="T73" i="1"/>
  <c r="T77" i="1"/>
  <c r="T81" i="1"/>
  <c r="T85" i="1"/>
  <c r="T89" i="1"/>
  <c r="T9" i="1"/>
  <c r="T15" i="1"/>
  <c r="T19" i="1"/>
  <c r="T23" i="1"/>
  <c r="T27" i="1"/>
  <c r="T31" i="1"/>
  <c r="T35" i="1"/>
  <c r="T39" i="1"/>
  <c r="T43" i="1"/>
  <c r="T47" i="1"/>
  <c r="T51" i="1"/>
  <c r="T55" i="1"/>
  <c r="T60" i="1"/>
  <c r="T64" i="1"/>
  <c r="T68" i="1"/>
  <c r="T72" i="1"/>
  <c r="T76" i="1"/>
  <c r="T80" i="1"/>
  <c r="T84" i="1"/>
  <c r="T88" i="1"/>
  <c r="S92" i="1"/>
  <c r="S96" i="1"/>
  <c r="T102" i="1"/>
  <c r="S91" i="1"/>
  <c r="S95" i="1"/>
  <c r="S99" i="1"/>
  <c r="S103" i="1"/>
  <c r="S107" i="1"/>
  <c r="S111" i="1"/>
  <c r="S116" i="1"/>
  <c r="S120" i="1"/>
  <c r="S124" i="1"/>
  <c r="T93" i="1"/>
  <c r="T97" i="1"/>
  <c r="T7" i="1"/>
  <c r="T11" i="1"/>
  <c r="T13" i="1"/>
  <c r="T17" i="1"/>
  <c r="T21" i="1"/>
  <c r="T25" i="1"/>
  <c r="T29" i="1"/>
  <c r="T33" i="1"/>
  <c r="T37" i="1"/>
  <c r="T41" i="1"/>
  <c r="T45" i="1"/>
  <c r="T49" i="1"/>
  <c r="T53" i="1"/>
  <c r="T58" i="1"/>
  <c r="T62" i="1"/>
  <c r="T66" i="1"/>
  <c r="T70" i="1"/>
  <c r="T74" i="1"/>
  <c r="T78" i="1"/>
  <c r="T82" i="1"/>
  <c r="T86" i="1"/>
  <c r="T90" i="1"/>
  <c r="S94" i="1"/>
  <c r="S98" i="1"/>
  <c r="T108" i="1"/>
  <c r="T115" i="1"/>
  <c r="T119" i="1"/>
  <c r="T123" i="1"/>
  <c r="T100" i="1"/>
  <c r="T106" i="1"/>
  <c r="T110" i="1"/>
  <c r="T112" i="1"/>
  <c r="T117" i="1"/>
  <c r="T121" i="1"/>
  <c r="T125" i="1"/>
  <c r="T10" i="1"/>
  <c r="T14" i="1"/>
  <c r="T18" i="1"/>
  <c r="T22" i="1"/>
  <c r="T26" i="1"/>
  <c r="T30" i="1"/>
  <c r="T34" i="1"/>
  <c r="T38" i="1"/>
  <c r="T42" i="1"/>
  <c r="T46" i="1"/>
  <c r="T50" i="1"/>
  <c r="T54" i="1"/>
  <c r="T104" i="1"/>
  <c r="S101" i="1"/>
  <c r="S105" i="1"/>
  <c r="S109" i="1"/>
  <c r="S114" i="1"/>
  <c r="S118" i="1"/>
  <c r="S122" i="1"/>
  <c r="S126" i="1"/>
  <c r="T6" i="1"/>
  <c r="U5" i="1"/>
  <c r="O5" i="1"/>
  <c r="K5" i="1"/>
  <c r="J5" i="1"/>
  <c r="W5" i="1"/>
  <c r="V5" i="1"/>
  <c r="I5" i="1"/>
  <c r="S8" i="1" l="1"/>
  <c r="Y8" i="1"/>
  <c r="S47" i="1"/>
  <c r="Y47" i="1"/>
  <c r="S51" i="1"/>
  <c r="Y51" i="1"/>
  <c r="S66" i="1"/>
  <c r="Y66" i="1"/>
  <c r="S75" i="1"/>
  <c r="Y75" i="1"/>
  <c r="S74" i="1"/>
  <c r="Y74" i="1"/>
  <c r="S12" i="1"/>
  <c r="Y12" i="1"/>
  <c r="S27" i="1"/>
  <c r="Y27" i="1"/>
  <c r="S38" i="1"/>
  <c r="Y38" i="1"/>
  <c r="S42" i="1"/>
  <c r="Y42" i="1"/>
  <c r="S46" i="1"/>
  <c r="Y46" i="1"/>
  <c r="S52" i="1"/>
  <c r="Y52" i="1"/>
  <c r="S65" i="1"/>
  <c r="Y65" i="1"/>
  <c r="S90" i="1"/>
  <c r="Y90" i="1"/>
  <c r="S10" i="1"/>
  <c r="Y10" i="1"/>
  <c r="S37" i="1"/>
  <c r="Y37" i="1"/>
  <c r="S49" i="1"/>
  <c r="Y49" i="1"/>
  <c r="S53" i="1"/>
  <c r="Y53" i="1"/>
  <c r="S64" i="1"/>
  <c r="Y64" i="1"/>
  <c r="S106" i="1"/>
  <c r="Y106" i="1"/>
  <c r="S72" i="1"/>
  <c r="Y72" i="1"/>
  <c r="S19" i="1"/>
  <c r="Y19" i="1"/>
  <c r="S33" i="1"/>
  <c r="Y33" i="1"/>
  <c r="S40" i="1"/>
  <c r="Y40" i="1"/>
  <c r="S44" i="1"/>
  <c r="Y44" i="1"/>
  <c r="S48" i="1"/>
  <c r="Y48" i="1"/>
  <c r="S76" i="1"/>
  <c r="Y76" i="1"/>
  <c r="S73" i="1"/>
  <c r="Y73" i="1"/>
  <c r="Y5" i="1" s="1"/>
  <c r="P5" i="1"/>
  <c r="S7" i="1"/>
</calcChain>
</file>

<file path=xl/sharedStrings.xml><?xml version="1.0" encoding="utf-8"?>
<sst xmlns="http://schemas.openxmlformats.org/spreadsheetml/2006/main" count="275" uniqueCount="153">
  <si>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</si>
  <si>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</si>
  <si>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</si>
  <si>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</si>
  <si>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</si>
  <si>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</si>
  <si>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</si>
  <si>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</si>
  <si>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</si>
  <si>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</si>
  <si>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</si>
  <si>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</si>
  <si>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</si>
  <si>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</si>
  <si>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</si>
  <si>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</si>
  <si>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</si>
  <si>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</si>
  <si>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</si>
  <si>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</si>
  <si>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</si>
  <si>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</si>
  <si>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</si>
  <si>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</si>
  <si>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</si>
  <si>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</si>
  <si>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</si>
  <si>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</si>
  <si>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</si>
  <si>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</si>
  <si>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</si>
  <si>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</si>
  <si>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</si>
  <si>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</si>
  <si>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</si>
  <si>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</si>
  <si>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</si>
  <si>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</si>
  <si>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</si>
  <si>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</si>
  <si>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</si>
  <si>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</si>
  <si>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</si>
  <si>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</si>
  <si>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</si>
  <si>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</si>
  <si>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</si>
  <si>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</si>
  <si>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</si>
  <si>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</si>
  <si>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</si>
  <si>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</si>
  <si>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</si>
  <si>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</si>
  <si>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</si>
  <si>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</si>
  <si>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</si>
  <si>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</si>
  <si>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</si>
  <si>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</si>
  <si>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</si>
  <si>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</si>
  <si>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</si>
  <si>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</si>
  <si>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</si>
  <si>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</si>
  <si>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</si>
  <si>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</si>
  <si>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</si>
  <si>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</si>
  <si>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</si>
  <si>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</si>
  <si>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</si>
  <si>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</si>
  <si>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</si>
  <si>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</si>
  <si>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</si>
  <si>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</si>
  <si>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</si>
  <si>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</si>
  <si>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</si>
  <si>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</si>
  <si>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</si>
  <si>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</si>
  <si>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</si>
  <si>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</si>
  <si>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</si>
  <si>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</si>
  <si>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</si>
  <si>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</si>
  <si>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</si>
  <si>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</si>
  <si>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</si>
  <si>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</si>
  <si>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</si>
  <si>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</si>
  <si>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</si>
  <si>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</si>
  <si>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</si>
  <si>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</si>
  <si>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</si>
  <si>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</si>
  <si>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</si>
  <si>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</si>
  <si>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</si>
  <si>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</si>
  <si>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</si>
  <si>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</si>
  <si>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</si>
  <si>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</si>
  <si>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</si>
  <si>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</si>
  <si>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</si>
  <si>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</si>
  <si>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</si>
  <si>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</si>
  <si>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</si>
  <si>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424 Сосиски Сливочные Вязанка Сливушки Весовые П/а мгс Вязанка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</si>
  <si>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</si>
  <si>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</si>
  <si>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</si>
  <si>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</si>
  <si>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</si>
  <si>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У_215  Колбаса Докторская ГОСТ Дугушка, ВЕС, ТМ Стародворье ПОКОМ</t>
  </si>
  <si>
    <t>У_222  Колбаса Докторская стародворская, ВЕС, ВсхЗв   ПОКОМ</t>
  </si>
  <si>
    <t>У_231  Колбаса Молочная по-стародворски, ВЕС   ПОКОМ</t>
  </si>
  <si>
    <t>У_254  Сосиски Датские, ВЕС, ТМ КОЛБАСНЫЙ СТАНДАРТ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</si>
  <si>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</si>
  <si>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</si>
  <si>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</si>
  <si>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У_446 Сосиски Баварские с сыром 0,35 кг. ТМ Стародворье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</si>
  <si>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</si>
  <si>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</si>
  <si>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</si>
  <si>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</si>
  <si>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</si>
  <si>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</si>
  <si>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</si>
  <si>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</si>
  <si>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</si>
  <si>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</si>
  <si>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</si>
  <si>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06,12</t>
  </si>
  <si>
    <t>ср 13,12</t>
  </si>
  <si>
    <t>коментарий</t>
  </si>
  <si>
    <t>вес</t>
  </si>
  <si>
    <t>Гермес</t>
  </si>
  <si>
    <t>от филиала</t>
  </si>
  <si>
    <t>комментарий филиала</t>
  </si>
  <si>
    <t>ср 20,12</t>
  </si>
  <si>
    <t>2700 забрал Мелитополь</t>
  </si>
  <si>
    <t>Вареные колбасы «Любительская ГОСТ» Весовой п/а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</si>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</sst>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6" xfId="0" applyNumberFormat="1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3" borderId="0" xfId="0" applyNumberFormat="1" applyFill="1" applyAlignment="1"/>
    <xf numFmtId="164" fontId="5" fillId="6" borderId="4" xfId="0" applyNumberFormat="1" applyFont="1" applyFill="1" applyBorder="1" applyAlignment="1">
      <alignment horizontal="lef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/>
    <xf numFmtId="164" fontId="0" fillId="0" borderId="9" xfId="0" applyNumberFormat="1" applyBorder="1" applyAlignment="1"/>
    <xf numFmtId="164" fontId="0" fillId="7" borderId="0" xfId="0" applyNumberFormat="1" applyFill="1" applyAlignment="1"/>
    <xf numFmtId="164" fontId="2" fillId="0" borderId="9" xfId="0" applyNumberFormat="1" applyFont="1" applyBorder="1" applyAlignment="1">
      <alignment horizontal="left"/>
    </xf>
    <xf numFmtId="164" fontId="0" fillId="3" borderId="9" xfId="0" applyNumberFormat="1" applyFill="1" applyBorder="1"/>
    <xf numFmtId="164" fontId="0" fillId="0" borderId="9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0,12,23%20&#1050;&#1048;/&#1076;&#1074;%2020,12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13.12.2023 - 20.12.2023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U3" t="str">
            <v>заказ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 29,11</v>
          </cell>
          <cell r="AA3" t="str">
            <v>ср 06,12</v>
          </cell>
          <cell r="AB3" t="str">
            <v>ср 13,12</v>
          </cell>
          <cell r="AC3" t="str">
            <v>коментарий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R4" t="str">
            <v>усредн.</v>
          </cell>
          <cell r="S4">
            <v>1</v>
          </cell>
          <cell r="T4">
            <v>2</v>
          </cell>
          <cell r="U4">
            <v>3</v>
          </cell>
          <cell r="V4" t="str">
            <v>от филиала</v>
          </cell>
          <cell r="W4" t="str">
            <v>комментарий филиала</v>
          </cell>
        </row>
        <row r="5">
          <cell r="F5">
            <v>47873.810000000005</v>
          </cell>
          <cell r="G5">
            <v>16249.261999999999</v>
          </cell>
          <cell r="J5">
            <v>48579.641000000003</v>
          </cell>
          <cell r="K5">
            <v>-705.83100000000036</v>
          </cell>
          <cell r="L5">
            <v>32888.208999999995</v>
          </cell>
          <cell r="M5">
            <v>14985.600999999999</v>
          </cell>
          <cell r="N5">
            <v>0</v>
          </cell>
          <cell r="O5">
            <v>10498</v>
          </cell>
          <cell r="P5">
            <v>6577.6418000000003</v>
          </cell>
          <cell r="Q5">
            <v>30465.9846</v>
          </cell>
          <cell r="R5">
            <v>30384.527999999995</v>
          </cell>
          <cell r="S5">
            <v>8900</v>
          </cell>
          <cell r="T5">
            <v>18784.527999999998</v>
          </cell>
          <cell r="U5">
            <v>2700</v>
          </cell>
          <cell r="V5">
            <v>44613</v>
          </cell>
          <cell r="Z5">
            <v>3771.1210000000005</v>
          </cell>
          <cell r="AA5">
            <v>5086.2170000000024</v>
          </cell>
          <cell r="AB5">
            <v>4183.0785999999998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140.52000000000001</v>
          </cell>
          <cell r="E6">
            <v>143.99799999999999</v>
          </cell>
          <cell r="F6">
            <v>175.50200000000001</v>
          </cell>
          <cell r="G6">
            <v>65.667000000000002</v>
          </cell>
          <cell r="H6">
            <v>1</v>
          </cell>
          <cell r="I6">
            <v>50</v>
          </cell>
          <cell r="J6">
            <v>166.4</v>
          </cell>
          <cell r="K6">
            <v>9.1020000000000039</v>
          </cell>
          <cell r="L6">
            <v>175.50200000000001</v>
          </cell>
          <cell r="O6">
            <v>119</v>
          </cell>
          <cell r="P6">
            <v>35.1004</v>
          </cell>
          <cell r="Q6">
            <v>96.136200000000002</v>
          </cell>
          <cell r="R6">
            <v>96.136200000000002</v>
          </cell>
          <cell r="T6">
            <v>96.136200000000002</v>
          </cell>
          <cell r="V6">
            <v>237</v>
          </cell>
          <cell r="X6">
            <v>8</v>
          </cell>
          <cell r="Y6">
            <v>5.261108135519823</v>
          </cell>
          <cell r="Z6">
            <v>30.314800000000002</v>
          </cell>
          <cell r="AA6">
            <v>29.340600000000002</v>
          </cell>
          <cell r="AB6">
            <v>32.167200000000001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209.65299999999999</v>
          </cell>
          <cell r="E7">
            <v>79.489999999999995</v>
          </cell>
          <cell r="F7">
            <v>138.96199999999999</v>
          </cell>
          <cell r="G7">
            <v>90.507999999999996</v>
          </cell>
          <cell r="H7">
            <v>1</v>
          </cell>
          <cell r="I7">
            <v>45</v>
          </cell>
          <cell r="J7">
            <v>128.30000000000001</v>
          </cell>
          <cell r="K7">
            <v>10.661999999999978</v>
          </cell>
          <cell r="L7">
            <v>138.96199999999999</v>
          </cell>
          <cell r="O7">
            <v>149</v>
          </cell>
          <cell r="P7">
            <v>27.792399999999997</v>
          </cell>
          <cell r="R7">
            <v>0</v>
          </cell>
          <cell r="T7">
            <v>0</v>
          </cell>
          <cell r="V7">
            <v>94</v>
          </cell>
          <cell r="X7">
            <v>8.6177516155495741</v>
          </cell>
          <cell r="Y7">
            <v>8.6177516155495741</v>
          </cell>
          <cell r="Z7">
            <v>31.429399999999998</v>
          </cell>
          <cell r="AA7">
            <v>30.274400000000004</v>
          </cell>
          <cell r="AB7">
            <v>34.2378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9.782</v>
          </cell>
          <cell r="E8">
            <v>571.43799999999999</v>
          </cell>
          <cell r="F8">
            <v>272.24</v>
          </cell>
          <cell r="G8">
            <v>296.47699999999998</v>
          </cell>
          <cell r="H8">
            <v>1</v>
          </cell>
          <cell r="I8">
            <v>45</v>
          </cell>
          <cell r="J8">
            <v>282.5</v>
          </cell>
          <cell r="K8">
            <v>-10.259999999999991</v>
          </cell>
          <cell r="L8">
            <v>272.24</v>
          </cell>
          <cell r="P8">
            <v>54.448</v>
          </cell>
          <cell r="Q8">
            <v>139.10700000000003</v>
          </cell>
          <cell r="R8">
            <v>139.10700000000003</v>
          </cell>
          <cell r="T8">
            <v>139.10700000000003</v>
          </cell>
          <cell r="V8">
            <v>357</v>
          </cell>
          <cell r="X8">
            <v>8</v>
          </cell>
          <cell r="Y8">
            <v>5.445140317367029</v>
          </cell>
          <cell r="Z8">
            <v>55.499800000000008</v>
          </cell>
          <cell r="AA8">
            <v>65.814999999999998</v>
          </cell>
          <cell r="AB8">
            <v>27.163600000000002</v>
          </cell>
        </row>
        <row r="9">
          <cell r="A9" t="str">
            <v>022  Колбаса Вязанка со шпиком, вектор 0,5кг, ПОКОМ</v>
          </cell>
          <cell r="B9" t="str">
            <v>шт</v>
          </cell>
          <cell r="D9">
            <v>14</v>
          </cell>
          <cell r="F9">
            <v>8</v>
          </cell>
          <cell r="G9">
            <v>4</v>
          </cell>
          <cell r="H9">
            <v>0</v>
          </cell>
          <cell r="I9" t="e">
            <v>#N/A</v>
          </cell>
          <cell r="J9">
            <v>8</v>
          </cell>
          <cell r="K9">
            <v>0</v>
          </cell>
          <cell r="L9">
            <v>8</v>
          </cell>
          <cell r="P9">
            <v>1.6</v>
          </cell>
          <cell r="R9">
            <v>0</v>
          </cell>
          <cell r="T9">
            <v>0</v>
          </cell>
          <cell r="X9">
            <v>2.5</v>
          </cell>
          <cell r="Y9">
            <v>2.5</v>
          </cell>
          <cell r="Z9">
            <v>0.8</v>
          </cell>
          <cell r="AA9">
            <v>1.8</v>
          </cell>
          <cell r="AB9">
            <v>0.6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72</v>
          </cell>
          <cell r="F10">
            <v>40</v>
          </cell>
          <cell r="G10">
            <v>19</v>
          </cell>
          <cell r="H10">
            <v>0.4</v>
          </cell>
          <cell r="I10">
            <v>50</v>
          </cell>
          <cell r="J10">
            <v>43</v>
          </cell>
          <cell r="K10">
            <v>-3</v>
          </cell>
          <cell r="L10">
            <v>40</v>
          </cell>
          <cell r="O10">
            <v>13</v>
          </cell>
          <cell r="P10">
            <v>8</v>
          </cell>
          <cell r="Q10">
            <v>32</v>
          </cell>
          <cell r="R10">
            <v>32</v>
          </cell>
          <cell r="T10">
            <v>32</v>
          </cell>
          <cell r="V10">
            <v>56</v>
          </cell>
          <cell r="X10">
            <v>8</v>
          </cell>
          <cell r="Y10">
            <v>4</v>
          </cell>
          <cell r="Z10">
            <v>8.6</v>
          </cell>
          <cell r="AA10">
            <v>6.4</v>
          </cell>
          <cell r="AB10">
            <v>6.4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E11">
            <v>300</v>
          </cell>
          <cell r="F11">
            <v>300</v>
          </cell>
          <cell r="H11">
            <v>0</v>
          </cell>
          <cell r="I11" t="e">
            <v>#N/A</v>
          </cell>
          <cell r="J11">
            <v>300</v>
          </cell>
          <cell r="K11">
            <v>0</v>
          </cell>
          <cell r="L11">
            <v>0</v>
          </cell>
          <cell r="M11">
            <v>300</v>
          </cell>
          <cell r="P11">
            <v>0</v>
          </cell>
          <cell r="R11">
            <v>0</v>
          </cell>
          <cell r="T11">
            <v>0</v>
          </cell>
          <cell r="X11" t="e">
            <v>#DIV/0!</v>
          </cell>
          <cell r="Y11" t="e">
            <v>#DIV/0!</v>
          </cell>
          <cell r="Z11">
            <v>0</v>
          </cell>
          <cell r="AA11">
            <v>0</v>
          </cell>
          <cell r="AB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77</v>
          </cell>
          <cell r="E12">
            <v>300</v>
          </cell>
          <cell r="F12">
            <v>220</v>
          </cell>
          <cell r="G12">
            <v>107</v>
          </cell>
          <cell r="H12">
            <v>0.45</v>
          </cell>
          <cell r="I12">
            <v>45</v>
          </cell>
          <cell r="J12">
            <v>251</v>
          </cell>
          <cell r="K12">
            <v>-31</v>
          </cell>
          <cell r="L12">
            <v>220</v>
          </cell>
          <cell r="O12">
            <v>345</v>
          </cell>
          <cell r="P12">
            <v>44</v>
          </cell>
          <cell r="R12">
            <v>0</v>
          </cell>
          <cell r="T12">
            <v>0</v>
          </cell>
          <cell r="V12">
            <v>76</v>
          </cell>
          <cell r="X12">
            <v>10.272727272727273</v>
          </cell>
          <cell r="Y12">
            <v>10.272727272727273</v>
          </cell>
          <cell r="Z12">
            <v>45.4</v>
          </cell>
          <cell r="AA12">
            <v>59.8</v>
          </cell>
          <cell r="AB12">
            <v>60.6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290</v>
          </cell>
          <cell r="E13">
            <v>630</v>
          </cell>
          <cell r="F13">
            <v>467</v>
          </cell>
          <cell r="G13">
            <v>342</v>
          </cell>
          <cell r="H13">
            <v>0.45</v>
          </cell>
          <cell r="I13">
            <v>45</v>
          </cell>
          <cell r="J13">
            <v>473</v>
          </cell>
          <cell r="K13">
            <v>-6</v>
          </cell>
          <cell r="L13">
            <v>467</v>
          </cell>
          <cell r="O13">
            <v>301</v>
          </cell>
          <cell r="P13">
            <v>93.4</v>
          </cell>
          <cell r="Q13">
            <v>104.20000000000005</v>
          </cell>
          <cell r="R13">
            <v>104.20000000000005</v>
          </cell>
          <cell r="T13">
            <v>104.20000000000005</v>
          </cell>
          <cell r="V13">
            <v>478</v>
          </cell>
          <cell r="X13">
            <v>8</v>
          </cell>
          <cell r="Y13">
            <v>6.8843683083511777</v>
          </cell>
          <cell r="Z13">
            <v>91.4</v>
          </cell>
          <cell r="AA13">
            <v>100.4</v>
          </cell>
          <cell r="AB13">
            <v>100.4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6</v>
          </cell>
          <cell r="F14">
            <v>1</v>
          </cell>
          <cell r="G14">
            <v>5</v>
          </cell>
          <cell r="H14">
            <v>0</v>
          </cell>
          <cell r="I14">
            <v>45</v>
          </cell>
          <cell r="J14">
            <v>1</v>
          </cell>
          <cell r="K14">
            <v>0</v>
          </cell>
          <cell r="L14">
            <v>1</v>
          </cell>
          <cell r="P14">
            <v>0.2</v>
          </cell>
          <cell r="R14">
            <v>0</v>
          </cell>
          <cell r="T14">
            <v>0</v>
          </cell>
          <cell r="X14">
            <v>25</v>
          </cell>
          <cell r="Y14">
            <v>25</v>
          </cell>
          <cell r="Z14">
            <v>-1</v>
          </cell>
          <cell r="AA14">
            <v>-0.2</v>
          </cell>
          <cell r="AB14">
            <v>0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35</v>
          </cell>
          <cell r="E15">
            <v>210</v>
          </cell>
          <cell r="F15">
            <v>213</v>
          </cell>
          <cell r="G15">
            <v>29</v>
          </cell>
          <cell r="H15">
            <v>0</v>
          </cell>
          <cell r="I15">
            <v>50</v>
          </cell>
          <cell r="J15">
            <v>213</v>
          </cell>
          <cell r="K15">
            <v>0</v>
          </cell>
          <cell r="L15">
            <v>3</v>
          </cell>
          <cell r="M15">
            <v>210</v>
          </cell>
          <cell r="P15">
            <v>0.6</v>
          </cell>
          <cell r="R15">
            <v>0</v>
          </cell>
          <cell r="T15">
            <v>0</v>
          </cell>
          <cell r="X15">
            <v>48.333333333333336</v>
          </cell>
          <cell r="Y15">
            <v>48.333333333333336</v>
          </cell>
          <cell r="Z15">
            <v>3.6007999999999982</v>
          </cell>
          <cell r="AA15">
            <v>1.2</v>
          </cell>
          <cell r="AB15">
            <v>2.6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24</v>
          </cell>
          <cell r="E16">
            <v>525</v>
          </cell>
          <cell r="F16">
            <v>332</v>
          </cell>
          <cell r="G16">
            <v>217</v>
          </cell>
          <cell r="H16">
            <v>0.17</v>
          </cell>
          <cell r="I16" t="e">
            <v>#N/A</v>
          </cell>
          <cell r="J16">
            <v>332</v>
          </cell>
          <cell r="K16">
            <v>0</v>
          </cell>
          <cell r="L16">
            <v>17</v>
          </cell>
          <cell r="M16">
            <v>315</v>
          </cell>
          <cell r="P16">
            <v>3.4</v>
          </cell>
          <cell r="R16">
            <v>0</v>
          </cell>
          <cell r="T16">
            <v>0</v>
          </cell>
          <cell r="X16">
            <v>63.82352941176471</v>
          </cell>
          <cell r="Y16">
            <v>63.82352941176471</v>
          </cell>
          <cell r="Z16">
            <v>1</v>
          </cell>
          <cell r="AA16">
            <v>1.4</v>
          </cell>
          <cell r="AB16">
            <v>0.2</v>
          </cell>
          <cell r="AC16" t="str">
            <v>Химич согласовал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E17">
            <v>108</v>
          </cell>
          <cell r="F17">
            <v>108</v>
          </cell>
          <cell r="H17">
            <v>0</v>
          </cell>
          <cell r="I17" t="e">
            <v>#N/A</v>
          </cell>
          <cell r="J17">
            <v>108</v>
          </cell>
          <cell r="K17">
            <v>0</v>
          </cell>
          <cell r="L17">
            <v>0</v>
          </cell>
          <cell r="M17">
            <v>108</v>
          </cell>
          <cell r="P17">
            <v>0</v>
          </cell>
          <cell r="R17">
            <v>0</v>
          </cell>
          <cell r="T17">
            <v>0</v>
          </cell>
          <cell r="X17" t="e">
            <v>#DIV/0!</v>
          </cell>
          <cell r="Y17" t="e">
            <v>#DIV/0!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21</v>
          </cell>
          <cell r="E18">
            <v>72</v>
          </cell>
          <cell r="F18">
            <v>72</v>
          </cell>
          <cell r="G18">
            <v>21</v>
          </cell>
          <cell r="H18">
            <v>0</v>
          </cell>
          <cell r="I18" t="e">
            <v>#N/A</v>
          </cell>
          <cell r="J18">
            <v>83</v>
          </cell>
          <cell r="K18">
            <v>-11</v>
          </cell>
          <cell r="L18">
            <v>0</v>
          </cell>
          <cell r="M18">
            <v>72</v>
          </cell>
          <cell r="P18">
            <v>0</v>
          </cell>
          <cell r="R18">
            <v>0</v>
          </cell>
          <cell r="T18">
            <v>0</v>
          </cell>
          <cell r="X18" t="e">
            <v>#DIV/0!</v>
          </cell>
          <cell r="Y18" t="e">
            <v>#DIV/0!</v>
          </cell>
          <cell r="Z18">
            <v>0</v>
          </cell>
          <cell r="AA18">
            <v>0.8</v>
          </cell>
          <cell r="AB18">
            <v>0.2</v>
          </cell>
          <cell r="AC18" t="str">
            <v>необходимо увеличить продажи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98</v>
          </cell>
          <cell r="F19">
            <v>15</v>
          </cell>
          <cell r="G19">
            <v>77</v>
          </cell>
          <cell r="H19">
            <v>0.5</v>
          </cell>
          <cell r="I19">
            <v>60</v>
          </cell>
          <cell r="J19">
            <v>15</v>
          </cell>
          <cell r="K19">
            <v>0</v>
          </cell>
          <cell r="L19">
            <v>15</v>
          </cell>
          <cell r="P19">
            <v>3</v>
          </cell>
          <cell r="R19">
            <v>0</v>
          </cell>
          <cell r="T19">
            <v>0</v>
          </cell>
          <cell r="X19">
            <v>25.666666666666668</v>
          </cell>
          <cell r="Y19">
            <v>25.666666666666668</v>
          </cell>
          <cell r="Z19">
            <v>2.8</v>
          </cell>
          <cell r="AA19">
            <v>2</v>
          </cell>
          <cell r="AB19">
            <v>4.2</v>
          </cell>
          <cell r="AC19" t="str">
            <v>необходимо увеличить продажи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26</v>
          </cell>
          <cell r="E20">
            <v>450</v>
          </cell>
          <cell r="F20">
            <v>454</v>
          </cell>
          <cell r="G20">
            <v>20</v>
          </cell>
          <cell r="H20">
            <v>0</v>
          </cell>
          <cell r="I20">
            <v>55</v>
          </cell>
          <cell r="J20">
            <v>454</v>
          </cell>
          <cell r="K20">
            <v>0</v>
          </cell>
          <cell r="L20">
            <v>4</v>
          </cell>
          <cell r="M20">
            <v>450</v>
          </cell>
          <cell r="P20">
            <v>0.8</v>
          </cell>
          <cell r="R20">
            <v>0</v>
          </cell>
          <cell r="T20">
            <v>0</v>
          </cell>
          <cell r="X20">
            <v>25</v>
          </cell>
          <cell r="Y20">
            <v>25</v>
          </cell>
          <cell r="Z20">
            <v>1</v>
          </cell>
          <cell r="AA20">
            <v>0.4</v>
          </cell>
          <cell r="AB20">
            <v>2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E21">
            <v>240</v>
          </cell>
          <cell r="F21">
            <v>240</v>
          </cell>
          <cell r="H21">
            <v>0</v>
          </cell>
          <cell r="I21" t="e">
            <v>#N/A</v>
          </cell>
          <cell r="J21">
            <v>240</v>
          </cell>
          <cell r="K21">
            <v>0</v>
          </cell>
          <cell r="L21">
            <v>0</v>
          </cell>
          <cell r="M21">
            <v>240</v>
          </cell>
          <cell r="P21">
            <v>0</v>
          </cell>
          <cell r="R21">
            <v>0</v>
          </cell>
          <cell r="T21">
            <v>0</v>
          </cell>
          <cell r="X21" t="e">
            <v>#DIV/0!</v>
          </cell>
          <cell r="Y21" t="e">
            <v>#DIV/0!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D22">
            <v>14</v>
          </cell>
          <cell r="E22">
            <v>330</v>
          </cell>
          <cell r="F22">
            <v>329</v>
          </cell>
          <cell r="G22">
            <v>7</v>
          </cell>
          <cell r="H22">
            <v>0.3</v>
          </cell>
          <cell r="I22">
            <v>40</v>
          </cell>
          <cell r="J22">
            <v>332</v>
          </cell>
          <cell r="K22">
            <v>-3</v>
          </cell>
          <cell r="L22">
            <v>35</v>
          </cell>
          <cell r="M22">
            <v>294</v>
          </cell>
          <cell r="O22">
            <v>11</v>
          </cell>
          <cell r="P22">
            <v>7</v>
          </cell>
          <cell r="Q22">
            <v>38</v>
          </cell>
          <cell r="R22">
            <v>38</v>
          </cell>
          <cell r="T22">
            <v>38</v>
          </cell>
          <cell r="V22">
            <v>52</v>
          </cell>
          <cell r="X22">
            <v>8</v>
          </cell>
          <cell r="Y22">
            <v>2.5714285714285716</v>
          </cell>
          <cell r="Z22">
            <v>5</v>
          </cell>
          <cell r="AA22">
            <v>5.6</v>
          </cell>
          <cell r="AB22">
            <v>5.2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E23">
            <v>456</v>
          </cell>
          <cell r="F23">
            <v>456</v>
          </cell>
          <cell r="H23">
            <v>0</v>
          </cell>
          <cell r="I23" t="e">
            <v>#N/A</v>
          </cell>
          <cell r="J23">
            <v>456</v>
          </cell>
          <cell r="K23">
            <v>0</v>
          </cell>
          <cell r="L23">
            <v>0</v>
          </cell>
          <cell r="M23">
            <v>456</v>
          </cell>
          <cell r="P23">
            <v>0</v>
          </cell>
          <cell r="R23">
            <v>0</v>
          </cell>
          <cell r="T23">
            <v>0</v>
          </cell>
          <cell r="X23" t="e">
            <v>#DIV/0!</v>
          </cell>
          <cell r="Y23" t="e">
            <v>#DIV/0!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065  Колбаса Молочная по-стародворски, 0,5кг,ПОКОМ</v>
          </cell>
          <cell r="B24" t="str">
            <v>шт</v>
          </cell>
          <cell r="D24">
            <v>24</v>
          </cell>
          <cell r="F24">
            <v>5</v>
          </cell>
          <cell r="G24">
            <v>17</v>
          </cell>
          <cell r="H24">
            <v>0</v>
          </cell>
          <cell r="I24" t="e">
            <v>#N/A</v>
          </cell>
          <cell r="J24">
            <v>6</v>
          </cell>
          <cell r="K24">
            <v>-1</v>
          </cell>
          <cell r="L24">
            <v>5</v>
          </cell>
          <cell r="P24">
            <v>1</v>
          </cell>
          <cell r="R24">
            <v>0</v>
          </cell>
          <cell r="T24">
            <v>0</v>
          </cell>
          <cell r="X24">
            <v>17</v>
          </cell>
          <cell r="Y24">
            <v>17</v>
          </cell>
          <cell r="Z24">
            <v>0.6</v>
          </cell>
          <cell r="AA24">
            <v>0.4</v>
          </cell>
          <cell r="AB24">
            <v>1.2</v>
          </cell>
        </row>
        <row r="25">
          <cell r="A25" t="str">
            <v>068  Колбаса Особая ТМ Особый рецепт, 0,5 кг, ПОКОМ</v>
          </cell>
          <cell r="B25" t="str">
            <v>шт</v>
          </cell>
          <cell r="D25">
            <v>72</v>
          </cell>
          <cell r="F25">
            <v>4</v>
          </cell>
          <cell r="G25">
            <v>66</v>
          </cell>
          <cell r="H25">
            <v>0</v>
          </cell>
          <cell r="I25" t="e">
            <v>#N/A</v>
          </cell>
          <cell r="J25">
            <v>4</v>
          </cell>
          <cell r="K25">
            <v>0</v>
          </cell>
          <cell r="L25">
            <v>4</v>
          </cell>
          <cell r="P25">
            <v>0.8</v>
          </cell>
          <cell r="R25">
            <v>0</v>
          </cell>
          <cell r="T25">
            <v>0</v>
          </cell>
          <cell r="X25">
            <v>82.5</v>
          </cell>
          <cell r="Y25">
            <v>82.5</v>
          </cell>
          <cell r="Z25">
            <v>0</v>
          </cell>
          <cell r="AA25">
            <v>0.6</v>
          </cell>
          <cell r="AB25">
            <v>1.4</v>
          </cell>
          <cell r="AC25" t="str">
            <v>необходимо увеличить продажи</v>
          </cell>
        </row>
        <row r="26">
          <cell r="A26" t="str">
            <v>079  Колбаса Сервелат Кремлевский,  0.35 кг, ПОКОМ</v>
          </cell>
          <cell r="B26" t="str">
            <v>шт</v>
          </cell>
          <cell r="D26">
            <v>15</v>
          </cell>
          <cell r="G26">
            <v>15</v>
          </cell>
          <cell r="H26">
            <v>0</v>
          </cell>
          <cell r="I26" t="e">
            <v>#N/A</v>
          </cell>
          <cell r="J26">
            <v>14</v>
          </cell>
          <cell r="K26">
            <v>-14</v>
          </cell>
          <cell r="L26">
            <v>0</v>
          </cell>
          <cell r="P26">
            <v>0</v>
          </cell>
          <cell r="R26">
            <v>0</v>
          </cell>
          <cell r="T26">
            <v>0</v>
          </cell>
          <cell r="X26" t="e">
            <v>#DIV/0!</v>
          </cell>
          <cell r="Y26" t="e">
            <v>#DIV/0!</v>
          </cell>
          <cell r="Z26">
            <v>0.2</v>
          </cell>
          <cell r="AA26">
            <v>1.2</v>
          </cell>
          <cell r="AB26">
            <v>0.6</v>
          </cell>
          <cell r="AC26" t="str">
            <v>необходимо увеличить продажи</v>
          </cell>
        </row>
        <row r="27">
          <cell r="A27" t="str">
            <v>083  Колбаса Швейцарская 0,17 кг., ШТ., сырокопченая   ПОКОМ</v>
          </cell>
          <cell r="B27" t="str">
            <v>шт</v>
          </cell>
          <cell r="E27">
            <v>210</v>
          </cell>
          <cell r="F27">
            <v>127</v>
          </cell>
          <cell r="G27">
            <v>83</v>
          </cell>
          <cell r="H27">
            <v>0.17</v>
          </cell>
          <cell r="I27">
            <v>180</v>
          </cell>
          <cell r="J27">
            <v>130</v>
          </cell>
          <cell r="K27">
            <v>-3</v>
          </cell>
          <cell r="L27">
            <v>127</v>
          </cell>
          <cell r="P27">
            <v>25.4</v>
          </cell>
          <cell r="Q27">
            <v>120.19999999999999</v>
          </cell>
          <cell r="R27">
            <v>120.19999999999999</v>
          </cell>
          <cell r="T27">
            <v>120.19999999999999</v>
          </cell>
          <cell r="V27">
            <v>222</v>
          </cell>
          <cell r="X27">
            <v>8</v>
          </cell>
          <cell r="Y27">
            <v>3.2677165354330708</v>
          </cell>
          <cell r="Z27">
            <v>7.4</v>
          </cell>
          <cell r="AA27">
            <v>6.4</v>
          </cell>
          <cell r="AB27">
            <v>0</v>
          </cell>
          <cell r="AC27" t="str">
            <v>Химич согласовал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E28">
            <v>354</v>
          </cell>
          <cell r="F28">
            <v>356</v>
          </cell>
          <cell r="G28">
            <v>-2</v>
          </cell>
          <cell r="H28">
            <v>0</v>
          </cell>
          <cell r="I28">
            <v>40</v>
          </cell>
          <cell r="J28">
            <v>358</v>
          </cell>
          <cell r="K28">
            <v>-2</v>
          </cell>
          <cell r="L28">
            <v>2</v>
          </cell>
          <cell r="M28">
            <v>354</v>
          </cell>
          <cell r="P28">
            <v>0.4</v>
          </cell>
          <cell r="R28">
            <v>0</v>
          </cell>
          <cell r="T28">
            <v>0</v>
          </cell>
          <cell r="X28">
            <v>-5</v>
          </cell>
          <cell r="Y28">
            <v>-5</v>
          </cell>
          <cell r="Z28">
            <v>0</v>
          </cell>
          <cell r="AA28">
            <v>1.2</v>
          </cell>
          <cell r="AB28">
            <v>0.4</v>
          </cell>
        </row>
        <row r="29">
          <cell r="A29" t="str">
            <v>094  Сосиски Баварские,  0.35кг, ТМ Колбасный стандарт ПОКОМ</v>
          </cell>
          <cell r="B29" t="str">
            <v>шт</v>
          </cell>
          <cell r="D29">
            <v>277</v>
          </cell>
          <cell r="F29">
            <v>50</v>
          </cell>
          <cell r="G29">
            <v>225</v>
          </cell>
          <cell r="H29">
            <v>0.35</v>
          </cell>
          <cell r="I29">
            <v>45</v>
          </cell>
          <cell r="J29">
            <v>51</v>
          </cell>
          <cell r="K29">
            <v>-1</v>
          </cell>
          <cell r="L29">
            <v>50</v>
          </cell>
          <cell r="P29">
            <v>10</v>
          </cell>
          <cell r="R29">
            <v>0</v>
          </cell>
          <cell r="T29">
            <v>0</v>
          </cell>
          <cell r="X29">
            <v>22.5</v>
          </cell>
          <cell r="Y29">
            <v>22.5</v>
          </cell>
          <cell r="Z29">
            <v>0</v>
          </cell>
          <cell r="AA29">
            <v>1.6</v>
          </cell>
          <cell r="AB29">
            <v>4.2</v>
          </cell>
          <cell r="AC29" t="str">
            <v>необходимо увеличить продажи</v>
          </cell>
        </row>
        <row r="30">
          <cell r="A30" t="str">
            <v>100  Сосиски Баварушки, 0.6кг, БАВАРУШКА ПОКОМ</v>
          </cell>
          <cell r="B30" t="str">
            <v>шт</v>
          </cell>
          <cell r="E30">
            <v>372</v>
          </cell>
          <cell r="F30">
            <v>372</v>
          </cell>
          <cell r="H30">
            <v>0</v>
          </cell>
          <cell r="I30" t="e">
            <v>#N/A</v>
          </cell>
          <cell r="J30">
            <v>372</v>
          </cell>
          <cell r="K30">
            <v>0</v>
          </cell>
          <cell r="L30">
            <v>0</v>
          </cell>
          <cell r="M30">
            <v>372</v>
          </cell>
          <cell r="P30">
            <v>0</v>
          </cell>
          <cell r="R30">
            <v>0</v>
          </cell>
          <cell r="T30">
            <v>0</v>
          </cell>
          <cell r="X30" t="e">
            <v>#DIV/0!</v>
          </cell>
          <cell r="Y30" t="e">
            <v>#DIV/0!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108  Сосиски С сыром,  0.42кг,ядрена копоть ПОКОМ</v>
          </cell>
          <cell r="B31" t="str">
            <v>шт</v>
          </cell>
          <cell r="E31">
            <v>186</v>
          </cell>
          <cell r="F31">
            <v>186</v>
          </cell>
          <cell r="H31">
            <v>0</v>
          </cell>
          <cell r="I31" t="e">
            <v>#N/A</v>
          </cell>
          <cell r="J31">
            <v>186</v>
          </cell>
          <cell r="K31">
            <v>0</v>
          </cell>
          <cell r="L31">
            <v>0</v>
          </cell>
          <cell r="M31">
            <v>186</v>
          </cell>
          <cell r="P31">
            <v>0</v>
          </cell>
          <cell r="R31">
            <v>0</v>
          </cell>
          <cell r="T31">
            <v>0</v>
          </cell>
          <cell r="X31" t="e">
            <v>#DIV/0!</v>
          </cell>
          <cell r="Y31" t="e">
            <v>#DIV/0!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114  Сосиски Филейбургские с филе сочного окорока, 0,55 кг, БАВАРУШКА ПОКОМ</v>
          </cell>
          <cell r="B32" t="str">
            <v>шт</v>
          </cell>
          <cell r="E32">
            <v>300</v>
          </cell>
          <cell r="F32">
            <v>300</v>
          </cell>
          <cell r="H32">
            <v>0</v>
          </cell>
          <cell r="I32" t="e">
            <v>#N/A</v>
          </cell>
          <cell r="J32">
            <v>300</v>
          </cell>
          <cell r="K32">
            <v>0</v>
          </cell>
          <cell r="L32">
            <v>0</v>
          </cell>
          <cell r="M32">
            <v>300</v>
          </cell>
          <cell r="P32">
            <v>0</v>
          </cell>
          <cell r="R32">
            <v>0</v>
          </cell>
          <cell r="T32">
            <v>0</v>
          </cell>
          <cell r="X32" t="e">
            <v>#DIV/0!</v>
          </cell>
          <cell r="Y32" t="e">
            <v>#DIV/0!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115  Колбаса Салями Филейбургская зернистая, в/у 0,35 кг срез, БАВАРУШКА ПОКОМ</v>
          </cell>
          <cell r="B33" t="str">
            <v>шт</v>
          </cell>
          <cell r="D33">
            <v>99</v>
          </cell>
          <cell r="E33">
            <v>138</v>
          </cell>
          <cell r="F33">
            <v>166</v>
          </cell>
          <cell r="G33">
            <v>66</v>
          </cell>
          <cell r="H33">
            <v>0.35</v>
          </cell>
          <cell r="I33">
            <v>45</v>
          </cell>
          <cell r="J33">
            <v>210</v>
          </cell>
          <cell r="K33">
            <v>-44</v>
          </cell>
          <cell r="L33">
            <v>28</v>
          </cell>
          <cell r="M33">
            <v>138</v>
          </cell>
          <cell r="P33">
            <v>5.6</v>
          </cell>
          <cell r="R33">
            <v>0</v>
          </cell>
          <cell r="T33">
            <v>0</v>
          </cell>
          <cell r="X33">
            <v>11.785714285714286</v>
          </cell>
          <cell r="Y33">
            <v>11.785714285714286</v>
          </cell>
          <cell r="Z33">
            <v>3.6</v>
          </cell>
          <cell r="AA33">
            <v>1.8</v>
          </cell>
          <cell r="AB33">
            <v>2.8</v>
          </cell>
        </row>
        <row r="34">
          <cell r="A34" t="str">
            <v>116  Колбаса Балыкбурская с копченым балыком, в/у 0,35 кг срез, БАВАРУШКА ПОКОМ</v>
          </cell>
          <cell r="B34" t="str">
            <v>шт</v>
          </cell>
          <cell r="D34">
            <v>4</v>
          </cell>
          <cell r="G34">
            <v>4</v>
          </cell>
          <cell r="H34">
            <v>0</v>
          </cell>
          <cell r="I34" t="e">
            <v>#N/A</v>
          </cell>
          <cell r="J34">
            <v>7</v>
          </cell>
          <cell r="K34">
            <v>-7</v>
          </cell>
          <cell r="L34">
            <v>0</v>
          </cell>
          <cell r="P34">
            <v>0</v>
          </cell>
          <cell r="R34">
            <v>0</v>
          </cell>
          <cell r="T34">
            <v>0</v>
          </cell>
          <cell r="X34" t="e">
            <v>#DIV/0!</v>
          </cell>
          <cell r="Y34" t="e">
            <v>#DIV/0!</v>
          </cell>
          <cell r="Z34">
            <v>0.4</v>
          </cell>
          <cell r="AA34">
            <v>2.2000000000000002</v>
          </cell>
          <cell r="AB34">
            <v>0.8</v>
          </cell>
        </row>
        <row r="35">
          <cell r="A35" t="str">
            <v>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D35">
            <v>3</v>
          </cell>
          <cell r="E35">
            <v>198</v>
          </cell>
          <cell r="F35">
            <v>198</v>
          </cell>
          <cell r="G35">
            <v>3</v>
          </cell>
          <cell r="H35">
            <v>0</v>
          </cell>
          <cell r="I35">
            <v>45</v>
          </cell>
          <cell r="J35">
            <v>199</v>
          </cell>
          <cell r="K35">
            <v>-1</v>
          </cell>
          <cell r="L35">
            <v>0</v>
          </cell>
          <cell r="M35">
            <v>198</v>
          </cell>
          <cell r="P35">
            <v>0</v>
          </cell>
          <cell r="R35">
            <v>0</v>
          </cell>
          <cell r="T35">
            <v>0</v>
          </cell>
          <cell r="X35" t="e">
            <v>#DIV/0!</v>
          </cell>
          <cell r="Y35" t="e">
            <v>#DIV/0!</v>
          </cell>
          <cell r="Z35">
            <v>0</v>
          </cell>
          <cell r="AA35">
            <v>1</v>
          </cell>
          <cell r="AB35">
            <v>0.6</v>
          </cell>
        </row>
        <row r="36">
          <cell r="A36" t="str">
            <v>118  Колбаса Сервелат Филейбургский с филе сочного окорока, в/у 0,35 кг срез, БАВАРУШКА ПОКОМ</v>
          </cell>
          <cell r="B36" t="str">
            <v>шт</v>
          </cell>
          <cell r="E36">
            <v>258</v>
          </cell>
          <cell r="F36">
            <v>258</v>
          </cell>
          <cell r="H36">
            <v>0</v>
          </cell>
          <cell r="I36">
            <v>45</v>
          </cell>
          <cell r="J36">
            <v>258</v>
          </cell>
          <cell r="K36">
            <v>0</v>
          </cell>
          <cell r="L36">
            <v>0</v>
          </cell>
          <cell r="M36">
            <v>258</v>
          </cell>
          <cell r="P36">
            <v>0</v>
          </cell>
          <cell r="R36">
            <v>0</v>
          </cell>
          <cell r="T36">
            <v>0</v>
          </cell>
          <cell r="X36" t="e">
            <v>#DIV/0!</v>
          </cell>
          <cell r="Y36" t="e">
            <v>#DIV/0!</v>
          </cell>
          <cell r="Z36">
            <v>0.8</v>
          </cell>
          <cell r="AA36">
            <v>1.4</v>
          </cell>
          <cell r="AB36">
            <v>0</v>
          </cell>
        </row>
        <row r="37">
          <cell r="A37" t="str">
            <v>200  Ветчина Дугушка ТМ Стародворье, вектор в/у    ПОКОМ</v>
          </cell>
          <cell r="B37" t="str">
            <v>кг</v>
          </cell>
          <cell r="C37" t="str">
            <v>Дек</v>
          </cell>
          <cell r="D37">
            <v>-2.3029999999999999</v>
          </cell>
          <cell r="E37">
            <v>1157.1600000000001</v>
          </cell>
          <cell r="F37">
            <v>1146.547</v>
          </cell>
          <cell r="G37">
            <v>-1.3460000000000001</v>
          </cell>
          <cell r="H37">
            <v>1</v>
          </cell>
          <cell r="I37">
            <v>55</v>
          </cell>
          <cell r="J37">
            <v>1282.4000000000001</v>
          </cell>
          <cell r="K37">
            <v>-135.85300000000007</v>
          </cell>
          <cell r="L37">
            <v>1146.547</v>
          </cell>
          <cell r="O37">
            <v>1000</v>
          </cell>
          <cell r="P37">
            <v>229.30940000000001</v>
          </cell>
          <cell r="Q37">
            <v>835.82120000000009</v>
          </cell>
          <cell r="R37">
            <v>1000</v>
          </cell>
          <cell r="S37">
            <v>500</v>
          </cell>
          <cell r="T37">
            <v>500</v>
          </cell>
          <cell r="V37">
            <v>2000</v>
          </cell>
          <cell r="W37" t="str">
            <v>отсутствие продаж 2 дня</v>
          </cell>
          <cell r="X37">
            <v>8.7159706492625251</v>
          </cell>
          <cell r="Y37">
            <v>4.3550504253205489</v>
          </cell>
          <cell r="Z37">
            <v>106.3454</v>
          </cell>
          <cell r="AA37">
            <v>150.5762</v>
          </cell>
          <cell r="AB37">
            <v>130.1618</v>
          </cell>
        </row>
        <row r="38">
          <cell r="A38" t="str">
            <v>201  Ветчина Нежная ТМ Особый рецепт, (2,5кг), ПОКОМ</v>
          </cell>
          <cell r="B38" t="str">
            <v>кг</v>
          </cell>
          <cell r="D38">
            <v>3315.9009999999998</v>
          </cell>
          <cell r="E38">
            <v>3534.4</v>
          </cell>
          <cell r="F38">
            <v>4122.8389999999999</v>
          </cell>
          <cell r="G38">
            <v>2479.9349999999999</v>
          </cell>
          <cell r="H38">
            <v>1</v>
          </cell>
          <cell r="I38">
            <v>50</v>
          </cell>
          <cell r="J38">
            <v>4180</v>
          </cell>
          <cell r="K38">
            <v>-57.161000000000058</v>
          </cell>
          <cell r="L38">
            <v>4122.8389999999999</v>
          </cell>
          <cell r="P38">
            <v>824.56780000000003</v>
          </cell>
          <cell r="Q38">
            <v>4941.1751999999997</v>
          </cell>
          <cell r="R38">
            <v>4941.1751999999997</v>
          </cell>
          <cell r="S38">
            <v>2000</v>
          </cell>
          <cell r="T38">
            <v>2941.1751999999997</v>
          </cell>
          <cell r="V38">
            <v>5766</v>
          </cell>
          <cell r="X38">
            <v>8.9999999999999982</v>
          </cell>
          <cell r="Y38">
            <v>3.0075574137141903</v>
          </cell>
          <cell r="Z38">
            <v>644.74799999999993</v>
          </cell>
          <cell r="AA38">
            <v>705.86480000000006</v>
          </cell>
          <cell r="AB38">
            <v>573.68579999999997</v>
          </cell>
        </row>
        <row r="39">
          <cell r="A39" t="str">
            <v>215  Колбаса Докторская ГОСТ Дугушка, ВЕС, ТМ Стародворье ПОКОМ</v>
          </cell>
          <cell r="B39" t="str">
            <v>кг</v>
          </cell>
          <cell r="D39">
            <v>138.173</v>
          </cell>
          <cell r="F39">
            <v>21.349</v>
          </cell>
          <cell r="H39">
            <v>1</v>
          </cell>
          <cell r="I39">
            <v>55</v>
          </cell>
          <cell r="J39">
            <v>31.35</v>
          </cell>
          <cell r="K39">
            <v>-10.001000000000001</v>
          </cell>
          <cell r="L39">
            <v>21.349</v>
          </cell>
          <cell r="O39">
            <v>78</v>
          </cell>
          <cell r="P39">
            <v>4.2698</v>
          </cell>
          <cell r="R39">
            <v>0</v>
          </cell>
          <cell r="T39">
            <v>0</v>
          </cell>
          <cell r="X39">
            <v>18.267834558995737</v>
          </cell>
          <cell r="Y39">
            <v>18.267834558995737</v>
          </cell>
          <cell r="Z39">
            <v>18.293199999999999</v>
          </cell>
          <cell r="AA39">
            <v>18.045999999999999</v>
          </cell>
          <cell r="AB39">
            <v>19.062200000000001</v>
          </cell>
        </row>
        <row r="40">
          <cell r="A40" t="str">
            <v>217  Колбаса Докторская Дугушка, ВЕС, НЕ ГОСТ, ТМ Стародворье ПОКОМ</v>
          </cell>
          <cell r="B40" t="str">
            <v>кг</v>
          </cell>
          <cell r="C40" t="str">
            <v>Дек</v>
          </cell>
          <cell r="D40">
            <v>25.364999999999998</v>
          </cell>
          <cell r="E40">
            <v>1009.82</v>
          </cell>
          <cell r="F40">
            <v>1091.5329999999999</v>
          </cell>
          <cell r="G40">
            <v>-82.789000000000001</v>
          </cell>
          <cell r="H40">
            <v>1</v>
          </cell>
          <cell r="I40">
            <v>55</v>
          </cell>
          <cell r="J40">
            <v>1242.3499999999999</v>
          </cell>
          <cell r="K40">
            <v>-150.81700000000001</v>
          </cell>
          <cell r="L40">
            <v>1091.5329999999999</v>
          </cell>
          <cell r="O40">
            <v>1000</v>
          </cell>
          <cell r="P40">
            <v>218.30659999999997</v>
          </cell>
          <cell r="Q40">
            <v>829.24179999999978</v>
          </cell>
          <cell r="R40">
            <v>829.24179999999978</v>
          </cell>
          <cell r="S40">
            <v>400</v>
          </cell>
          <cell r="T40">
            <v>429.24179999999978</v>
          </cell>
          <cell r="V40">
            <v>2000</v>
          </cell>
          <cell r="X40">
            <v>8</v>
          </cell>
          <cell r="Y40">
            <v>4.2014808530754459</v>
          </cell>
          <cell r="Z40">
            <v>-0.188</v>
          </cell>
          <cell r="AA40">
            <v>21.316600000000001</v>
          </cell>
          <cell r="AB40">
            <v>31.111799999999999</v>
          </cell>
        </row>
        <row r="41">
          <cell r="A41" t="str">
            <v>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D41">
            <v>-20.86</v>
          </cell>
          <cell r="G41">
            <v>-20.86</v>
          </cell>
          <cell r="H41">
            <v>0</v>
          </cell>
          <cell r="I41" t="e">
            <v>#N/A</v>
          </cell>
          <cell r="K41">
            <v>0</v>
          </cell>
          <cell r="L41">
            <v>0</v>
          </cell>
          <cell r="P41">
            <v>0</v>
          </cell>
          <cell r="R41">
            <v>0</v>
          </cell>
          <cell r="T41">
            <v>0</v>
          </cell>
          <cell r="X41" t="e">
            <v>#DIV/0!</v>
          </cell>
          <cell r="Y41" t="e">
            <v>#DIV/0!</v>
          </cell>
          <cell r="Z41">
            <v>2.1160000000000001</v>
          </cell>
          <cell r="AA41">
            <v>0.16200000000000001</v>
          </cell>
          <cell r="AB41">
            <v>6.2566000000000006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4319.7449999999999</v>
          </cell>
          <cell r="E42">
            <v>5505.45</v>
          </cell>
          <cell r="F42">
            <v>6148.4930000000004</v>
          </cell>
          <cell r="G42">
            <v>3203.652</v>
          </cell>
          <cell r="H42">
            <v>1</v>
          </cell>
          <cell r="I42">
            <v>60</v>
          </cell>
          <cell r="J42">
            <v>6045</v>
          </cell>
          <cell r="K42">
            <v>103.49300000000039</v>
          </cell>
          <cell r="L42">
            <v>6148.4930000000004</v>
          </cell>
          <cell r="O42">
            <v>218</v>
          </cell>
          <cell r="P42">
            <v>1229.6986000000002</v>
          </cell>
          <cell r="Q42">
            <v>7645.635400000001</v>
          </cell>
          <cell r="R42">
            <v>7400</v>
          </cell>
          <cell r="S42">
            <v>2000</v>
          </cell>
          <cell r="T42">
            <v>2700</v>
          </cell>
          <cell r="U42">
            <v>2700</v>
          </cell>
          <cell r="V42">
            <v>8875</v>
          </cell>
          <cell r="X42">
            <v>8.800247475275647</v>
          </cell>
          <cell r="Y42">
            <v>2.7825127230363598</v>
          </cell>
          <cell r="Z42">
            <v>895.95699999999999</v>
          </cell>
          <cell r="AA42">
            <v>1019.6904000000001</v>
          </cell>
          <cell r="AB42">
            <v>870.09820000000002</v>
          </cell>
        </row>
        <row r="43">
          <cell r="A43" t="str">
            <v>220  Колбаса Докторская по-стародворски, амифлекс, ВЕС,   ПОКОМ</v>
          </cell>
          <cell r="B43" t="str">
            <v>кг</v>
          </cell>
          <cell r="D43">
            <v>59.405000000000001</v>
          </cell>
          <cell r="F43">
            <v>10.747</v>
          </cell>
          <cell r="G43">
            <v>48.658000000000001</v>
          </cell>
          <cell r="H43">
            <v>0</v>
          </cell>
          <cell r="I43" t="e">
            <v>#N/A</v>
          </cell>
          <cell r="J43">
            <v>10.4</v>
          </cell>
          <cell r="K43">
            <v>0.34699999999999953</v>
          </cell>
          <cell r="L43">
            <v>10.747</v>
          </cell>
          <cell r="P43">
            <v>2.1494</v>
          </cell>
          <cell r="R43">
            <v>0</v>
          </cell>
          <cell r="T43">
            <v>0</v>
          </cell>
          <cell r="X43">
            <v>22.637945473155298</v>
          </cell>
          <cell r="Y43">
            <v>22.637945473155298</v>
          </cell>
          <cell r="Z43">
            <v>1.3420000000000001</v>
          </cell>
          <cell r="AA43">
            <v>1.6004</v>
          </cell>
          <cell r="AB43">
            <v>1.6106000000000003</v>
          </cell>
          <cell r="AC43" t="str">
            <v>необходимо увеличить продажи</v>
          </cell>
        </row>
        <row r="44">
          <cell r="A44" t="str">
            <v>222  Колбаса Докторская стародворская, ВЕС, ВсхЗв   ПОКОМ</v>
          </cell>
          <cell r="B44" t="str">
            <v>кг</v>
          </cell>
          <cell r="D44">
            <v>60.715000000000003</v>
          </cell>
          <cell r="H44">
            <v>0</v>
          </cell>
          <cell r="I44" t="e">
            <v>#N/A</v>
          </cell>
          <cell r="K44">
            <v>0</v>
          </cell>
          <cell r="L44">
            <v>0</v>
          </cell>
          <cell r="P44">
            <v>0</v>
          </cell>
          <cell r="R44">
            <v>0</v>
          </cell>
          <cell r="T44">
            <v>0</v>
          </cell>
          <cell r="X44" t="e">
            <v>#DIV/0!</v>
          </cell>
          <cell r="Y44" t="e">
            <v>#DIV/0!</v>
          </cell>
          <cell r="Z44">
            <v>1.3439999999999999</v>
          </cell>
          <cell r="AA44">
            <v>0</v>
          </cell>
          <cell r="AB44">
            <v>0.8</v>
          </cell>
        </row>
        <row r="45">
          <cell r="A45" t="str">
            <v>225  Колбаса Дугушка со шпиком, ВЕС, ТМ Стародворье   ПОКОМ</v>
          </cell>
          <cell r="B45" t="str">
            <v>кг</v>
          </cell>
          <cell r="C45" t="str">
            <v>Дек</v>
          </cell>
          <cell r="D45">
            <v>82.14</v>
          </cell>
          <cell r="E45">
            <v>285.67599999999999</v>
          </cell>
          <cell r="F45">
            <v>239.44300000000001</v>
          </cell>
          <cell r="G45">
            <v>115.265</v>
          </cell>
          <cell r="H45">
            <v>1</v>
          </cell>
          <cell r="I45">
            <v>50</v>
          </cell>
          <cell r="J45">
            <v>224.65</v>
          </cell>
          <cell r="K45">
            <v>14.793000000000006</v>
          </cell>
          <cell r="L45">
            <v>239.44300000000001</v>
          </cell>
          <cell r="P45">
            <v>47.888600000000004</v>
          </cell>
          <cell r="Q45">
            <v>219.95520000000005</v>
          </cell>
          <cell r="R45">
            <v>219.95520000000005</v>
          </cell>
          <cell r="T45">
            <v>219.95520000000005</v>
          </cell>
          <cell r="V45">
            <v>316</v>
          </cell>
          <cell r="X45">
            <v>7</v>
          </cell>
          <cell r="Y45">
            <v>2.4069402738856427</v>
          </cell>
          <cell r="Z45">
            <v>11.3484</v>
          </cell>
          <cell r="AA45">
            <v>34.1372</v>
          </cell>
          <cell r="AB45">
            <v>16.3386</v>
          </cell>
        </row>
        <row r="46">
          <cell r="A46" t="str">
            <v>226  Колбаса Княжеская, с/к белков.обол в термоусад. пакете, ВЕС, ТМ Стародворье ПОКОМ</v>
          </cell>
          <cell r="B46" t="str">
            <v>кг</v>
          </cell>
          <cell r="D46">
            <v>4.5149999999999997</v>
          </cell>
          <cell r="F46">
            <v>4.157</v>
          </cell>
          <cell r="H46">
            <v>0</v>
          </cell>
          <cell r="I46" t="e">
            <v>#N/A</v>
          </cell>
          <cell r="J46">
            <v>3.96</v>
          </cell>
          <cell r="K46">
            <v>0.19700000000000006</v>
          </cell>
          <cell r="L46">
            <v>4.157</v>
          </cell>
          <cell r="P46">
            <v>0.83140000000000003</v>
          </cell>
          <cell r="R46">
            <v>0</v>
          </cell>
          <cell r="T46">
            <v>0</v>
          </cell>
          <cell r="X46">
            <v>0</v>
          </cell>
          <cell r="Y46">
            <v>0</v>
          </cell>
          <cell r="Z46">
            <v>7.1399999999999991E-2</v>
          </cell>
          <cell r="AA46">
            <v>1.4157999999999999</v>
          </cell>
          <cell r="AB46">
            <v>1.1141999999999999</v>
          </cell>
        </row>
        <row r="47">
          <cell r="A47" t="str">
            <v>229  Колбаса Молочная Дугушка, в/у, ВЕС, ТМ Стародворье   ПОКОМ</v>
          </cell>
          <cell r="B47" t="str">
            <v>кг</v>
          </cell>
          <cell r="C47" t="str">
            <v>Дек</v>
          </cell>
          <cell r="E47">
            <v>1727.462</v>
          </cell>
          <cell r="F47">
            <v>1709.954</v>
          </cell>
          <cell r="G47">
            <v>17.073</v>
          </cell>
          <cell r="H47">
            <v>1</v>
          </cell>
          <cell r="I47">
            <v>55</v>
          </cell>
          <cell r="J47">
            <v>1700.8</v>
          </cell>
          <cell r="K47">
            <v>9.1539999999999964</v>
          </cell>
          <cell r="L47">
            <v>1709.954</v>
          </cell>
          <cell r="O47">
            <v>500</v>
          </cell>
          <cell r="P47">
            <v>341.99079999999998</v>
          </cell>
          <cell r="Q47">
            <v>1876.8625999999997</v>
          </cell>
          <cell r="R47">
            <v>1876.8625999999997</v>
          </cell>
          <cell r="S47">
            <v>800</v>
          </cell>
          <cell r="T47">
            <v>1076.8625999999997</v>
          </cell>
          <cell r="V47">
            <v>2561</v>
          </cell>
          <cell r="X47">
            <v>7</v>
          </cell>
          <cell r="Y47">
            <v>1.5119500290651093</v>
          </cell>
          <cell r="Z47">
            <v>13.717599999999999</v>
          </cell>
          <cell r="AA47">
            <v>214.44819999999999</v>
          </cell>
          <cell r="AB47">
            <v>83.924400000000006</v>
          </cell>
        </row>
        <row r="48">
          <cell r="A48" t="str">
            <v>230  Колбаса Молочная Особая ТМ Особый рецепт, п/а, ВЕС. ПОКОМ</v>
          </cell>
          <cell r="B48" t="str">
            <v>кг</v>
          </cell>
          <cell r="D48">
            <v>1708.643</v>
          </cell>
          <cell r="E48">
            <v>3521.84</v>
          </cell>
          <cell r="F48">
            <v>4283.3119999999999</v>
          </cell>
          <cell r="G48">
            <v>653.52499999999998</v>
          </cell>
          <cell r="H48">
            <v>1</v>
          </cell>
          <cell r="I48">
            <v>60</v>
          </cell>
          <cell r="J48">
            <v>4218.1000000000004</v>
          </cell>
          <cell r="K48">
            <v>65.211999999999534</v>
          </cell>
          <cell r="L48">
            <v>4283.3119999999999</v>
          </cell>
          <cell r="O48">
            <v>2028</v>
          </cell>
          <cell r="P48">
            <v>856.66239999999993</v>
          </cell>
          <cell r="Q48">
            <v>5028.4366</v>
          </cell>
          <cell r="R48">
            <v>5028.4366</v>
          </cell>
          <cell r="S48">
            <v>2500</v>
          </cell>
          <cell r="T48">
            <v>2528.4366</v>
          </cell>
          <cell r="V48">
            <v>5885</v>
          </cell>
          <cell r="X48">
            <v>9.0000000000000018</v>
          </cell>
          <cell r="Y48">
            <v>3.1302004150059584</v>
          </cell>
          <cell r="Z48">
            <v>573.49919999999997</v>
          </cell>
          <cell r="AA48">
            <v>652.57899999999995</v>
          </cell>
          <cell r="AB48">
            <v>631.529</v>
          </cell>
        </row>
        <row r="49">
          <cell r="A49" t="str">
            <v>231  Колбаса Молочная по-стародворски, ВЕС   ПОКОМ</v>
          </cell>
          <cell r="B49" t="str">
            <v>кг</v>
          </cell>
          <cell r="D49">
            <v>131.19999999999999</v>
          </cell>
          <cell r="F49">
            <v>1.45</v>
          </cell>
          <cell r="H49">
            <v>0</v>
          </cell>
          <cell r="I49" t="e">
            <v>#N/A</v>
          </cell>
          <cell r="J49">
            <v>1.3</v>
          </cell>
          <cell r="K49">
            <v>0.14999999999999991</v>
          </cell>
          <cell r="L49">
            <v>1.45</v>
          </cell>
          <cell r="P49">
            <v>0.28999999999999998</v>
          </cell>
          <cell r="R49">
            <v>0</v>
          </cell>
          <cell r="T49">
            <v>0</v>
          </cell>
          <cell r="X49">
            <v>0</v>
          </cell>
          <cell r="Y49">
            <v>0</v>
          </cell>
          <cell r="Z49">
            <v>1.175</v>
          </cell>
          <cell r="AA49">
            <v>1.1608000000000001</v>
          </cell>
          <cell r="AB49">
            <v>0.28999999999999998</v>
          </cell>
        </row>
        <row r="50">
          <cell r="A50" t="str">
            <v>235  Колбаса Особая ТМ Особый рецепт, ВЕС, ТМ Стародворье ПОКОМ</v>
          </cell>
          <cell r="B50" t="str">
            <v>кг</v>
          </cell>
          <cell r="D50">
            <v>2127.83</v>
          </cell>
          <cell r="E50">
            <v>2030.675</v>
          </cell>
          <cell r="F50">
            <v>1721.2909999999999</v>
          </cell>
          <cell r="G50">
            <v>2293.143</v>
          </cell>
          <cell r="H50">
            <v>1</v>
          </cell>
          <cell r="I50">
            <v>60</v>
          </cell>
          <cell r="J50">
            <v>1677.5</v>
          </cell>
          <cell r="K50">
            <v>43.79099999999994</v>
          </cell>
          <cell r="L50">
            <v>1721.2909999999999</v>
          </cell>
          <cell r="P50">
            <v>344.25819999999999</v>
          </cell>
          <cell r="Q50">
            <v>805.18080000000009</v>
          </cell>
          <cell r="R50">
            <v>805.18080000000009</v>
          </cell>
          <cell r="S50">
            <v>400</v>
          </cell>
          <cell r="T50">
            <v>405.18080000000009</v>
          </cell>
          <cell r="V50">
            <v>1838</v>
          </cell>
          <cell r="X50">
            <v>9</v>
          </cell>
          <cell r="Y50">
            <v>6.6611136641044428</v>
          </cell>
          <cell r="Z50">
            <v>326.5532</v>
          </cell>
          <cell r="AA50">
            <v>343.93639999999999</v>
          </cell>
          <cell r="AB50">
            <v>231.08800000000002</v>
          </cell>
        </row>
        <row r="51">
          <cell r="A51" t="str">
            <v>236  Колбаса Рубленая ЗАПЕЧ. Дугушка ТМ Стародворье, вектор, в/к    ПОКОМ</v>
          </cell>
          <cell r="B51" t="str">
            <v>кг</v>
          </cell>
          <cell r="C51" t="str">
            <v>Дек</v>
          </cell>
          <cell r="D51">
            <v>23.614999999999998</v>
          </cell>
          <cell r="E51">
            <v>1006.65</v>
          </cell>
          <cell r="F51">
            <v>578.23699999999997</v>
          </cell>
          <cell r="G51">
            <v>435.327</v>
          </cell>
          <cell r="H51">
            <v>1</v>
          </cell>
          <cell r="I51">
            <v>60</v>
          </cell>
          <cell r="J51">
            <v>548.20000000000005</v>
          </cell>
          <cell r="K51">
            <v>30.036999999999921</v>
          </cell>
          <cell r="L51">
            <v>578.23699999999997</v>
          </cell>
          <cell r="P51">
            <v>115.64739999999999</v>
          </cell>
          <cell r="Q51">
            <v>605.49959999999987</v>
          </cell>
          <cell r="R51">
            <v>605.49959999999987</v>
          </cell>
          <cell r="S51">
            <v>300</v>
          </cell>
          <cell r="T51">
            <v>305.49959999999987</v>
          </cell>
          <cell r="V51">
            <v>1000</v>
          </cell>
          <cell r="X51">
            <v>9</v>
          </cell>
          <cell r="Y51">
            <v>3.7642610210000402</v>
          </cell>
          <cell r="Z51">
            <v>17.3538</v>
          </cell>
          <cell r="AA51">
            <v>42.340400000000002</v>
          </cell>
          <cell r="AB51">
            <v>33.499200000000002</v>
          </cell>
        </row>
        <row r="52">
          <cell r="A52" t="str">
            <v>237  Колбаса Русская по-стародворски, ВЕС.  ПОКОМ</v>
          </cell>
          <cell r="B52" t="str">
            <v>кг</v>
          </cell>
          <cell r="D52">
            <v>34.99</v>
          </cell>
          <cell r="G52">
            <v>34.99</v>
          </cell>
          <cell r="H52">
            <v>0</v>
          </cell>
          <cell r="I52" t="e">
            <v>#N/A</v>
          </cell>
          <cell r="K52">
            <v>0</v>
          </cell>
          <cell r="L52">
            <v>0</v>
          </cell>
          <cell r="P52">
            <v>0</v>
          </cell>
          <cell r="R52">
            <v>0</v>
          </cell>
          <cell r="T52">
            <v>0</v>
          </cell>
          <cell r="X52" t="e">
            <v>#DIV/0!</v>
          </cell>
          <cell r="Y52" t="e">
            <v>#DIV/0!</v>
          </cell>
          <cell r="Z52">
            <v>0.80359999999999998</v>
          </cell>
          <cell r="AA52">
            <v>0.26500000000000001</v>
          </cell>
          <cell r="AB52">
            <v>0.54100000000000004</v>
          </cell>
          <cell r="AC52" t="str">
            <v>необходимо увеличить продажи</v>
          </cell>
        </row>
        <row r="53">
          <cell r="A53" t="str">
            <v>239  Колбаса Салями запеч Дугушка, оболочка вектор, ВЕС, ТМ Стародворье  ПОКОМ</v>
          </cell>
          <cell r="B53" t="str">
            <v>кг</v>
          </cell>
          <cell r="C53" t="str">
            <v>Дек</v>
          </cell>
          <cell r="D53">
            <v>-2.6150000000000002</v>
          </cell>
          <cell r="E53">
            <v>1062.645</v>
          </cell>
          <cell r="F53">
            <v>911.73299999999995</v>
          </cell>
          <cell r="G53">
            <v>148.297</v>
          </cell>
          <cell r="H53">
            <v>1</v>
          </cell>
          <cell r="I53">
            <v>60</v>
          </cell>
          <cell r="J53">
            <v>864.4</v>
          </cell>
          <cell r="K53">
            <v>47.33299999999997</v>
          </cell>
          <cell r="L53">
            <v>911.73299999999995</v>
          </cell>
          <cell r="O53">
            <v>500</v>
          </cell>
          <cell r="P53">
            <v>182.3466</v>
          </cell>
          <cell r="Q53">
            <v>810.47579999999994</v>
          </cell>
          <cell r="R53">
            <v>810.47579999999994</v>
          </cell>
          <cell r="T53">
            <v>810.47579999999994</v>
          </cell>
          <cell r="V53">
            <v>1500</v>
          </cell>
          <cell r="X53">
            <v>8</v>
          </cell>
          <cell r="Y53">
            <v>3.555300729489884</v>
          </cell>
          <cell r="Z53">
            <v>12.6838</v>
          </cell>
          <cell r="AA53">
            <v>125.09459999999999</v>
          </cell>
          <cell r="AB53">
            <v>63.197199999999995</v>
          </cell>
        </row>
        <row r="54">
          <cell r="A54" t="str">
            <v>240  Колбаса Салями охотничья, ВЕС. ПОКОМ</v>
          </cell>
          <cell r="B54" t="str">
            <v>кг</v>
          </cell>
          <cell r="D54">
            <v>20.805</v>
          </cell>
          <cell r="F54">
            <v>19.100999999999999</v>
          </cell>
          <cell r="G54">
            <v>0.3</v>
          </cell>
          <cell r="H54">
            <v>1</v>
          </cell>
          <cell r="I54">
            <v>180</v>
          </cell>
          <cell r="J54">
            <v>21.18</v>
          </cell>
          <cell r="K54">
            <v>-2.0790000000000006</v>
          </cell>
          <cell r="L54">
            <v>19.100999999999999</v>
          </cell>
          <cell r="O54">
            <v>27</v>
          </cell>
          <cell r="P54">
            <v>3.8201999999999998</v>
          </cell>
          <cell r="R54">
            <v>0</v>
          </cell>
          <cell r="T54">
            <v>0</v>
          </cell>
          <cell r="V54">
            <v>19</v>
          </cell>
          <cell r="X54">
            <v>7.1462227108528351</v>
          </cell>
          <cell r="Y54">
            <v>7.1462227108528351</v>
          </cell>
          <cell r="Z54">
            <v>3.6067999999999998</v>
          </cell>
          <cell r="AA54">
            <v>2.6217999999999999</v>
          </cell>
          <cell r="AB54">
            <v>4.1853999999999996</v>
          </cell>
        </row>
        <row r="55">
          <cell r="A55" t="str">
            <v>242  Колбаса Сервелат ЗАПЕЧ.Дугушка ТМ Стародворье, вектор, в/к     ПОКОМ</v>
          </cell>
          <cell r="B55" t="str">
            <v>кг</v>
          </cell>
          <cell r="C55" t="str">
            <v>Дек</v>
          </cell>
          <cell r="D55">
            <v>25.292999999999999</v>
          </cell>
          <cell r="E55">
            <v>1272.152</v>
          </cell>
          <cell r="F55">
            <v>1059.508</v>
          </cell>
          <cell r="G55">
            <v>200.18</v>
          </cell>
          <cell r="H55">
            <v>1</v>
          </cell>
          <cell r="I55">
            <v>60</v>
          </cell>
          <cell r="J55">
            <v>1105.2</v>
          </cell>
          <cell r="K55">
            <v>-45.692000000000007</v>
          </cell>
          <cell r="L55">
            <v>1059.508</v>
          </cell>
          <cell r="O55">
            <v>1200</v>
          </cell>
          <cell r="P55">
            <v>211.9016</v>
          </cell>
          <cell r="Q55">
            <v>506.93439999999993</v>
          </cell>
          <cell r="R55">
            <v>506.93439999999993</v>
          </cell>
          <cell r="T55">
            <v>506.93439999999993</v>
          </cell>
          <cell r="V55">
            <v>1500</v>
          </cell>
          <cell r="X55">
            <v>9</v>
          </cell>
          <cell r="Y55">
            <v>6.6076896068741346</v>
          </cell>
          <cell r="Z55">
            <v>53.429600000000008</v>
          </cell>
          <cell r="AA55">
            <v>151.494</v>
          </cell>
          <cell r="AB55">
            <v>113.30760000000001</v>
          </cell>
        </row>
        <row r="56">
          <cell r="A56" t="str">
            <v>243  Колбаса Сервелат Зернистый, ВЕС.  ПОКОМ</v>
          </cell>
          <cell r="B56" t="str">
            <v>кг</v>
          </cell>
          <cell r="D56">
            <v>27.337</v>
          </cell>
          <cell r="F56">
            <v>14.061</v>
          </cell>
          <cell r="G56">
            <v>-0.64900000000000002</v>
          </cell>
          <cell r="H56">
            <v>1</v>
          </cell>
          <cell r="I56">
            <v>35</v>
          </cell>
          <cell r="J56">
            <v>18</v>
          </cell>
          <cell r="K56">
            <v>-3.9390000000000001</v>
          </cell>
          <cell r="L56">
            <v>14.061</v>
          </cell>
          <cell r="O56">
            <v>58</v>
          </cell>
          <cell r="P56">
            <v>2.8121999999999998</v>
          </cell>
          <cell r="R56">
            <v>0</v>
          </cell>
          <cell r="T56">
            <v>0</v>
          </cell>
          <cell r="X56">
            <v>20.393641988478773</v>
          </cell>
          <cell r="Y56">
            <v>20.393641988478773</v>
          </cell>
          <cell r="Z56">
            <v>2.7077999999999998</v>
          </cell>
          <cell r="AA56">
            <v>5.335</v>
          </cell>
          <cell r="AB56">
            <v>10.3704</v>
          </cell>
        </row>
        <row r="57">
          <cell r="A57" t="str">
            <v>246  Колбаса Стародворская ТМ Стародворье ТС Старый двор, ПОКОМ</v>
          </cell>
          <cell r="B57" t="str">
            <v>кг</v>
          </cell>
          <cell r="D57">
            <v>33.54</v>
          </cell>
          <cell r="G57">
            <v>33.54</v>
          </cell>
          <cell r="H57">
            <v>0</v>
          </cell>
          <cell r="I57" t="e">
            <v>#N/A</v>
          </cell>
          <cell r="J57">
            <v>0.6</v>
          </cell>
          <cell r="K57">
            <v>-0.6</v>
          </cell>
          <cell r="L57">
            <v>0</v>
          </cell>
          <cell r="P57">
            <v>0</v>
          </cell>
          <cell r="R57">
            <v>0</v>
          </cell>
          <cell r="T57">
            <v>0</v>
          </cell>
          <cell r="X57" t="e">
            <v>#DIV/0!</v>
          </cell>
          <cell r="Y57" t="e">
            <v>#DIV/0!</v>
          </cell>
          <cell r="Z57">
            <v>0.80500000000000005</v>
          </cell>
          <cell r="AA57">
            <v>1.0728</v>
          </cell>
          <cell r="AB57">
            <v>0.26900000000000002</v>
          </cell>
          <cell r="AC57" t="str">
            <v>необходимо увеличить продажи</v>
          </cell>
        </row>
        <row r="58">
          <cell r="A58" t="str">
            <v>248  Сардельки Сочные ТМ Особый рецепт,   ПОКОМ</v>
          </cell>
          <cell r="B58" t="str">
            <v>кг</v>
          </cell>
          <cell r="D58">
            <v>4.1870000000000003</v>
          </cell>
          <cell r="E58">
            <v>430.02499999999998</v>
          </cell>
          <cell r="F58">
            <v>395.21499999999997</v>
          </cell>
          <cell r="G58">
            <v>34.43</v>
          </cell>
          <cell r="H58">
            <v>1</v>
          </cell>
          <cell r="I58">
            <v>30</v>
          </cell>
          <cell r="J58">
            <v>400.70100000000002</v>
          </cell>
          <cell r="K58">
            <v>-5.4860000000000468</v>
          </cell>
          <cell r="L58">
            <v>126.61399999999998</v>
          </cell>
          <cell r="M58">
            <v>268.601</v>
          </cell>
          <cell r="P58">
            <v>25.322799999999994</v>
          </cell>
          <cell r="Q58">
            <v>92.183999999999969</v>
          </cell>
          <cell r="R58">
            <v>92.183999999999969</v>
          </cell>
          <cell r="T58">
            <v>92.183999999999969</v>
          </cell>
          <cell r="V58">
            <v>118</v>
          </cell>
          <cell r="X58">
            <v>5</v>
          </cell>
          <cell r="Y58">
            <v>1.3596442731451501</v>
          </cell>
          <cell r="Z58">
            <v>23.150199999999995</v>
          </cell>
          <cell r="AA58">
            <v>19.139800000000015</v>
          </cell>
          <cell r="AB58">
            <v>11.793800000000001</v>
          </cell>
        </row>
        <row r="59">
          <cell r="A59" t="str">
            <v>250  Сардельки стародворские с говядиной в обол. NDX, ВЕС. ПОКОМ</v>
          </cell>
          <cell r="B59" t="str">
            <v>кг</v>
          </cell>
          <cell r="D59">
            <v>107.256</v>
          </cell>
          <cell r="E59">
            <v>603.85299999999995</v>
          </cell>
          <cell r="F59">
            <v>481.01499999999999</v>
          </cell>
          <cell r="G59">
            <v>140.48599999999999</v>
          </cell>
          <cell r="H59">
            <v>1</v>
          </cell>
          <cell r="I59">
            <v>30</v>
          </cell>
          <cell r="J59">
            <v>494</v>
          </cell>
          <cell r="K59">
            <v>-12.985000000000014</v>
          </cell>
          <cell r="L59">
            <v>481.01499999999999</v>
          </cell>
          <cell r="O59">
            <v>104</v>
          </cell>
          <cell r="P59">
            <v>96.203000000000003</v>
          </cell>
          <cell r="Q59">
            <v>332.73200000000008</v>
          </cell>
          <cell r="R59">
            <v>332.73200000000008</v>
          </cell>
          <cell r="T59">
            <v>332.73200000000008</v>
          </cell>
          <cell r="V59">
            <v>525</v>
          </cell>
          <cell r="X59">
            <v>6.0000000000000009</v>
          </cell>
          <cell r="Y59">
            <v>2.541355259191501</v>
          </cell>
          <cell r="Z59">
            <v>48.319800000000001</v>
          </cell>
          <cell r="AA59">
            <v>74.238399999999999</v>
          </cell>
          <cell r="AB59">
            <v>66.116799999999998</v>
          </cell>
        </row>
        <row r="60">
          <cell r="A60" t="str">
            <v>251  Сосиски Баварские, ВЕС.  ПОКОМ</v>
          </cell>
          <cell r="B60" t="str">
            <v>кг</v>
          </cell>
          <cell r="D60">
            <v>63.543999999999997</v>
          </cell>
          <cell r="G60">
            <v>63.543999999999997</v>
          </cell>
          <cell r="H60">
            <v>0</v>
          </cell>
          <cell r="I60" t="e">
            <v>#N/A</v>
          </cell>
          <cell r="J60">
            <v>7.6</v>
          </cell>
          <cell r="K60">
            <v>-7.6</v>
          </cell>
          <cell r="L60">
            <v>0</v>
          </cell>
          <cell r="P60">
            <v>0</v>
          </cell>
          <cell r="R60">
            <v>0</v>
          </cell>
          <cell r="T60">
            <v>0</v>
          </cell>
          <cell r="X60" t="e">
            <v>#DIV/0!</v>
          </cell>
          <cell r="Y60" t="e">
            <v>#DIV/0!</v>
          </cell>
          <cell r="Z60">
            <v>0</v>
          </cell>
          <cell r="AA60">
            <v>0</v>
          </cell>
          <cell r="AB60">
            <v>0</v>
          </cell>
        </row>
        <row r="61">
          <cell r="A61" t="str">
            <v>253  Сосиски Ганноверские   ПОКОМ</v>
          </cell>
          <cell r="B61" t="str">
            <v>кг</v>
          </cell>
          <cell r="E61">
            <v>24.463999999999999</v>
          </cell>
          <cell r="F61">
            <v>24.463999999999999</v>
          </cell>
          <cell r="H61">
            <v>1</v>
          </cell>
          <cell r="I61">
            <v>40</v>
          </cell>
          <cell r="J61">
            <v>29.2</v>
          </cell>
          <cell r="K61">
            <v>-4.7360000000000007</v>
          </cell>
          <cell r="L61">
            <v>24.463999999999999</v>
          </cell>
          <cell r="P61">
            <v>4.8927999999999994</v>
          </cell>
          <cell r="Q61">
            <v>24.463999999999999</v>
          </cell>
          <cell r="R61">
            <v>24.463999999999999</v>
          </cell>
          <cell r="T61">
            <v>24.463999999999999</v>
          </cell>
          <cell r="V61">
            <v>34</v>
          </cell>
          <cell r="X61">
            <v>5</v>
          </cell>
          <cell r="Y61">
            <v>0</v>
          </cell>
          <cell r="Z61">
            <v>2.718</v>
          </cell>
          <cell r="AA61">
            <v>4.3445999999999998</v>
          </cell>
          <cell r="AB61">
            <v>1.1122000000000001</v>
          </cell>
        </row>
        <row r="62">
          <cell r="A62" t="str">
            <v>254  Сосиски Датские, ВЕС, ТМ КОЛБАСНЫЙ СТАНДАРТ ПОКОМ</v>
          </cell>
          <cell r="B62" t="str">
            <v>кг</v>
          </cell>
          <cell r="D62">
            <v>18.096</v>
          </cell>
          <cell r="F62">
            <v>1.292</v>
          </cell>
          <cell r="H62">
            <v>0</v>
          </cell>
          <cell r="I62">
            <v>40</v>
          </cell>
          <cell r="J62">
            <v>1.3</v>
          </cell>
          <cell r="K62">
            <v>-8.0000000000000071E-3</v>
          </cell>
          <cell r="L62">
            <v>1.292</v>
          </cell>
          <cell r="P62">
            <v>0.25840000000000002</v>
          </cell>
          <cell r="R62">
            <v>0</v>
          </cell>
          <cell r="T62">
            <v>0</v>
          </cell>
          <cell r="X62">
            <v>0</v>
          </cell>
          <cell r="Y62">
            <v>0</v>
          </cell>
          <cell r="Z62">
            <v>5.5898000000000003</v>
          </cell>
          <cell r="AA62">
            <v>6.7468000000000004</v>
          </cell>
          <cell r="AB62">
            <v>0.25819999999999999</v>
          </cell>
          <cell r="AC62" t="str">
            <v>устар.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B63" t="str">
            <v>кг</v>
          </cell>
          <cell r="D63">
            <v>2.5680000000000001</v>
          </cell>
          <cell r="E63">
            <v>3014.7170000000001</v>
          </cell>
          <cell r="F63">
            <v>2797.9940000000001</v>
          </cell>
          <cell r="G63">
            <v>218.67599999999999</v>
          </cell>
          <cell r="H63">
            <v>1</v>
          </cell>
          <cell r="I63">
            <v>40</v>
          </cell>
          <cell r="J63">
            <v>3019.1</v>
          </cell>
          <cell r="K63">
            <v>-221.10599999999977</v>
          </cell>
          <cell r="L63">
            <v>2797.9940000000001</v>
          </cell>
          <cell r="O63">
            <v>500</v>
          </cell>
          <cell r="P63">
            <v>559.59879999999998</v>
          </cell>
          <cell r="Q63">
            <v>2638.9168</v>
          </cell>
          <cell r="R63">
            <v>2638.9168</v>
          </cell>
          <cell r="T63">
            <v>2638.9168</v>
          </cell>
          <cell r="V63">
            <v>3758</v>
          </cell>
          <cell r="X63">
            <v>6</v>
          </cell>
          <cell r="Y63">
            <v>1.2842700877843196</v>
          </cell>
          <cell r="Z63">
            <v>178.59039999999999</v>
          </cell>
          <cell r="AA63">
            <v>298.18400000000003</v>
          </cell>
          <cell r="AB63">
            <v>173.18119999999999</v>
          </cell>
        </row>
        <row r="64">
          <cell r="A64" t="str">
            <v>257  Сосиски Молочные оригинальные ТМ Особый рецепт, ВЕС.   ПОКОМ</v>
          </cell>
          <cell r="B64" t="str">
            <v>кг</v>
          </cell>
          <cell r="H64">
            <v>1</v>
          </cell>
          <cell r="I64">
            <v>35</v>
          </cell>
          <cell r="O64">
            <v>6</v>
          </cell>
          <cell r="R64">
            <v>0</v>
          </cell>
          <cell r="T64">
            <v>0</v>
          </cell>
          <cell r="X64" t="e">
            <v>#DIV/0!</v>
          </cell>
          <cell r="Y64" t="e">
            <v>#DIV/0!</v>
          </cell>
          <cell r="Z64">
            <v>3.4770000000000003</v>
          </cell>
          <cell r="AA64">
            <v>1.0333999999999999</v>
          </cell>
          <cell r="AB64">
            <v>0.51800000000000002</v>
          </cell>
        </row>
        <row r="65">
          <cell r="A65" t="str">
            <v>264  Колбаса Молочная стародворская, амифлекс, ВЕС, ТМ Стародворье  ПОКОМ</v>
          </cell>
          <cell r="B65" t="str">
            <v>кг</v>
          </cell>
          <cell r="D65">
            <v>52.66</v>
          </cell>
          <cell r="F65">
            <v>1.44</v>
          </cell>
          <cell r="G65">
            <v>51.22</v>
          </cell>
          <cell r="H65">
            <v>0</v>
          </cell>
          <cell r="I65" t="e">
            <v>#N/A</v>
          </cell>
          <cell r="J65">
            <v>2.6</v>
          </cell>
          <cell r="K65">
            <v>-1.1600000000000001</v>
          </cell>
          <cell r="L65">
            <v>1.44</v>
          </cell>
          <cell r="P65">
            <v>0.28799999999999998</v>
          </cell>
          <cell r="R65">
            <v>0</v>
          </cell>
          <cell r="T65">
            <v>0</v>
          </cell>
          <cell r="X65">
            <v>177.84722222222223</v>
          </cell>
          <cell r="Y65">
            <v>177.84722222222223</v>
          </cell>
          <cell r="Z65">
            <v>0</v>
          </cell>
          <cell r="AA65">
            <v>0.26900000000000002</v>
          </cell>
          <cell r="AB65">
            <v>0</v>
          </cell>
        </row>
        <row r="66">
          <cell r="A66" t="str">
            <v>265  Колбаса Балыкбургская, ВЕС, ТМ Баварушка  ПОКОМ</v>
          </cell>
          <cell r="B66" t="str">
            <v>кг</v>
          </cell>
          <cell r="D66">
            <v>13.57</v>
          </cell>
          <cell r="E66">
            <v>51.268000000000001</v>
          </cell>
          <cell r="F66">
            <v>7.8010000000000002</v>
          </cell>
          <cell r="G66">
            <v>57.036999999999999</v>
          </cell>
          <cell r="H66">
            <v>1</v>
          </cell>
          <cell r="I66" t="e">
            <v>#N/A</v>
          </cell>
          <cell r="J66">
            <v>8.1999999999999993</v>
          </cell>
          <cell r="K66">
            <v>-0.39899999999999913</v>
          </cell>
          <cell r="L66">
            <v>7.8010000000000002</v>
          </cell>
          <cell r="P66">
            <v>1.5602</v>
          </cell>
          <cell r="R66">
            <v>0</v>
          </cell>
          <cell r="T66">
            <v>0</v>
          </cell>
          <cell r="X66">
            <v>36.557492629150104</v>
          </cell>
          <cell r="Y66">
            <v>36.557492629150104</v>
          </cell>
          <cell r="Z66">
            <v>3.2610000000000001</v>
          </cell>
          <cell r="AA66">
            <v>1.4188000000000001</v>
          </cell>
          <cell r="AB66">
            <v>0</v>
          </cell>
          <cell r="AC66" t="str">
            <v>Химич согласовал</v>
          </cell>
        </row>
        <row r="67">
          <cell r="A67" t="str">
            <v>266  Колбаса Филейбургская с сочным окороком, ВЕС, ТМ Баварушка  ПОКОМ</v>
          </cell>
          <cell r="B67" t="str">
            <v>кг</v>
          </cell>
          <cell r="D67">
            <v>104.143</v>
          </cell>
          <cell r="F67">
            <v>79.010999999999996</v>
          </cell>
          <cell r="G67">
            <v>12.99</v>
          </cell>
          <cell r="H67">
            <v>1</v>
          </cell>
          <cell r="I67">
            <v>45</v>
          </cell>
          <cell r="J67">
            <v>83.3</v>
          </cell>
          <cell r="K67">
            <v>-4.2890000000000015</v>
          </cell>
          <cell r="L67">
            <v>79.010999999999996</v>
          </cell>
          <cell r="O67">
            <v>11</v>
          </cell>
          <cell r="P67">
            <v>15.802199999999999</v>
          </cell>
          <cell r="Q67">
            <v>86.625399999999999</v>
          </cell>
          <cell r="R67">
            <v>86.625399999999999</v>
          </cell>
          <cell r="T67">
            <v>86.625399999999999</v>
          </cell>
          <cell r="V67">
            <v>118</v>
          </cell>
          <cell r="X67">
            <v>7</v>
          </cell>
          <cell r="Y67">
            <v>1.5181430433737078</v>
          </cell>
          <cell r="Z67">
            <v>19.698799999999999</v>
          </cell>
          <cell r="AA67">
            <v>12.236000000000001</v>
          </cell>
          <cell r="AB67">
            <v>9.5299999999999994</v>
          </cell>
        </row>
        <row r="68">
          <cell r="A68" t="str">
            <v>267  Колбаса Салями Филейбургская зернистая, оболочка фиброуз, ВЕС, ТМ Баварушка  ПОКОМ</v>
          </cell>
          <cell r="B68" t="str">
            <v>кг</v>
          </cell>
          <cell r="D68">
            <v>91.594999999999999</v>
          </cell>
          <cell r="F68">
            <v>55.603000000000002</v>
          </cell>
          <cell r="G68">
            <v>27.396999999999998</v>
          </cell>
          <cell r="H68">
            <v>1</v>
          </cell>
          <cell r="I68">
            <v>45</v>
          </cell>
          <cell r="J68">
            <v>58.3</v>
          </cell>
          <cell r="K68">
            <v>-2.6969999999999956</v>
          </cell>
          <cell r="L68">
            <v>55.603000000000002</v>
          </cell>
          <cell r="O68">
            <v>4</v>
          </cell>
          <cell r="P68">
            <v>11.1206</v>
          </cell>
          <cell r="Q68">
            <v>57.567799999999998</v>
          </cell>
          <cell r="R68">
            <v>57.567799999999998</v>
          </cell>
          <cell r="T68">
            <v>57.567799999999998</v>
          </cell>
          <cell r="V68">
            <v>80</v>
          </cell>
          <cell r="X68">
            <v>8</v>
          </cell>
          <cell r="Y68">
            <v>2.8233188856716365</v>
          </cell>
          <cell r="Z68">
            <v>6.1981999999999999</v>
          </cell>
          <cell r="AA68">
            <v>4.0511999999999997</v>
          </cell>
          <cell r="AB68">
            <v>8.0822000000000003</v>
          </cell>
        </row>
        <row r="69">
          <cell r="A69" t="str">
            <v>272  Колбаса Сервелат Филедворский, фиброуз, в/у 0,35 кг срез,  ПОКОМ</v>
          </cell>
          <cell r="B69" t="str">
            <v>шт</v>
          </cell>
          <cell r="D69">
            <v>76</v>
          </cell>
          <cell r="F69">
            <v>49</v>
          </cell>
          <cell r="G69">
            <v>5</v>
          </cell>
          <cell r="H69">
            <v>0.35</v>
          </cell>
          <cell r="I69">
            <v>40</v>
          </cell>
          <cell r="J69">
            <v>77</v>
          </cell>
          <cell r="K69">
            <v>-28</v>
          </cell>
          <cell r="L69">
            <v>49</v>
          </cell>
          <cell r="O69">
            <v>134</v>
          </cell>
          <cell r="P69">
            <v>9.8000000000000007</v>
          </cell>
          <cell r="R69">
            <v>0</v>
          </cell>
          <cell r="T69">
            <v>0</v>
          </cell>
          <cell r="X69">
            <v>14.183673469387754</v>
          </cell>
          <cell r="Y69">
            <v>14.183673469387754</v>
          </cell>
          <cell r="Z69">
            <v>8</v>
          </cell>
          <cell r="AA69">
            <v>10.6</v>
          </cell>
          <cell r="AB69">
            <v>23.4</v>
          </cell>
        </row>
        <row r="70">
          <cell r="A70" t="str">
            <v>273  Сосиски Сочинки с сочной грудинкой, МГС 0.4кг,   ПОКОМ</v>
          </cell>
          <cell r="B70" t="str">
            <v>шт</v>
          </cell>
          <cell r="C70" t="str">
            <v>Дек</v>
          </cell>
          <cell r="D70">
            <v>154</v>
          </cell>
          <cell r="E70">
            <v>1158</v>
          </cell>
          <cell r="F70">
            <v>555</v>
          </cell>
          <cell r="G70">
            <v>636</v>
          </cell>
          <cell r="H70">
            <v>0.4</v>
          </cell>
          <cell r="I70">
            <v>45</v>
          </cell>
          <cell r="J70">
            <v>564</v>
          </cell>
          <cell r="K70">
            <v>-9</v>
          </cell>
          <cell r="L70">
            <v>555</v>
          </cell>
          <cell r="P70">
            <v>111</v>
          </cell>
          <cell r="Q70">
            <v>252</v>
          </cell>
          <cell r="R70">
            <v>252</v>
          </cell>
          <cell r="T70">
            <v>252</v>
          </cell>
          <cell r="V70">
            <v>696</v>
          </cell>
          <cell r="X70">
            <v>8</v>
          </cell>
          <cell r="Y70">
            <v>5.7297297297297298</v>
          </cell>
          <cell r="Z70">
            <v>36.799999999999997</v>
          </cell>
          <cell r="AA70">
            <v>148.4</v>
          </cell>
          <cell r="AB70">
            <v>89.2</v>
          </cell>
        </row>
        <row r="71">
          <cell r="A71" t="str">
            <v>276  Колбаса Сливушка ТМ Вязанка в оболочке полиамид 0,45 кг  ПОКОМ</v>
          </cell>
          <cell r="B71" t="str">
            <v>шт</v>
          </cell>
          <cell r="D71">
            <v>60</v>
          </cell>
          <cell r="F71">
            <v>32</v>
          </cell>
          <cell r="H71">
            <v>0.45</v>
          </cell>
          <cell r="I71">
            <v>50</v>
          </cell>
          <cell r="J71">
            <v>39</v>
          </cell>
          <cell r="K71">
            <v>-7</v>
          </cell>
          <cell r="L71">
            <v>32</v>
          </cell>
          <cell r="O71">
            <v>67</v>
          </cell>
          <cell r="P71">
            <v>6.4</v>
          </cell>
          <cell r="R71">
            <v>0</v>
          </cell>
          <cell r="T71">
            <v>0</v>
          </cell>
          <cell r="V71">
            <v>10</v>
          </cell>
          <cell r="X71">
            <v>10.46875</v>
          </cell>
          <cell r="Y71">
            <v>10.46875</v>
          </cell>
          <cell r="Z71">
            <v>8.8000000000000007</v>
          </cell>
          <cell r="AA71">
            <v>6.4</v>
          </cell>
          <cell r="AB71">
            <v>10.8</v>
          </cell>
        </row>
        <row r="72">
          <cell r="A72" t="str">
            <v>283  Сосиски Сочинки, ВЕС, ТМ Стародворье ПОКОМ</v>
          </cell>
          <cell r="B72" t="str">
            <v>кг</v>
          </cell>
          <cell r="D72">
            <v>397.21800000000002</v>
          </cell>
          <cell r="F72">
            <v>357.065</v>
          </cell>
          <cell r="G72">
            <v>-0.125</v>
          </cell>
          <cell r="H72">
            <v>1</v>
          </cell>
          <cell r="I72">
            <v>45</v>
          </cell>
          <cell r="J72">
            <v>339.7</v>
          </cell>
          <cell r="K72">
            <v>17.365000000000009</v>
          </cell>
          <cell r="L72">
            <v>357.065</v>
          </cell>
          <cell r="P72">
            <v>71.412999999999997</v>
          </cell>
          <cell r="Q72">
            <v>357.19</v>
          </cell>
          <cell r="R72">
            <v>357.19</v>
          </cell>
          <cell r="T72">
            <v>357.19</v>
          </cell>
          <cell r="V72">
            <v>500</v>
          </cell>
          <cell r="X72">
            <v>5</v>
          </cell>
          <cell r="Y72">
            <v>-1.7503815831851344E-3</v>
          </cell>
          <cell r="Z72">
            <v>50.7834</v>
          </cell>
          <cell r="AA72">
            <v>33.676600000000001</v>
          </cell>
          <cell r="AB72">
            <v>31.123200000000004</v>
          </cell>
        </row>
        <row r="73">
          <cell r="A73" t="str">
            <v>296  Колбаса Мясорубская с рубленой грудинкой 0,35кг срез ТМ Стародворье  ПОКОМ</v>
          </cell>
          <cell r="B73" t="str">
            <v>шт</v>
          </cell>
          <cell r="D73">
            <v>3</v>
          </cell>
          <cell r="E73">
            <v>282</v>
          </cell>
          <cell r="F73">
            <v>108</v>
          </cell>
          <cell r="G73">
            <v>173</v>
          </cell>
          <cell r="H73">
            <v>0.35</v>
          </cell>
          <cell r="I73">
            <v>40</v>
          </cell>
          <cell r="J73">
            <v>111</v>
          </cell>
          <cell r="K73">
            <v>-3</v>
          </cell>
          <cell r="L73">
            <v>108</v>
          </cell>
          <cell r="P73">
            <v>21.6</v>
          </cell>
          <cell r="R73">
            <v>0</v>
          </cell>
          <cell r="T73">
            <v>0</v>
          </cell>
          <cell r="V73">
            <v>86</v>
          </cell>
          <cell r="X73">
            <v>8.0092592592592595</v>
          </cell>
          <cell r="Y73">
            <v>8.0092592592592595</v>
          </cell>
          <cell r="Z73">
            <v>17</v>
          </cell>
          <cell r="AA73">
            <v>33.200000000000003</v>
          </cell>
          <cell r="AB73">
            <v>16.2</v>
          </cell>
        </row>
        <row r="74">
          <cell r="A74" t="str">
            <v>297  Колбаса Мясорубская с рубленой грудинкой ВЕС ТМ Стародворье  ПОКОМ</v>
          </cell>
          <cell r="B74" t="str">
            <v>кг</v>
          </cell>
          <cell r="D74">
            <v>5.6689999999999996</v>
          </cell>
          <cell r="G74">
            <v>5.6689999999999996</v>
          </cell>
          <cell r="H74">
            <v>0</v>
          </cell>
          <cell r="I74" t="e">
            <v>#N/A</v>
          </cell>
          <cell r="J74">
            <v>3.5</v>
          </cell>
          <cell r="K74">
            <v>-3.5</v>
          </cell>
          <cell r="L74">
            <v>0</v>
          </cell>
          <cell r="P74">
            <v>0</v>
          </cell>
          <cell r="R74">
            <v>0</v>
          </cell>
          <cell r="T74">
            <v>0</v>
          </cell>
          <cell r="X74" t="e">
            <v>#DIV/0!</v>
          </cell>
          <cell r="Y74" t="e">
            <v>#DIV/0!</v>
          </cell>
          <cell r="Z74">
            <v>0</v>
          </cell>
          <cell r="AA74">
            <v>0</v>
          </cell>
          <cell r="AB74">
            <v>0</v>
          </cell>
        </row>
        <row r="75">
          <cell r="A75" t="str">
            <v>301  Сосиски Сочинки по-баварски с сыром,  0.4кг, ТМ Стародворье  ПОКОМ</v>
          </cell>
          <cell r="B75" t="str">
            <v>шт</v>
          </cell>
          <cell r="C75" t="str">
            <v>Дек</v>
          </cell>
          <cell r="D75">
            <v>194</v>
          </cell>
          <cell r="E75">
            <v>1464</v>
          </cell>
          <cell r="F75">
            <v>1137</v>
          </cell>
          <cell r="G75">
            <v>435</v>
          </cell>
          <cell r="H75">
            <v>0.4</v>
          </cell>
          <cell r="I75">
            <v>40</v>
          </cell>
          <cell r="J75">
            <v>1136</v>
          </cell>
          <cell r="K75">
            <v>1</v>
          </cell>
          <cell r="L75">
            <v>501</v>
          </cell>
          <cell r="M75">
            <v>636</v>
          </cell>
          <cell r="P75">
            <v>100.2</v>
          </cell>
          <cell r="Q75">
            <v>366.6</v>
          </cell>
          <cell r="R75">
            <v>366.6</v>
          </cell>
          <cell r="T75">
            <v>366.6</v>
          </cell>
          <cell r="V75">
            <v>667</v>
          </cell>
          <cell r="X75">
            <v>8</v>
          </cell>
          <cell r="Y75">
            <v>4.341317365269461</v>
          </cell>
          <cell r="Z75">
            <v>33</v>
          </cell>
          <cell r="AA75">
            <v>97.6</v>
          </cell>
          <cell r="AB75">
            <v>65.599999999999994</v>
          </cell>
        </row>
        <row r="76">
          <cell r="A76" t="str">
            <v>302  Сосиски Сочинки по-баварски,  0.4кг, ТМ Стародворье  ПОКОМ</v>
          </cell>
          <cell r="B76" t="str">
            <v>шт</v>
          </cell>
          <cell r="C76" t="str">
            <v>Дек</v>
          </cell>
          <cell r="D76">
            <v>614</v>
          </cell>
          <cell r="E76">
            <v>1350</v>
          </cell>
          <cell r="F76">
            <v>1722</v>
          </cell>
          <cell r="G76">
            <v>147</v>
          </cell>
          <cell r="H76">
            <v>0.4</v>
          </cell>
          <cell r="I76">
            <v>45</v>
          </cell>
          <cell r="J76">
            <v>1725</v>
          </cell>
          <cell r="K76">
            <v>-3</v>
          </cell>
          <cell r="L76">
            <v>762</v>
          </cell>
          <cell r="M76">
            <v>960</v>
          </cell>
          <cell r="O76">
            <v>365</v>
          </cell>
          <cell r="P76">
            <v>152.4</v>
          </cell>
          <cell r="Q76">
            <v>707.2</v>
          </cell>
          <cell r="R76">
            <v>707.2</v>
          </cell>
          <cell r="T76">
            <v>707.2</v>
          </cell>
          <cell r="V76">
            <v>1012</v>
          </cell>
          <cell r="X76">
            <v>8</v>
          </cell>
          <cell r="Y76">
            <v>3.3595800524934383</v>
          </cell>
          <cell r="Z76">
            <v>33.799999999999997</v>
          </cell>
          <cell r="AA76">
            <v>114.8</v>
          </cell>
          <cell r="AB76">
            <v>115.4</v>
          </cell>
        </row>
        <row r="77">
          <cell r="A77" t="str">
            <v>309  Сосиски Сочинки с сыром 0,4 кг ТМ Стародворье  ПОКОМ</v>
          </cell>
          <cell r="B77" t="str">
            <v>шт</v>
          </cell>
          <cell r="C77" t="str">
            <v>Дек</v>
          </cell>
          <cell r="E77">
            <v>444</v>
          </cell>
          <cell r="F77">
            <v>303</v>
          </cell>
          <cell r="G77">
            <v>141</v>
          </cell>
          <cell r="H77">
            <v>0.4</v>
          </cell>
          <cell r="I77">
            <v>40</v>
          </cell>
          <cell r="J77">
            <v>310</v>
          </cell>
          <cell r="K77">
            <v>-7</v>
          </cell>
          <cell r="L77">
            <v>63</v>
          </cell>
          <cell r="M77">
            <v>240</v>
          </cell>
          <cell r="P77">
            <v>12.6</v>
          </cell>
          <cell r="R77">
            <v>0</v>
          </cell>
          <cell r="T77">
            <v>0</v>
          </cell>
          <cell r="V77">
            <v>10</v>
          </cell>
          <cell r="X77">
            <v>11.190476190476192</v>
          </cell>
          <cell r="Y77">
            <v>11.190476190476192</v>
          </cell>
          <cell r="Z77">
            <v>3</v>
          </cell>
          <cell r="AA77">
            <v>13</v>
          </cell>
          <cell r="AB77">
            <v>2</v>
          </cell>
        </row>
        <row r="78">
          <cell r="A78" t="str">
            <v>312  Ветчина Филейская ТМ Вязанка ТС Столичная ВЕС  ПОКОМ</v>
          </cell>
          <cell r="B78" t="str">
            <v>кг</v>
          </cell>
          <cell r="C78" t="str">
            <v>Дек</v>
          </cell>
          <cell r="D78">
            <v>294.74</v>
          </cell>
          <cell r="F78">
            <v>121.30200000000001</v>
          </cell>
          <cell r="G78">
            <v>151.542</v>
          </cell>
          <cell r="H78">
            <v>1</v>
          </cell>
          <cell r="I78">
            <v>50</v>
          </cell>
          <cell r="J78">
            <v>117.2</v>
          </cell>
          <cell r="K78">
            <v>4.1020000000000039</v>
          </cell>
          <cell r="L78">
            <v>121.30200000000001</v>
          </cell>
          <cell r="P78">
            <v>24.260400000000001</v>
          </cell>
          <cell r="Q78">
            <v>42.541200000000003</v>
          </cell>
          <cell r="R78">
            <v>42.541200000000003</v>
          </cell>
          <cell r="T78">
            <v>42.541200000000003</v>
          </cell>
          <cell r="V78">
            <v>140</v>
          </cell>
          <cell r="X78">
            <v>8</v>
          </cell>
          <cell r="Y78">
            <v>6.2464757382400951</v>
          </cell>
          <cell r="Z78">
            <v>8.6487999999999996</v>
          </cell>
          <cell r="AA78">
            <v>15.8322</v>
          </cell>
          <cell r="AB78">
            <v>17.807600000000001</v>
          </cell>
        </row>
        <row r="79">
          <cell r="A79" t="str">
            <v>313 Колбаса вареная Молокуша ТМ Вязанка в оболочке полиамид. ВЕС  ПОКОМ</v>
          </cell>
          <cell r="B79" t="str">
            <v>кг</v>
          </cell>
          <cell r="C79" t="str">
            <v>Дек</v>
          </cell>
          <cell r="D79">
            <v>295.31200000000001</v>
          </cell>
          <cell r="F79">
            <v>238.71799999999999</v>
          </cell>
          <cell r="G79">
            <v>0.499</v>
          </cell>
          <cell r="H79">
            <v>1</v>
          </cell>
          <cell r="I79">
            <v>50</v>
          </cell>
          <cell r="J79">
            <v>252.9</v>
          </cell>
          <cell r="K79">
            <v>-14.182000000000016</v>
          </cell>
          <cell r="L79">
            <v>238.71799999999999</v>
          </cell>
          <cell r="O79">
            <v>184</v>
          </cell>
          <cell r="P79">
            <v>47.743600000000001</v>
          </cell>
          <cell r="Q79">
            <v>197.44980000000001</v>
          </cell>
          <cell r="R79">
            <v>197.44980000000001</v>
          </cell>
          <cell r="T79">
            <v>197.44980000000001</v>
          </cell>
          <cell r="V79">
            <v>341</v>
          </cell>
          <cell r="X79">
            <v>8</v>
          </cell>
          <cell r="Y79">
            <v>3.8643713502961652</v>
          </cell>
          <cell r="Z79">
            <v>46.181400000000004</v>
          </cell>
          <cell r="AA79">
            <v>32.861000000000004</v>
          </cell>
          <cell r="AB79">
            <v>38.483999999999995</v>
          </cell>
        </row>
        <row r="80">
          <cell r="A80" t="str">
            <v>314 Колбаса вареная Филейская ТМ Вязанка ТС Классическая в оболочке полиамид.  ПОКОМ</v>
          </cell>
          <cell r="B80" t="str">
            <v>кг</v>
          </cell>
          <cell r="C80" t="str">
            <v>Дек</v>
          </cell>
          <cell r="D80">
            <v>454.89499999999998</v>
          </cell>
          <cell r="F80">
            <v>198.02600000000001</v>
          </cell>
          <cell r="G80">
            <v>229.31700000000001</v>
          </cell>
          <cell r="H80">
            <v>1</v>
          </cell>
          <cell r="I80">
            <v>55</v>
          </cell>
          <cell r="J80">
            <v>186</v>
          </cell>
          <cell r="K80">
            <v>12.02600000000001</v>
          </cell>
          <cell r="L80">
            <v>198.02600000000001</v>
          </cell>
          <cell r="P80">
            <v>39.605200000000004</v>
          </cell>
          <cell r="Q80">
            <v>87.524600000000021</v>
          </cell>
          <cell r="R80">
            <v>87.524600000000021</v>
          </cell>
          <cell r="T80">
            <v>87.524600000000021</v>
          </cell>
          <cell r="V80">
            <v>246</v>
          </cell>
          <cell r="X80">
            <v>8</v>
          </cell>
          <cell r="Y80">
            <v>5.7900730207144511</v>
          </cell>
          <cell r="Z80">
            <v>40.869600000000005</v>
          </cell>
          <cell r="AA80">
            <v>37.617399999999996</v>
          </cell>
          <cell r="AB80">
            <v>24.663599999999999</v>
          </cell>
        </row>
        <row r="81">
          <cell r="A81" t="str">
            <v>317 Колбаса Сервелат Рижский ТМ Зареченские ТС Зареченские  фиброуз в вакуумной у  ПОКОМ</v>
          </cell>
          <cell r="B81" t="str">
            <v>кг</v>
          </cell>
          <cell r="D81">
            <v>28.995999999999999</v>
          </cell>
          <cell r="G81">
            <v>28.995999999999999</v>
          </cell>
          <cell r="H81">
            <v>0</v>
          </cell>
          <cell r="I81" t="e">
            <v>#N/A</v>
          </cell>
          <cell r="J81">
            <v>1.5</v>
          </cell>
          <cell r="K81">
            <v>-1.5</v>
          </cell>
          <cell r="L81">
            <v>0</v>
          </cell>
          <cell r="P81">
            <v>0</v>
          </cell>
          <cell r="R81">
            <v>0</v>
          </cell>
          <cell r="T81">
            <v>0</v>
          </cell>
          <cell r="X81" t="e">
            <v>#DIV/0!</v>
          </cell>
          <cell r="Y81" t="e">
            <v>#DIV/0!</v>
          </cell>
          <cell r="Z81">
            <v>0.58160000000000001</v>
          </cell>
          <cell r="AA81">
            <v>0.14799999999999999</v>
          </cell>
          <cell r="AB81">
            <v>0</v>
          </cell>
        </row>
        <row r="82">
          <cell r="A82" t="str">
            <v>318 Сосиски Датские ТМ Зареченские колбасы ТС Зареченские п полиамид в модифициров  ПОКОМ</v>
          </cell>
          <cell r="B82" t="str">
            <v>кг</v>
          </cell>
          <cell r="D82">
            <v>372.55099999999999</v>
          </cell>
          <cell r="F82">
            <v>148.761</v>
          </cell>
          <cell r="G82">
            <v>203.95599999999999</v>
          </cell>
          <cell r="H82">
            <v>1</v>
          </cell>
          <cell r="I82">
            <v>40</v>
          </cell>
          <cell r="J82">
            <v>146.69999999999999</v>
          </cell>
          <cell r="K82">
            <v>2.061000000000007</v>
          </cell>
          <cell r="L82">
            <v>148.761</v>
          </cell>
          <cell r="P82">
            <v>29.752199999999998</v>
          </cell>
          <cell r="Q82">
            <v>34.061599999999999</v>
          </cell>
          <cell r="R82">
            <v>34.061599999999999</v>
          </cell>
          <cell r="T82">
            <v>34.061599999999999</v>
          </cell>
          <cell r="V82">
            <v>153</v>
          </cell>
          <cell r="X82">
            <v>8</v>
          </cell>
          <cell r="Y82">
            <v>6.8551569295715948</v>
          </cell>
          <cell r="Z82">
            <v>54.9298</v>
          </cell>
          <cell r="AA82">
            <v>36.366399999999999</v>
          </cell>
          <cell r="AB82">
            <v>13.5322</v>
          </cell>
        </row>
        <row r="83">
          <cell r="A83" t="str">
            <v>320  Сосиски Сочинки с сочным окороком 0,4 кг ТМ Стародворье  ПОКОМ</v>
          </cell>
          <cell r="B83" t="str">
            <v>шт</v>
          </cell>
          <cell r="C83" t="str">
            <v>Дек</v>
          </cell>
          <cell r="D83">
            <v>154</v>
          </cell>
          <cell r="F83">
            <v>65</v>
          </cell>
          <cell r="G83">
            <v>10</v>
          </cell>
          <cell r="H83">
            <v>0.4</v>
          </cell>
          <cell r="I83">
            <v>45</v>
          </cell>
          <cell r="J83">
            <v>212</v>
          </cell>
          <cell r="K83">
            <v>-147</v>
          </cell>
          <cell r="L83">
            <v>65</v>
          </cell>
          <cell r="O83">
            <v>404</v>
          </cell>
          <cell r="P83">
            <v>13</v>
          </cell>
          <cell r="R83">
            <v>0</v>
          </cell>
          <cell r="T83">
            <v>0</v>
          </cell>
          <cell r="X83">
            <v>31.846153846153847</v>
          </cell>
          <cell r="Y83">
            <v>31.846153846153847</v>
          </cell>
          <cell r="Z83">
            <v>39.6</v>
          </cell>
          <cell r="AA83">
            <v>30.8</v>
          </cell>
          <cell r="AB83">
            <v>65.599999999999994</v>
          </cell>
        </row>
        <row r="84">
          <cell r="A84" t="str">
            <v>323 Колбаса варенокопченая Балыкбургская рубленая ТМ Баварушка срез 0,35 кг   ПОКОМ</v>
          </cell>
          <cell r="B84" t="str">
            <v>шт</v>
          </cell>
          <cell r="D84">
            <v>1</v>
          </cell>
          <cell r="H84">
            <v>0</v>
          </cell>
          <cell r="I84" t="e">
            <v>#N/A</v>
          </cell>
          <cell r="K84">
            <v>0</v>
          </cell>
          <cell r="L84">
            <v>0</v>
          </cell>
          <cell r="P84">
            <v>0</v>
          </cell>
          <cell r="R84">
            <v>0</v>
          </cell>
          <cell r="T84">
            <v>0</v>
          </cell>
          <cell r="X84" t="e">
            <v>#DIV/0!</v>
          </cell>
          <cell r="Y84" t="e">
            <v>#DIV/0!</v>
          </cell>
          <cell r="Z84">
            <v>0</v>
          </cell>
          <cell r="AA84">
            <v>0.6</v>
          </cell>
          <cell r="AB84">
            <v>0.4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B85" t="str">
            <v>шт</v>
          </cell>
          <cell r="D85">
            <v>24</v>
          </cell>
          <cell r="E85">
            <v>90</v>
          </cell>
          <cell r="F85">
            <v>92</v>
          </cell>
          <cell r="G85">
            <v>3</v>
          </cell>
          <cell r="H85">
            <v>0.35</v>
          </cell>
          <cell r="I85">
            <v>40</v>
          </cell>
          <cell r="J85">
            <v>93</v>
          </cell>
          <cell r="K85">
            <v>-1</v>
          </cell>
          <cell r="L85">
            <v>92</v>
          </cell>
          <cell r="P85">
            <v>18.399999999999999</v>
          </cell>
          <cell r="Q85">
            <v>89</v>
          </cell>
          <cell r="R85">
            <v>89</v>
          </cell>
          <cell r="T85">
            <v>89</v>
          </cell>
          <cell r="V85">
            <v>126</v>
          </cell>
          <cell r="X85">
            <v>5</v>
          </cell>
          <cell r="Y85">
            <v>0.16304347826086957</v>
          </cell>
          <cell r="Z85">
            <v>4.2</v>
          </cell>
          <cell r="AA85">
            <v>10.6</v>
          </cell>
          <cell r="AB85">
            <v>8.6</v>
          </cell>
        </row>
        <row r="86">
          <cell r="A86" t="str">
            <v>340 Ветчина Запекуша с сочным окороком ТМ Стародворские колбасы ТС Вязанка в обо 0,42 кг. ПОКОМ</v>
          </cell>
          <cell r="B86" t="str">
            <v>шт</v>
          </cell>
          <cell r="E86">
            <v>60</v>
          </cell>
          <cell r="F86">
            <v>60</v>
          </cell>
          <cell r="H86">
            <v>0</v>
          </cell>
          <cell r="I86" t="e">
            <v>#N/A</v>
          </cell>
          <cell r="J86">
            <v>60</v>
          </cell>
          <cell r="K86">
            <v>0</v>
          </cell>
          <cell r="L86">
            <v>0</v>
          </cell>
          <cell r="M86">
            <v>60</v>
          </cell>
          <cell r="P86">
            <v>0</v>
          </cell>
          <cell r="R86">
            <v>0</v>
          </cell>
          <cell r="T86">
            <v>0</v>
          </cell>
          <cell r="X86" t="e">
            <v>#DIV/0!</v>
          </cell>
          <cell r="Y86" t="e">
            <v>#DIV/0!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343 Колбаса Докторская оригинальная ТМ Особый рецепт в оболочке полиамид 0,4 кг.  ПОКОМ</v>
          </cell>
          <cell r="B87" t="str">
            <v>шт</v>
          </cell>
          <cell r="D87">
            <v>26</v>
          </cell>
          <cell r="E87">
            <v>530</v>
          </cell>
          <cell r="F87">
            <v>530</v>
          </cell>
          <cell r="G87">
            <v>23</v>
          </cell>
          <cell r="H87">
            <v>0</v>
          </cell>
          <cell r="I87">
            <v>60</v>
          </cell>
          <cell r="J87">
            <v>532</v>
          </cell>
          <cell r="K87">
            <v>-2</v>
          </cell>
          <cell r="L87">
            <v>0</v>
          </cell>
          <cell r="M87">
            <v>530</v>
          </cell>
          <cell r="P87">
            <v>0</v>
          </cell>
          <cell r="R87">
            <v>0</v>
          </cell>
          <cell r="T87">
            <v>0</v>
          </cell>
          <cell r="X87" t="e">
            <v>#DIV/0!</v>
          </cell>
          <cell r="Y87" t="e">
            <v>#DIV/0!</v>
          </cell>
          <cell r="Z87">
            <v>0</v>
          </cell>
          <cell r="AA87">
            <v>0.8</v>
          </cell>
          <cell r="AB87">
            <v>0.6</v>
          </cell>
        </row>
        <row r="88">
          <cell r="A88" t="str">
            <v>344 Колбаса Салями Финская ТМ Стародворски колбасы ТС Вязанка в оболочке фиброуз в вак 0,35 кг ПОКОМ</v>
          </cell>
          <cell r="B88" t="str">
            <v>шт</v>
          </cell>
          <cell r="E88">
            <v>152</v>
          </cell>
          <cell r="F88">
            <v>152</v>
          </cell>
          <cell r="H88">
            <v>0</v>
          </cell>
          <cell r="I88" t="e">
            <v>#N/A</v>
          </cell>
          <cell r="J88">
            <v>152</v>
          </cell>
          <cell r="K88">
            <v>0</v>
          </cell>
          <cell r="L88">
            <v>0</v>
          </cell>
          <cell r="M88">
            <v>152</v>
          </cell>
          <cell r="P88">
            <v>0</v>
          </cell>
          <cell r="R88">
            <v>0</v>
          </cell>
          <cell r="T88">
            <v>0</v>
          </cell>
          <cell r="X88" t="e">
            <v>#DIV/0!</v>
          </cell>
          <cell r="Y88" t="e">
            <v>#DIV/0!</v>
          </cell>
          <cell r="Z88">
            <v>0</v>
          </cell>
          <cell r="AA88">
            <v>0</v>
          </cell>
          <cell r="AB88">
            <v>0</v>
          </cell>
        </row>
        <row r="89">
          <cell r="A89" t="str">
            <v>346 Колбаса Сервелат Филейбургский с копченой грудинкой ТМ Баварушка в оболов/у 0,35 кг срез  ПОКОМ</v>
          </cell>
          <cell r="B89" t="str">
            <v>шт</v>
          </cell>
          <cell r="E89">
            <v>228</v>
          </cell>
          <cell r="F89">
            <v>228</v>
          </cell>
          <cell r="H89">
            <v>0</v>
          </cell>
          <cell r="I89" t="e">
            <v>#N/A</v>
          </cell>
          <cell r="J89">
            <v>228</v>
          </cell>
          <cell r="K89">
            <v>0</v>
          </cell>
          <cell r="L89">
            <v>0</v>
          </cell>
          <cell r="M89">
            <v>228</v>
          </cell>
          <cell r="P89">
            <v>0</v>
          </cell>
          <cell r="R89">
            <v>0</v>
          </cell>
          <cell r="T89">
            <v>0</v>
          </cell>
          <cell r="X89" t="e">
            <v>#DIV/0!</v>
          </cell>
          <cell r="Y89" t="e">
            <v>#DIV/0!</v>
          </cell>
          <cell r="Z89">
            <v>0</v>
          </cell>
          <cell r="AA89">
            <v>0</v>
          </cell>
          <cell r="AB89">
            <v>0</v>
          </cell>
        </row>
        <row r="90">
          <cell r="A90" t="str">
            <v>347 Паштет печеночный со сливочным маслом ТМ Стародворье ламистер 0,1 кг. Консервы   ПОКОМ</v>
          </cell>
          <cell r="B90" t="str">
            <v>шт</v>
          </cell>
          <cell r="E90">
            <v>1480</v>
          </cell>
          <cell r="F90">
            <v>1480</v>
          </cell>
          <cell r="H90">
            <v>0</v>
          </cell>
          <cell r="I90" t="e">
            <v>#N/A</v>
          </cell>
          <cell r="J90">
            <v>1480</v>
          </cell>
          <cell r="K90">
            <v>0</v>
          </cell>
          <cell r="L90">
            <v>0</v>
          </cell>
          <cell r="M90">
            <v>1480</v>
          </cell>
          <cell r="P90">
            <v>0</v>
          </cell>
          <cell r="R90">
            <v>0</v>
          </cell>
          <cell r="T90">
            <v>0</v>
          </cell>
          <cell r="X90" t="e">
            <v>#DIV/0!</v>
          </cell>
          <cell r="Y90" t="e">
            <v>#DIV/0!</v>
          </cell>
          <cell r="Z90">
            <v>0</v>
          </cell>
          <cell r="AA90">
            <v>0</v>
          </cell>
          <cell r="AB90">
            <v>0</v>
          </cell>
        </row>
        <row r="91">
          <cell r="A91" t="str">
            <v>350 Сосиски Молокуши миникушай ТМ Вязанка в оболочке амицел в модифиц газовой среде 0,45 кг  Поком</v>
          </cell>
          <cell r="B91" t="str">
            <v>шт</v>
          </cell>
          <cell r="E91">
            <v>504</v>
          </cell>
          <cell r="F91">
            <v>503</v>
          </cell>
          <cell r="H91">
            <v>0</v>
          </cell>
          <cell r="I91" t="e">
            <v>#N/A</v>
          </cell>
          <cell r="J91">
            <v>504</v>
          </cell>
          <cell r="K91">
            <v>-1</v>
          </cell>
          <cell r="L91">
            <v>-1</v>
          </cell>
          <cell r="M91">
            <v>504</v>
          </cell>
          <cell r="P91">
            <v>-0.2</v>
          </cell>
          <cell r="R91">
            <v>0</v>
          </cell>
          <cell r="T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</row>
        <row r="92">
          <cell r="A92" t="str">
            <v>351 Сосиски Филейбургские с грудкой ТМ Баварушка в оболо амицел в моди газовой среде 0,33 кг  Поком</v>
          </cell>
          <cell r="B92" t="str">
            <v>шт</v>
          </cell>
          <cell r="E92">
            <v>252</v>
          </cell>
          <cell r="F92">
            <v>252</v>
          </cell>
          <cell r="H92">
            <v>0</v>
          </cell>
          <cell r="I92" t="e">
            <v>#N/A</v>
          </cell>
          <cell r="J92">
            <v>252</v>
          </cell>
          <cell r="K92">
            <v>0</v>
          </cell>
          <cell r="L92">
            <v>0</v>
          </cell>
          <cell r="M92">
            <v>252</v>
          </cell>
          <cell r="P92">
            <v>0</v>
          </cell>
          <cell r="R92">
            <v>0</v>
          </cell>
          <cell r="T92">
            <v>0</v>
          </cell>
          <cell r="X92" t="e">
            <v>#DIV/0!</v>
          </cell>
          <cell r="Y92" t="e">
            <v>#DIV/0!</v>
          </cell>
          <cell r="Z92">
            <v>0</v>
          </cell>
          <cell r="AA92">
            <v>0</v>
          </cell>
          <cell r="AB92">
            <v>0</v>
          </cell>
        </row>
        <row r="93">
          <cell r="A93" t="str">
            <v>352  Сардельки Сочинки с сыром 0,4 кг ТМ Стародворье   ПОКОМ</v>
          </cell>
          <cell r="B93" t="str">
            <v>шт</v>
          </cell>
          <cell r="C93" t="str">
            <v>Дек</v>
          </cell>
          <cell r="D93">
            <v>165</v>
          </cell>
          <cell r="E93">
            <v>426</v>
          </cell>
          <cell r="F93">
            <v>435</v>
          </cell>
          <cell r="G93">
            <v>-3</v>
          </cell>
          <cell r="H93">
            <v>0.4</v>
          </cell>
          <cell r="I93">
            <v>40</v>
          </cell>
          <cell r="J93">
            <v>437</v>
          </cell>
          <cell r="K93">
            <v>-2</v>
          </cell>
          <cell r="L93">
            <v>33</v>
          </cell>
          <cell r="M93">
            <v>402</v>
          </cell>
          <cell r="P93">
            <v>6.6</v>
          </cell>
          <cell r="R93">
            <v>0</v>
          </cell>
          <cell r="T93">
            <v>0</v>
          </cell>
          <cell r="X93">
            <v>-0.45454545454545459</v>
          </cell>
          <cell r="Y93">
            <v>-0.45454545454545459</v>
          </cell>
          <cell r="Z93">
            <v>7.6</v>
          </cell>
          <cell r="AA93">
            <v>15.2</v>
          </cell>
          <cell r="AB93">
            <v>11.2</v>
          </cell>
        </row>
        <row r="94">
          <cell r="A94" t="str">
            <v>355 Сос Молочные для завтрака ОР полиамид мгс 0,4 кг НД СК  ПОКОМ</v>
          </cell>
          <cell r="B94" t="str">
            <v>шт</v>
          </cell>
          <cell r="E94">
            <v>648</v>
          </cell>
          <cell r="F94">
            <v>648</v>
          </cell>
          <cell r="H94">
            <v>0</v>
          </cell>
          <cell r="I94">
            <v>40</v>
          </cell>
          <cell r="J94">
            <v>648</v>
          </cell>
          <cell r="K94">
            <v>0</v>
          </cell>
          <cell r="L94">
            <v>0</v>
          </cell>
          <cell r="M94">
            <v>648</v>
          </cell>
          <cell r="P94">
            <v>0</v>
          </cell>
          <cell r="R94">
            <v>0</v>
          </cell>
          <cell r="T94">
            <v>0</v>
          </cell>
          <cell r="X94" t="e">
            <v>#DIV/0!</v>
          </cell>
          <cell r="Y94" t="e">
            <v>#DIV/0!</v>
          </cell>
          <cell r="Z94">
            <v>0.4</v>
          </cell>
          <cell r="AA94">
            <v>2.8</v>
          </cell>
          <cell r="AB94">
            <v>0</v>
          </cell>
        </row>
        <row r="95">
          <cell r="A95" t="str">
            <v>358 Колбаса Сервелат Мясорубский ТМ Стародворье с мелкорубленным окороком в вак упак  ПОКОМ</v>
          </cell>
          <cell r="B95" t="str">
            <v>кг</v>
          </cell>
          <cell r="D95">
            <v>-0.69299999999999995</v>
          </cell>
          <cell r="E95">
            <v>17.276</v>
          </cell>
          <cell r="F95">
            <v>8.5839999999999996</v>
          </cell>
          <cell r="G95">
            <v>7.9989999999999997</v>
          </cell>
          <cell r="H95">
            <v>1</v>
          </cell>
          <cell r="I95">
            <v>40</v>
          </cell>
          <cell r="J95">
            <v>9.1999999999999993</v>
          </cell>
          <cell r="K95">
            <v>-0.61599999999999966</v>
          </cell>
          <cell r="L95">
            <v>8.5839999999999996</v>
          </cell>
          <cell r="P95">
            <v>1.7167999999999999</v>
          </cell>
          <cell r="Q95">
            <v>5.7353999999999994</v>
          </cell>
          <cell r="R95">
            <v>5.7353999999999994</v>
          </cell>
          <cell r="T95">
            <v>5.7353999999999994</v>
          </cell>
          <cell r="V95">
            <v>13</v>
          </cell>
          <cell r="X95">
            <v>8</v>
          </cell>
          <cell r="Y95">
            <v>4.6592497670083874</v>
          </cell>
          <cell r="Z95">
            <v>0.99440000000000006</v>
          </cell>
          <cell r="AA95">
            <v>2.1288</v>
          </cell>
          <cell r="AB95">
            <v>0.4224</v>
          </cell>
        </row>
        <row r="96">
          <cell r="A96" t="str">
            <v>360 Колбаса варено-копченая  Сервелат Левантский ТМ Особый Рецепт  0,35 кг  ПОКОМ</v>
          </cell>
          <cell r="B96" t="str">
            <v>шт</v>
          </cell>
          <cell r="D96">
            <v>10</v>
          </cell>
          <cell r="F96">
            <v>5</v>
          </cell>
          <cell r="G96">
            <v>5</v>
          </cell>
          <cell r="H96">
            <v>0.35</v>
          </cell>
          <cell r="I96">
            <v>35</v>
          </cell>
          <cell r="J96">
            <v>5</v>
          </cell>
          <cell r="K96">
            <v>0</v>
          </cell>
          <cell r="L96">
            <v>5</v>
          </cell>
          <cell r="O96">
            <v>8</v>
          </cell>
          <cell r="P96">
            <v>1</v>
          </cell>
          <cell r="R96">
            <v>0</v>
          </cell>
          <cell r="T96">
            <v>0</v>
          </cell>
          <cell r="X96">
            <v>13</v>
          </cell>
          <cell r="Y96">
            <v>13</v>
          </cell>
          <cell r="Z96">
            <v>1.4</v>
          </cell>
          <cell r="AA96">
            <v>1.4</v>
          </cell>
          <cell r="AB96">
            <v>1.2</v>
          </cell>
        </row>
        <row r="97">
          <cell r="A97" t="str">
            <v>361 Колбаса Салями Филейбургская зернистая ТМ Баварушка в оболочке  в вак 0.28кг ПОКОМ</v>
          </cell>
          <cell r="B97" t="str">
            <v>шт</v>
          </cell>
          <cell r="D97">
            <v>46</v>
          </cell>
          <cell r="F97">
            <v>27</v>
          </cell>
          <cell r="G97">
            <v>-1</v>
          </cell>
          <cell r="H97">
            <v>0.28000000000000003</v>
          </cell>
          <cell r="I97">
            <v>45</v>
          </cell>
          <cell r="J97">
            <v>28</v>
          </cell>
          <cell r="K97">
            <v>-1</v>
          </cell>
          <cell r="L97">
            <v>27</v>
          </cell>
          <cell r="O97">
            <v>53</v>
          </cell>
          <cell r="P97">
            <v>5.4</v>
          </cell>
          <cell r="R97">
            <v>0</v>
          </cell>
          <cell r="T97">
            <v>0</v>
          </cell>
          <cell r="V97">
            <v>13</v>
          </cell>
          <cell r="X97">
            <v>9.6296296296296298</v>
          </cell>
          <cell r="Y97">
            <v>9.6296296296296298</v>
          </cell>
          <cell r="Z97">
            <v>-0.2</v>
          </cell>
          <cell r="AA97">
            <v>6</v>
          </cell>
          <cell r="AB97">
            <v>8.8000000000000007</v>
          </cell>
        </row>
        <row r="98">
          <cell r="A98" t="str">
            <v>363 Сардельки Филейские Вязанка ТМ Вязанка в обол NDX  ПОКОМ</v>
          </cell>
          <cell r="B98" t="str">
            <v>кг</v>
          </cell>
          <cell r="D98">
            <v>107.395</v>
          </cell>
          <cell r="F98">
            <v>44.234000000000002</v>
          </cell>
          <cell r="H98">
            <v>1</v>
          </cell>
          <cell r="I98">
            <v>30</v>
          </cell>
          <cell r="J98">
            <v>51.4</v>
          </cell>
          <cell r="K98">
            <v>-7.1659999999999968</v>
          </cell>
          <cell r="L98">
            <v>44.234000000000002</v>
          </cell>
          <cell r="O98">
            <v>37</v>
          </cell>
          <cell r="P98">
            <v>8.8468</v>
          </cell>
          <cell r="Q98">
            <v>16.080799999999996</v>
          </cell>
          <cell r="R98">
            <v>16.080799999999996</v>
          </cell>
          <cell r="T98">
            <v>16.080799999999996</v>
          </cell>
          <cell r="V98">
            <v>30</v>
          </cell>
          <cell r="X98">
            <v>6</v>
          </cell>
          <cell r="Y98">
            <v>4.1823032056788891</v>
          </cell>
          <cell r="Z98">
            <v>12.762600000000001</v>
          </cell>
          <cell r="AA98">
            <v>9.6793999999999993</v>
          </cell>
          <cell r="AB98">
            <v>11.305400000000001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B99" t="str">
            <v>шт</v>
          </cell>
          <cell r="D99">
            <v>62</v>
          </cell>
          <cell r="F99">
            <v>39</v>
          </cell>
          <cell r="G99">
            <v>1</v>
          </cell>
          <cell r="H99">
            <v>0.28000000000000003</v>
          </cell>
          <cell r="I99">
            <v>45</v>
          </cell>
          <cell r="J99">
            <v>48</v>
          </cell>
          <cell r="K99">
            <v>-9</v>
          </cell>
          <cell r="L99">
            <v>39</v>
          </cell>
          <cell r="O99">
            <v>78</v>
          </cell>
          <cell r="P99">
            <v>7.8</v>
          </cell>
          <cell r="R99">
            <v>0</v>
          </cell>
          <cell r="T99">
            <v>0</v>
          </cell>
          <cell r="V99">
            <v>15</v>
          </cell>
          <cell r="X99">
            <v>10.128205128205128</v>
          </cell>
          <cell r="Y99">
            <v>10.128205128205128</v>
          </cell>
          <cell r="Z99">
            <v>8.4</v>
          </cell>
          <cell r="AA99">
            <v>8.4</v>
          </cell>
          <cell r="AB99">
            <v>12</v>
          </cell>
        </row>
        <row r="100">
          <cell r="A100" t="str">
            <v>368 Колбаса вареная Молокуша ТМ Вязанка в оболочке полиамид 0,45 кг</v>
          </cell>
          <cell r="B100" t="str">
            <v>шт</v>
          </cell>
          <cell r="D100">
            <v>51</v>
          </cell>
          <cell r="F100">
            <v>11</v>
          </cell>
          <cell r="H100">
            <v>0</v>
          </cell>
          <cell r="I100" t="e">
            <v>#N/A</v>
          </cell>
          <cell r="J100">
            <v>17</v>
          </cell>
          <cell r="K100">
            <v>-6</v>
          </cell>
          <cell r="L100">
            <v>11</v>
          </cell>
          <cell r="P100">
            <v>2.2000000000000002</v>
          </cell>
          <cell r="R100">
            <v>0</v>
          </cell>
          <cell r="T100">
            <v>0</v>
          </cell>
          <cell r="X100">
            <v>0</v>
          </cell>
          <cell r="Y100">
            <v>0</v>
          </cell>
          <cell r="Z100">
            <v>2</v>
          </cell>
          <cell r="AA100">
            <v>4</v>
          </cell>
          <cell r="AB100">
            <v>5</v>
          </cell>
        </row>
        <row r="101">
          <cell r="A101" t="str">
            <v>369 Колбаса Сливушка ТМ Вязанка в оболочке полиамид вес.  ПОКОМ</v>
          </cell>
          <cell r="B101" t="str">
            <v>кг</v>
          </cell>
          <cell r="C101" t="str">
            <v>Дек</v>
          </cell>
          <cell r="D101">
            <v>29.481000000000002</v>
          </cell>
          <cell r="F101">
            <v>23.436</v>
          </cell>
          <cell r="G101">
            <v>0.22</v>
          </cell>
          <cell r="H101">
            <v>1</v>
          </cell>
          <cell r="I101">
            <v>50</v>
          </cell>
          <cell r="J101">
            <v>39.4</v>
          </cell>
          <cell r="K101">
            <v>-15.963999999999999</v>
          </cell>
          <cell r="L101">
            <v>23.436</v>
          </cell>
          <cell r="O101">
            <v>101</v>
          </cell>
          <cell r="P101">
            <v>4.6871999999999998</v>
          </cell>
          <cell r="R101">
            <v>0</v>
          </cell>
          <cell r="T101">
            <v>0</v>
          </cell>
          <cell r="X101">
            <v>21.594982078853047</v>
          </cell>
          <cell r="Y101">
            <v>21.594982078853047</v>
          </cell>
          <cell r="Z101">
            <v>-5.8999999999999997E-2</v>
          </cell>
          <cell r="AA101">
            <v>8.8268000000000004</v>
          </cell>
          <cell r="AB101">
            <v>17.763399999999997</v>
          </cell>
        </row>
        <row r="102">
          <cell r="A102" t="str">
            <v>370 Ветчина Сливушка с индейкой ТМ Вязанка в оболочке полиамид.</v>
          </cell>
          <cell r="B102" t="str">
            <v>кг</v>
          </cell>
          <cell r="C102" t="str">
            <v>Дек</v>
          </cell>
          <cell r="D102">
            <v>51.762999999999998</v>
          </cell>
          <cell r="F102">
            <v>40.161999999999999</v>
          </cell>
          <cell r="G102">
            <v>8.9999999999999993E-3</v>
          </cell>
          <cell r="H102">
            <v>1</v>
          </cell>
          <cell r="I102">
            <v>50</v>
          </cell>
          <cell r="J102">
            <v>43.2</v>
          </cell>
          <cell r="K102">
            <v>-3.0380000000000038</v>
          </cell>
          <cell r="L102">
            <v>40.161999999999999</v>
          </cell>
          <cell r="O102">
            <v>43</v>
          </cell>
          <cell r="P102">
            <v>8.0323999999999991</v>
          </cell>
          <cell r="Q102">
            <v>21.250199999999992</v>
          </cell>
          <cell r="R102">
            <v>21.250199999999992</v>
          </cell>
          <cell r="T102">
            <v>21.250199999999992</v>
          </cell>
          <cell r="V102">
            <v>53</v>
          </cell>
          <cell r="X102">
            <v>8</v>
          </cell>
          <cell r="Y102">
            <v>5.3544395199442265</v>
          </cell>
          <cell r="Z102">
            <v>6.7486000000000006</v>
          </cell>
          <cell r="AA102">
            <v>5.9466000000000001</v>
          </cell>
          <cell r="AB102">
            <v>7.6159999999999997</v>
          </cell>
        </row>
        <row r="103">
          <cell r="A103" t="str">
            <v>371  Сосиски Сочинки Молочные 0,4 кг ТМ Стародворье  ПОКОМ</v>
          </cell>
          <cell r="B103" t="str">
            <v>шт</v>
          </cell>
          <cell r="C103" t="str">
            <v>нет</v>
          </cell>
          <cell r="D103">
            <v>192</v>
          </cell>
          <cell r="E103">
            <v>438</v>
          </cell>
          <cell r="F103">
            <v>406</v>
          </cell>
          <cell r="G103">
            <v>126</v>
          </cell>
          <cell r="H103">
            <v>0.4</v>
          </cell>
          <cell r="I103">
            <v>40</v>
          </cell>
          <cell r="J103">
            <v>405</v>
          </cell>
          <cell r="K103">
            <v>1</v>
          </cell>
          <cell r="L103">
            <v>406</v>
          </cell>
          <cell r="O103">
            <v>238</v>
          </cell>
          <cell r="P103">
            <v>81.2</v>
          </cell>
          <cell r="Q103">
            <v>285.60000000000002</v>
          </cell>
          <cell r="R103">
            <v>285.60000000000002</v>
          </cell>
          <cell r="T103">
            <v>285.60000000000002</v>
          </cell>
          <cell r="V103">
            <v>529</v>
          </cell>
          <cell r="X103">
            <v>8</v>
          </cell>
          <cell r="Y103">
            <v>4.4827586206896548</v>
          </cell>
          <cell r="Z103">
            <v>14.6</v>
          </cell>
          <cell r="AA103">
            <v>54.2</v>
          </cell>
          <cell r="AB103">
            <v>69.400000000000006</v>
          </cell>
        </row>
        <row r="104">
          <cell r="A104" t="str">
            <v>372  Сосиски Сочинки Сливочные 0,4 кг ТМ Стародворье  ПОКОМ</v>
          </cell>
          <cell r="B104" t="str">
            <v>шт</v>
          </cell>
          <cell r="C104" t="str">
            <v>Дек</v>
          </cell>
          <cell r="D104">
            <v>91</v>
          </cell>
          <cell r="E104">
            <v>234</v>
          </cell>
          <cell r="F104">
            <v>255</v>
          </cell>
          <cell r="H104">
            <v>0.4</v>
          </cell>
          <cell r="I104">
            <v>40</v>
          </cell>
          <cell r="J104">
            <v>266</v>
          </cell>
          <cell r="K104">
            <v>-11</v>
          </cell>
          <cell r="L104">
            <v>255</v>
          </cell>
          <cell r="O104">
            <v>331</v>
          </cell>
          <cell r="P104">
            <v>51</v>
          </cell>
          <cell r="Q104">
            <v>77</v>
          </cell>
          <cell r="R104">
            <v>77</v>
          </cell>
          <cell r="T104">
            <v>77</v>
          </cell>
          <cell r="V104">
            <v>281</v>
          </cell>
          <cell r="X104">
            <v>8</v>
          </cell>
          <cell r="Y104">
            <v>6.4901960784313726</v>
          </cell>
          <cell r="Z104">
            <v>14.4</v>
          </cell>
          <cell r="AA104">
            <v>39.4</v>
          </cell>
          <cell r="AB104">
            <v>52.8</v>
          </cell>
        </row>
        <row r="105">
          <cell r="A105" t="str">
            <v>373 Ветчины «Филейская» Фикс.вес 0,45 Вектор ТМ «Вязанка»  Поком</v>
          </cell>
          <cell r="B105" t="str">
            <v>шт</v>
          </cell>
          <cell r="D105">
            <v>104</v>
          </cell>
          <cell r="E105">
            <v>180</v>
          </cell>
          <cell r="F105">
            <v>190</v>
          </cell>
          <cell r="G105">
            <v>89</v>
          </cell>
          <cell r="H105">
            <v>0</v>
          </cell>
          <cell r="I105">
            <v>50</v>
          </cell>
          <cell r="J105">
            <v>190</v>
          </cell>
          <cell r="K105">
            <v>0</v>
          </cell>
          <cell r="L105">
            <v>10</v>
          </cell>
          <cell r="M105">
            <v>180</v>
          </cell>
          <cell r="P105">
            <v>2</v>
          </cell>
          <cell r="R105">
            <v>0</v>
          </cell>
          <cell r="T105">
            <v>0</v>
          </cell>
          <cell r="X105">
            <v>44.5</v>
          </cell>
          <cell r="Y105">
            <v>44.5</v>
          </cell>
          <cell r="Z105">
            <v>0.4</v>
          </cell>
          <cell r="AA105">
            <v>0.8</v>
          </cell>
          <cell r="AB105">
            <v>1.6</v>
          </cell>
        </row>
        <row r="106">
          <cell r="A106" t="str">
            <v>374  Сосиски Сочинки с сыром ф/в 0,3 кг п/а ТМ "Стародворье"  Поком</v>
          </cell>
          <cell r="B106" t="str">
            <v>шт</v>
          </cell>
          <cell r="E106">
            <v>240</v>
          </cell>
          <cell r="F106">
            <v>240</v>
          </cell>
          <cell r="H106">
            <v>0</v>
          </cell>
          <cell r="I106" t="e">
            <v>#N/A</v>
          </cell>
          <cell r="J106">
            <v>240</v>
          </cell>
          <cell r="K106">
            <v>0</v>
          </cell>
          <cell r="L106">
            <v>0</v>
          </cell>
          <cell r="M106">
            <v>240</v>
          </cell>
          <cell r="P106">
            <v>0</v>
          </cell>
          <cell r="R106">
            <v>0</v>
          </cell>
          <cell r="T106">
            <v>0</v>
          </cell>
          <cell r="X106" t="e">
            <v>#DIV/0!</v>
          </cell>
          <cell r="Y106" t="e">
            <v>#DIV/0!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 t="str">
            <v>375  Сосиски Сочинки по-баварски Бавария Фикс.вес 0,84 П/а мгс Стародворье</v>
          </cell>
          <cell r="B107" t="str">
            <v>шт</v>
          </cell>
          <cell r="E107">
            <v>340</v>
          </cell>
          <cell r="F107">
            <v>340</v>
          </cell>
          <cell r="H107">
            <v>0</v>
          </cell>
          <cell r="I107" t="e">
            <v>#N/A</v>
          </cell>
          <cell r="J107">
            <v>340</v>
          </cell>
          <cell r="K107">
            <v>0</v>
          </cell>
          <cell r="L107">
            <v>0</v>
          </cell>
          <cell r="M107">
            <v>340</v>
          </cell>
          <cell r="P107">
            <v>0</v>
          </cell>
          <cell r="R107">
            <v>0</v>
          </cell>
          <cell r="T107">
            <v>0</v>
          </cell>
          <cell r="X107" t="e">
            <v>#DIV/0!</v>
          </cell>
          <cell r="Y107" t="e">
            <v>#DIV/0!</v>
          </cell>
          <cell r="Z107">
            <v>0</v>
          </cell>
          <cell r="AA107">
            <v>0</v>
          </cell>
          <cell r="AB107">
            <v>0</v>
          </cell>
        </row>
        <row r="108">
          <cell r="A108" t="str">
            <v>376  Сардельки Сочинки с сочным окороком ТМ Стародворье полиамид мгс ф/в 0,4 кг СК3</v>
          </cell>
          <cell r="B108" t="str">
            <v>шт</v>
          </cell>
          <cell r="E108">
            <v>336</v>
          </cell>
          <cell r="F108">
            <v>336</v>
          </cell>
          <cell r="H108">
            <v>0</v>
          </cell>
          <cell r="I108" t="e">
            <v>#N/A</v>
          </cell>
          <cell r="J108">
            <v>336</v>
          </cell>
          <cell r="K108">
            <v>0</v>
          </cell>
          <cell r="L108">
            <v>0</v>
          </cell>
          <cell r="M108">
            <v>336</v>
          </cell>
          <cell r="P108">
            <v>0</v>
          </cell>
          <cell r="R108">
            <v>0</v>
          </cell>
          <cell r="T108">
            <v>0</v>
          </cell>
          <cell r="X108" t="e">
            <v>#DIV/0!</v>
          </cell>
          <cell r="Y108" t="e">
            <v>#DIV/0!</v>
          </cell>
          <cell r="Z108">
            <v>0</v>
          </cell>
          <cell r="AA108">
            <v>0</v>
          </cell>
          <cell r="AB108">
            <v>0</v>
          </cell>
        </row>
        <row r="109">
          <cell r="A109" t="str">
            <v>377  Сосиски Сочинки по-баварски с сыром ТМ Стародворье полиамид мгс ф/в 0,84 кг СК3</v>
          </cell>
          <cell r="B109" t="str">
            <v>шт</v>
          </cell>
          <cell r="E109">
            <v>272</v>
          </cell>
          <cell r="F109">
            <v>272</v>
          </cell>
          <cell r="H109">
            <v>0</v>
          </cell>
          <cell r="I109" t="e">
            <v>#N/A</v>
          </cell>
          <cell r="J109">
            <v>272</v>
          </cell>
          <cell r="K109">
            <v>0</v>
          </cell>
          <cell r="L109">
            <v>0</v>
          </cell>
          <cell r="M109">
            <v>272</v>
          </cell>
          <cell r="P109">
            <v>0</v>
          </cell>
          <cell r="R109">
            <v>0</v>
          </cell>
          <cell r="T109">
            <v>0</v>
          </cell>
          <cell r="X109" t="e">
            <v>#DIV/0!</v>
          </cell>
          <cell r="Y109" t="e">
            <v>#DIV/0!</v>
          </cell>
          <cell r="Z109">
            <v>0</v>
          </cell>
          <cell r="AA109">
            <v>0</v>
          </cell>
          <cell r="AB109">
            <v>0</v>
          </cell>
        </row>
        <row r="110">
          <cell r="A110" t="str">
            <v>381  Сардельки Сочинки 0,4кг ТМ Стародворье  ПОКОМ</v>
          </cell>
          <cell r="B110" t="str">
            <v>шт</v>
          </cell>
          <cell r="C110" t="str">
            <v>Дек</v>
          </cell>
          <cell r="D110">
            <v>42</v>
          </cell>
          <cell r="F110">
            <v>21</v>
          </cell>
          <cell r="G110">
            <v>9</v>
          </cell>
          <cell r="H110">
            <v>0.4</v>
          </cell>
          <cell r="I110">
            <v>40</v>
          </cell>
          <cell r="J110">
            <v>28</v>
          </cell>
          <cell r="K110">
            <v>-7</v>
          </cell>
          <cell r="L110">
            <v>21</v>
          </cell>
          <cell r="O110">
            <v>11</v>
          </cell>
          <cell r="P110">
            <v>4.2</v>
          </cell>
          <cell r="Q110">
            <v>13.600000000000001</v>
          </cell>
          <cell r="R110">
            <v>13.600000000000001</v>
          </cell>
          <cell r="T110">
            <v>13.600000000000001</v>
          </cell>
          <cell r="V110">
            <v>30</v>
          </cell>
          <cell r="X110">
            <v>8</v>
          </cell>
          <cell r="Y110">
            <v>4.7619047619047619</v>
          </cell>
          <cell r="Z110">
            <v>2.6</v>
          </cell>
          <cell r="AA110">
            <v>3.6</v>
          </cell>
          <cell r="AB110">
            <v>3.8</v>
          </cell>
        </row>
        <row r="111">
          <cell r="A111" t="str">
            <v>383 Колбаса Сочинка по-европейски с сочной грудиной ТМ Стародворье в оболочке фиброуз в ва  Поком</v>
          </cell>
          <cell r="B111" t="str">
            <v>кг</v>
          </cell>
          <cell r="D111">
            <v>164.43</v>
          </cell>
          <cell r="F111">
            <v>107.08199999999999</v>
          </cell>
          <cell r="G111">
            <v>39.531999999999996</v>
          </cell>
          <cell r="H111">
            <v>1</v>
          </cell>
          <cell r="I111">
            <v>40</v>
          </cell>
          <cell r="J111">
            <v>103.7</v>
          </cell>
          <cell r="K111">
            <v>3.3819999999999908</v>
          </cell>
          <cell r="L111">
            <v>107.08199999999999</v>
          </cell>
          <cell r="O111">
            <v>86</v>
          </cell>
          <cell r="P111">
            <v>21.416399999999999</v>
          </cell>
          <cell r="Q111">
            <v>45.799199999999999</v>
          </cell>
          <cell r="R111">
            <v>45.799199999999999</v>
          </cell>
          <cell r="T111">
            <v>45.799199999999999</v>
          </cell>
          <cell r="V111">
            <v>131</v>
          </cell>
          <cell r="X111">
            <v>8</v>
          </cell>
          <cell r="Y111">
            <v>5.8614893259371321</v>
          </cell>
          <cell r="Z111">
            <v>11.678000000000001</v>
          </cell>
          <cell r="AA111">
            <v>14.928599999999999</v>
          </cell>
          <cell r="AB111">
            <v>21.179600000000001</v>
          </cell>
        </row>
        <row r="112">
          <cell r="A112" t="str">
            <v>384  Колбаса Сочинка по-фински с сочным окороком ТМ Стародворье в оболочке фиброуз в ва  Поком</v>
          </cell>
          <cell r="B112" t="str">
            <v>кг</v>
          </cell>
          <cell r="D112">
            <v>32.726999999999997</v>
          </cell>
          <cell r="E112">
            <v>33.887</v>
          </cell>
          <cell r="F112">
            <v>52.41</v>
          </cell>
          <cell r="G112">
            <v>0.52800000000000002</v>
          </cell>
          <cell r="H112">
            <v>1</v>
          </cell>
          <cell r="I112">
            <v>40</v>
          </cell>
          <cell r="J112">
            <v>63.5</v>
          </cell>
          <cell r="K112">
            <v>-11.090000000000003</v>
          </cell>
          <cell r="L112">
            <v>52.41</v>
          </cell>
          <cell r="O112">
            <v>88</v>
          </cell>
          <cell r="P112">
            <v>10.481999999999999</v>
          </cell>
          <cell r="R112">
            <v>0</v>
          </cell>
          <cell r="T112">
            <v>0</v>
          </cell>
          <cell r="V112">
            <v>37</v>
          </cell>
          <cell r="X112">
            <v>8.4457164663232227</v>
          </cell>
          <cell r="Y112">
            <v>8.4457164663232227</v>
          </cell>
          <cell r="Z112">
            <v>8.1352000000000011</v>
          </cell>
          <cell r="AA112">
            <v>7.9227999999999996</v>
          </cell>
          <cell r="AB112">
            <v>14.079800000000001</v>
          </cell>
        </row>
        <row r="113">
          <cell r="A113" t="str">
            <v>385 Ветчина Нежная ТМ Зареченские ТС Зареченские продук в оболочке полиамид большой батон.  ПОКОМ</v>
          </cell>
          <cell r="B113" t="str">
            <v>кг</v>
          </cell>
          <cell r="D113">
            <v>10.88</v>
          </cell>
          <cell r="G113">
            <v>10.88</v>
          </cell>
          <cell r="H113">
            <v>0</v>
          </cell>
          <cell r="I113" t="e">
            <v>#N/A</v>
          </cell>
          <cell r="K113">
            <v>0</v>
          </cell>
          <cell r="L113">
            <v>0</v>
          </cell>
          <cell r="P113">
            <v>0</v>
          </cell>
          <cell r="R113">
            <v>0</v>
          </cell>
          <cell r="T113">
            <v>0</v>
          </cell>
          <cell r="X113" t="e">
            <v>#DIV/0!</v>
          </cell>
          <cell r="Y113" t="e">
            <v>#DIV/0!</v>
          </cell>
          <cell r="Z113">
            <v>0</v>
          </cell>
          <cell r="AA113">
            <v>0</v>
          </cell>
          <cell r="AB113">
            <v>0</v>
          </cell>
        </row>
        <row r="114">
          <cell r="A114" t="str">
            <v>386 Колбаса Филейбургская с душистым чесноком ТМ Баварушка в оболочке фиброуз в вакуу  ПОКОМ</v>
          </cell>
          <cell r="B114" t="str">
            <v>кг</v>
          </cell>
          <cell r="D114">
            <v>2.8959999999999999</v>
          </cell>
          <cell r="F114">
            <v>-0.71899999999999997</v>
          </cell>
          <cell r="G114">
            <v>2.1760000000000002</v>
          </cell>
          <cell r="H114">
            <v>0</v>
          </cell>
          <cell r="I114" t="e">
            <v>#N/A</v>
          </cell>
          <cell r="J114">
            <v>1.4</v>
          </cell>
          <cell r="K114">
            <v>-2.1189999999999998</v>
          </cell>
          <cell r="L114">
            <v>-0.71899999999999997</v>
          </cell>
          <cell r="P114">
            <v>-0.14379999999999998</v>
          </cell>
          <cell r="R114">
            <v>0</v>
          </cell>
          <cell r="T114">
            <v>0</v>
          </cell>
          <cell r="X114">
            <v>-15.132127955493743</v>
          </cell>
          <cell r="Y114">
            <v>-15.132127955493743</v>
          </cell>
          <cell r="Z114">
            <v>0.43620000000000003</v>
          </cell>
          <cell r="AA114">
            <v>1.159</v>
          </cell>
          <cell r="AB114">
            <v>1.2993999999999999</v>
          </cell>
        </row>
        <row r="115">
          <cell r="A115" t="str">
            <v>389 Колбаса вареная Мусульманская Халяль ТМ Вязанка Халяль оболочка вектор 0,4 кг АК.  Поком</v>
          </cell>
          <cell r="B115" t="str">
            <v>шт</v>
          </cell>
          <cell r="D115">
            <v>90</v>
          </cell>
          <cell r="F115">
            <v>42</v>
          </cell>
          <cell r="G115">
            <v>42</v>
          </cell>
          <cell r="H115">
            <v>0.4</v>
          </cell>
          <cell r="I115">
            <v>90</v>
          </cell>
          <cell r="J115">
            <v>42</v>
          </cell>
          <cell r="K115">
            <v>0</v>
          </cell>
          <cell r="L115">
            <v>42</v>
          </cell>
          <cell r="O115">
            <v>30</v>
          </cell>
          <cell r="P115">
            <v>8.4</v>
          </cell>
          <cell r="R115">
            <v>0</v>
          </cell>
          <cell r="T115">
            <v>0</v>
          </cell>
          <cell r="V115">
            <v>29</v>
          </cell>
          <cell r="X115">
            <v>8.5714285714285712</v>
          </cell>
          <cell r="Y115">
            <v>8.5714285714285712</v>
          </cell>
          <cell r="Z115">
            <v>8.8000000000000007</v>
          </cell>
          <cell r="AA115">
            <v>9.8000000000000007</v>
          </cell>
          <cell r="AB115">
            <v>10.4</v>
          </cell>
          <cell r="AC115" t="str">
            <v>отсутствует в бланке заказа</v>
          </cell>
        </row>
        <row r="116">
          <cell r="A116" t="str">
            <v>390 Сосиски Восточные Халяль ТМ Вязанка в оболочке полиамид в вакуумной упаковке 0,33 кг  Поком</v>
          </cell>
          <cell r="B116" t="str">
            <v>шт</v>
          </cell>
          <cell r="D116">
            <v>105</v>
          </cell>
          <cell r="F116">
            <v>38</v>
          </cell>
          <cell r="G116">
            <v>44</v>
          </cell>
          <cell r="H116">
            <v>0.33</v>
          </cell>
          <cell r="I116">
            <v>60</v>
          </cell>
          <cell r="J116">
            <v>37</v>
          </cell>
          <cell r="K116">
            <v>1</v>
          </cell>
          <cell r="L116">
            <v>38</v>
          </cell>
          <cell r="O116">
            <v>68</v>
          </cell>
          <cell r="P116">
            <v>7.6</v>
          </cell>
          <cell r="R116">
            <v>0</v>
          </cell>
          <cell r="T116">
            <v>0</v>
          </cell>
          <cell r="X116">
            <v>14.736842105263159</v>
          </cell>
          <cell r="Y116">
            <v>14.736842105263159</v>
          </cell>
          <cell r="Z116">
            <v>9.4</v>
          </cell>
          <cell r="AA116">
            <v>13.8</v>
          </cell>
          <cell r="AB116">
            <v>13.6</v>
          </cell>
          <cell r="AC116" t="str">
            <v>отсутствует в бланке заказа</v>
          </cell>
        </row>
        <row r="117">
          <cell r="A117" t="str">
            <v>418 С/к колбасы Мини-салями во вкусом бекона Ядрена копоть Фикс.вес 0,05 б/о Ядрена копоть  Поком</v>
          </cell>
          <cell r="B117" t="str">
            <v>шт</v>
          </cell>
          <cell r="D117">
            <v>15</v>
          </cell>
          <cell r="F117">
            <v>7</v>
          </cell>
          <cell r="G117">
            <v>8</v>
          </cell>
          <cell r="H117">
            <v>0</v>
          </cell>
          <cell r="I117" t="e">
            <v>#N/A</v>
          </cell>
          <cell r="J117">
            <v>7</v>
          </cell>
          <cell r="K117">
            <v>0</v>
          </cell>
          <cell r="L117">
            <v>7</v>
          </cell>
          <cell r="P117">
            <v>1.4</v>
          </cell>
          <cell r="R117">
            <v>0</v>
          </cell>
          <cell r="T117">
            <v>0</v>
          </cell>
          <cell r="X117">
            <v>5.7142857142857144</v>
          </cell>
          <cell r="Y117">
            <v>5.7142857142857144</v>
          </cell>
          <cell r="Z117">
            <v>0</v>
          </cell>
          <cell r="AA117">
            <v>1.2</v>
          </cell>
          <cell r="AB117">
            <v>0.4</v>
          </cell>
        </row>
        <row r="118">
          <cell r="A118" t="str">
            <v>419 Паштеты «Любительский ГОСТ» Фикс.вес 0,1 ТМ «Стародворье»  Поком</v>
          </cell>
          <cell r="B118" t="str">
            <v>шт</v>
          </cell>
          <cell r="D118">
            <v>3</v>
          </cell>
          <cell r="F118">
            <v>3</v>
          </cell>
          <cell r="H118">
            <v>0</v>
          </cell>
          <cell r="I118" t="e">
            <v>#N/A</v>
          </cell>
          <cell r="J118">
            <v>3</v>
          </cell>
          <cell r="K118">
            <v>0</v>
          </cell>
          <cell r="L118">
            <v>3</v>
          </cell>
          <cell r="P118">
            <v>0.6</v>
          </cell>
          <cell r="R118">
            <v>0</v>
          </cell>
          <cell r="T118">
            <v>0</v>
          </cell>
          <cell r="X118">
            <v>0</v>
          </cell>
          <cell r="Y118">
            <v>0</v>
          </cell>
          <cell r="Z118">
            <v>3.6</v>
          </cell>
          <cell r="AA118">
            <v>6.4</v>
          </cell>
          <cell r="AB118">
            <v>1.2</v>
          </cell>
        </row>
        <row r="119">
          <cell r="A119" t="str">
            <v>420 Паштеты «Печеночный с морковью ГОСТ» Фикс.вес 0,1 ТМ «Стародворье»  Поком</v>
          </cell>
          <cell r="B119" t="str">
            <v>шт</v>
          </cell>
          <cell r="D119">
            <v>6</v>
          </cell>
          <cell r="F119">
            <v>6</v>
          </cell>
          <cell r="H119">
            <v>0</v>
          </cell>
          <cell r="I119" t="e">
            <v>#N/A</v>
          </cell>
          <cell r="J119">
            <v>6</v>
          </cell>
          <cell r="K119">
            <v>0</v>
          </cell>
          <cell r="L119">
            <v>6</v>
          </cell>
          <cell r="P119">
            <v>1.2</v>
          </cell>
          <cell r="R119">
            <v>0</v>
          </cell>
          <cell r="T119">
            <v>0</v>
          </cell>
          <cell r="X119">
            <v>0</v>
          </cell>
          <cell r="Y119">
            <v>0</v>
          </cell>
          <cell r="Z119">
            <v>2.4</v>
          </cell>
          <cell r="AA119">
            <v>1.6</v>
          </cell>
          <cell r="AB119">
            <v>1.4</v>
          </cell>
        </row>
        <row r="120">
          <cell r="A120" t="str">
            <v>427 Колбаса Молочная оригинальная ТМ Особый рецепт в оболочке посное издел  Поком</v>
          </cell>
          <cell r="B120" t="str">
            <v>кг</v>
          </cell>
          <cell r="F120">
            <v>10.945</v>
          </cell>
          <cell r="G120">
            <v>-10.945</v>
          </cell>
          <cell r="H120">
            <v>0</v>
          </cell>
          <cell r="I120" t="e">
            <v>#N/A</v>
          </cell>
          <cell r="J120">
            <v>10</v>
          </cell>
          <cell r="K120">
            <v>0.94500000000000028</v>
          </cell>
          <cell r="L120">
            <v>10.945</v>
          </cell>
          <cell r="P120">
            <v>2.1890000000000001</v>
          </cell>
          <cell r="R120">
            <v>0</v>
          </cell>
          <cell r="T120">
            <v>0</v>
          </cell>
          <cell r="X120">
            <v>-5</v>
          </cell>
          <cell r="Y120">
            <v>-5</v>
          </cell>
          <cell r="Z120">
            <v>0</v>
          </cell>
          <cell r="AA120">
            <v>0</v>
          </cell>
          <cell r="AB120">
            <v>0</v>
          </cell>
        </row>
        <row r="121">
          <cell r="A121" t="str">
            <v>428 Колбаса Русская стародворская ТМ Стародворье в оболочке амифлекс. Поком</v>
          </cell>
          <cell r="B121" t="str">
            <v>кг</v>
          </cell>
          <cell r="D121">
            <v>180.23</v>
          </cell>
          <cell r="F121">
            <v>2.6850000000000001</v>
          </cell>
          <cell r="G121">
            <v>177.54499999999999</v>
          </cell>
          <cell r="H121">
            <v>0</v>
          </cell>
          <cell r="I121" t="e">
            <v>#N/A</v>
          </cell>
          <cell r="J121">
            <v>2.7</v>
          </cell>
          <cell r="K121">
            <v>-1.5000000000000124E-2</v>
          </cell>
          <cell r="L121">
            <v>2.6850000000000001</v>
          </cell>
          <cell r="P121">
            <v>0.53700000000000003</v>
          </cell>
          <cell r="R121">
            <v>0</v>
          </cell>
          <cell r="T121">
            <v>0</v>
          </cell>
          <cell r="X121">
            <v>330.62383612662939</v>
          </cell>
          <cell r="Y121">
            <v>330.62383612662939</v>
          </cell>
          <cell r="Z121">
            <v>0.26960000000000001</v>
          </cell>
          <cell r="AA121">
            <v>0.27400000000000002</v>
          </cell>
          <cell r="AB121">
            <v>0</v>
          </cell>
        </row>
        <row r="122">
          <cell r="A122" t="str">
            <v>446 Сосиски Баварские с сыром 0,35 кг. ТМ Стародворье в оболочке айпил в модифи газовой среде  Поком</v>
          </cell>
          <cell r="B122" t="str">
            <v>шт</v>
          </cell>
          <cell r="D122">
            <v>892</v>
          </cell>
          <cell r="E122">
            <v>1002</v>
          </cell>
          <cell r="F122">
            <v>1035</v>
          </cell>
          <cell r="G122">
            <v>65</v>
          </cell>
          <cell r="H122">
            <v>0.35</v>
          </cell>
          <cell r="I122">
            <v>40</v>
          </cell>
          <cell r="J122">
            <v>1039</v>
          </cell>
          <cell r="K122">
            <v>-4</v>
          </cell>
          <cell r="L122">
            <v>33</v>
          </cell>
          <cell r="M122">
            <v>1002</v>
          </cell>
          <cell r="P122">
            <v>6.6</v>
          </cell>
          <cell r="R122">
            <v>0</v>
          </cell>
          <cell r="T122">
            <v>0</v>
          </cell>
          <cell r="X122">
            <v>9.8484848484848495</v>
          </cell>
          <cell r="Y122">
            <v>9.8484848484848495</v>
          </cell>
          <cell r="Z122">
            <v>0.6</v>
          </cell>
          <cell r="AA122">
            <v>5.8</v>
          </cell>
          <cell r="AB122">
            <v>12.2</v>
          </cell>
        </row>
        <row r="123">
          <cell r="A123" t="str">
            <v>451 Сосиски «Баварские» Фикс.вес 0,35 П/а ТМ «Стародворье»  Поком</v>
          </cell>
          <cell r="B123" t="str">
            <v>шт</v>
          </cell>
          <cell r="E123">
            <v>2004</v>
          </cell>
          <cell r="F123">
            <v>2004</v>
          </cell>
          <cell r="H123">
            <v>0</v>
          </cell>
          <cell r="I123" t="e">
            <v>#N/A</v>
          </cell>
          <cell r="J123">
            <v>2004</v>
          </cell>
          <cell r="K123">
            <v>0</v>
          </cell>
          <cell r="L123">
            <v>0</v>
          </cell>
          <cell r="M123">
            <v>2004</v>
          </cell>
          <cell r="P123">
            <v>0</v>
          </cell>
          <cell r="R123">
            <v>0</v>
          </cell>
          <cell r="T123">
            <v>0</v>
          </cell>
          <cell r="X123" t="e">
            <v>#DIV/0!</v>
          </cell>
          <cell r="Y123" t="e">
            <v>#DIV/0!</v>
          </cell>
          <cell r="Z123">
            <v>0</v>
          </cell>
          <cell r="AA123">
            <v>0</v>
          </cell>
          <cell r="AB123">
            <v>0</v>
          </cell>
        </row>
        <row r="124">
          <cell r="A124" t="str">
            <v>458 Колбаса Балыкбургская ТМ Баварушка с мраморным балыком в оболочке черева в вакуу 0,11 кг.  Поком</v>
          </cell>
          <cell r="B124" t="str">
            <v>шт</v>
          </cell>
          <cell r="E124">
            <v>300</v>
          </cell>
          <cell r="G124">
            <v>300</v>
          </cell>
          <cell r="H124">
            <v>0</v>
          </cell>
          <cell r="I124" t="e">
            <v>#N/A</v>
          </cell>
          <cell r="K124">
            <v>0</v>
          </cell>
          <cell r="L124">
            <v>0</v>
          </cell>
          <cell r="P124">
            <v>0</v>
          </cell>
          <cell r="R124">
            <v>0</v>
          </cell>
          <cell r="T124">
            <v>0</v>
          </cell>
          <cell r="X124" t="e">
            <v>#DIV/0!</v>
          </cell>
          <cell r="Y124" t="e">
            <v>#DIV/0!</v>
          </cell>
          <cell r="Z124">
            <v>0</v>
          </cell>
          <cell r="AA124">
            <v>0</v>
          </cell>
          <cell r="AB124">
            <v>0</v>
          </cell>
        </row>
        <row r="125">
          <cell r="A125" t="str">
            <v>У_215  Колбаса Докторская ГОСТ Дугушка, ВЕС, ТМ Стародворье ПОКОМ</v>
          </cell>
          <cell r="B125" t="str">
            <v>кг</v>
          </cell>
          <cell r="E125">
            <v>109.962</v>
          </cell>
          <cell r="F125">
            <v>29.055</v>
          </cell>
          <cell r="G125">
            <v>80.906999999999996</v>
          </cell>
          <cell r="H125">
            <v>0</v>
          </cell>
          <cell r="I125" t="e">
            <v>#N/A</v>
          </cell>
          <cell r="J125">
            <v>16.25</v>
          </cell>
          <cell r="K125">
            <v>12.805</v>
          </cell>
          <cell r="L125">
            <v>29.055</v>
          </cell>
          <cell r="P125">
            <v>5.8109999999999999</v>
          </cell>
          <cell r="R125">
            <v>0</v>
          </cell>
          <cell r="T125">
            <v>0</v>
          </cell>
          <cell r="X125">
            <v>13.923076923076923</v>
          </cell>
          <cell r="Y125">
            <v>13.923076923076923</v>
          </cell>
          <cell r="Z125">
            <v>0</v>
          </cell>
          <cell r="AA125">
            <v>0</v>
          </cell>
          <cell r="AB125">
            <v>0</v>
          </cell>
        </row>
        <row r="126">
          <cell r="A126" t="str">
            <v>У_222  Колбаса Докторская стародворская, ВЕС, ВсхЗв   ПОКОМ</v>
          </cell>
          <cell r="B126" t="str">
            <v>кг</v>
          </cell>
          <cell r="E126">
            <v>60.715000000000003</v>
          </cell>
          <cell r="F126">
            <v>18.515000000000001</v>
          </cell>
          <cell r="G126">
            <v>42.2</v>
          </cell>
          <cell r="H126">
            <v>0</v>
          </cell>
          <cell r="I126" t="e">
            <v>#N/A</v>
          </cell>
          <cell r="J126">
            <v>18.3</v>
          </cell>
          <cell r="K126">
            <v>0.21499999999999986</v>
          </cell>
          <cell r="L126">
            <v>18.515000000000001</v>
          </cell>
          <cell r="P126">
            <v>3.7030000000000003</v>
          </cell>
          <cell r="R126">
            <v>0</v>
          </cell>
          <cell r="T126">
            <v>0</v>
          </cell>
          <cell r="X126">
            <v>11.396165271401566</v>
          </cell>
          <cell r="Y126">
            <v>11.396165271401566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 t="str">
            <v>У_231  Колбаса Молочная по-стародворски, ВЕС   ПОКОМ</v>
          </cell>
          <cell r="B127" t="str">
            <v>кг</v>
          </cell>
          <cell r="E127">
            <v>129.75</v>
          </cell>
          <cell r="F127">
            <v>1.4450000000000001</v>
          </cell>
          <cell r="G127">
            <v>128.30500000000001</v>
          </cell>
          <cell r="H127">
            <v>0</v>
          </cell>
          <cell r="I127" t="e">
            <v>#N/A</v>
          </cell>
          <cell r="J127">
            <v>1.3</v>
          </cell>
          <cell r="K127">
            <v>0.14500000000000002</v>
          </cell>
          <cell r="L127">
            <v>1.4450000000000001</v>
          </cell>
          <cell r="P127">
            <v>0.28900000000000003</v>
          </cell>
          <cell r="R127">
            <v>0</v>
          </cell>
          <cell r="T127">
            <v>0</v>
          </cell>
          <cell r="X127">
            <v>443.96193771626292</v>
          </cell>
          <cell r="Y127">
            <v>443.96193771626292</v>
          </cell>
          <cell r="Z127">
            <v>0</v>
          </cell>
          <cell r="AA127">
            <v>0</v>
          </cell>
          <cell r="AB127">
            <v>0</v>
          </cell>
        </row>
        <row r="128">
          <cell r="A128" t="str">
            <v>У_254  Сосиски Датские, ВЕС, ТМ КОЛБАСНЫЙ СТАНДАРТ ПОКОМ</v>
          </cell>
          <cell r="B128" t="str">
            <v>кг</v>
          </cell>
          <cell r="E128">
            <v>16.803999999999998</v>
          </cell>
          <cell r="F128">
            <v>2.5870000000000002</v>
          </cell>
          <cell r="G128">
            <v>14.217000000000001</v>
          </cell>
          <cell r="H128">
            <v>0</v>
          </cell>
          <cell r="I128" t="e">
            <v>#N/A</v>
          </cell>
          <cell r="J128">
            <v>2.6</v>
          </cell>
          <cell r="K128">
            <v>-1.2999999999999901E-2</v>
          </cell>
          <cell r="L128">
            <v>2.5870000000000002</v>
          </cell>
          <cell r="P128">
            <v>0.51740000000000008</v>
          </cell>
          <cell r="R128">
            <v>0</v>
          </cell>
          <cell r="T128">
            <v>0</v>
          </cell>
          <cell r="X128">
            <v>27.477773482798604</v>
          </cell>
          <cell r="Y128">
            <v>27.477773482798604</v>
          </cell>
          <cell r="Z128">
            <v>0</v>
          </cell>
          <cell r="AA128">
            <v>0</v>
          </cell>
          <cell r="AB128">
            <v>0</v>
          </cell>
        </row>
        <row r="129">
          <cell r="A129" t="str">
            <v>У_352  Сардельки Сочинки с сыром 0,4 кг ТМ Стародворье   ПОКОМ</v>
          </cell>
          <cell r="B129" t="str">
            <v>шт</v>
          </cell>
          <cell r="E129">
            <v>130</v>
          </cell>
          <cell r="F129">
            <v>6</v>
          </cell>
          <cell r="G129">
            <v>124</v>
          </cell>
          <cell r="H129">
            <v>0</v>
          </cell>
          <cell r="I129" t="e">
            <v>#N/A</v>
          </cell>
          <cell r="J129">
            <v>6</v>
          </cell>
          <cell r="K129">
            <v>0</v>
          </cell>
          <cell r="L129">
            <v>6</v>
          </cell>
          <cell r="P129">
            <v>1.2</v>
          </cell>
          <cell r="R129">
            <v>0</v>
          </cell>
          <cell r="T129">
            <v>0</v>
          </cell>
          <cell r="X129">
            <v>103.33333333333334</v>
          </cell>
          <cell r="Y129">
            <v>103.33333333333334</v>
          </cell>
          <cell r="Z129">
            <v>0</v>
          </cell>
          <cell r="AA129">
            <v>0</v>
          </cell>
          <cell r="AB129">
            <v>0</v>
          </cell>
        </row>
        <row r="130">
          <cell r="A130" t="str">
            <v>У_363 Сардельки Филейские Вязанка ТМ Вязанка в обол NDX  ПОКОМ</v>
          </cell>
          <cell r="B130" t="str">
            <v>кг</v>
          </cell>
          <cell r="E130">
            <v>42.384999999999998</v>
          </cell>
          <cell r="F130">
            <v>32.222999999999999</v>
          </cell>
          <cell r="G130">
            <v>10.162000000000001</v>
          </cell>
          <cell r="H130">
            <v>0</v>
          </cell>
          <cell r="I130" t="e">
            <v>#N/A</v>
          </cell>
          <cell r="J130">
            <v>25.3</v>
          </cell>
          <cell r="K130">
            <v>6.9229999999999983</v>
          </cell>
          <cell r="L130">
            <v>32.222999999999999</v>
          </cell>
          <cell r="P130">
            <v>6.4445999999999994</v>
          </cell>
          <cell r="R130">
            <v>0</v>
          </cell>
          <cell r="T130">
            <v>0</v>
          </cell>
          <cell r="X130">
            <v>1.5768240076963662</v>
          </cell>
          <cell r="Y130">
            <v>1.5768240076963662</v>
          </cell>
          <cell r="Z130">
            <v>0</v>
          </cell>
          <cell r="AA130">
            <v>0</v>
          </cell>
          <cell r="AB130">
            <v>0</v>
          </cell>
        </row>
        <row r="131">
          <cell r="A131" t="str">
            <v>У_368 Колбаса вареная Молокуша ТМ Вязанка в оболочке полиамид 0,45 кг</v>
          </cell>
          <cell r="B131" t="str">
            <v>шт</v>
          </cell>
          <cell r="E131">
            <v>28</v>
          </cell>
          <cell r="F131">
            <v>9</v>
          </cell>
          <cell r="G131">
            <v>19</v>
          </cell>
          <cell r="H131">
            <v>0</v>
          </cell>
          <cell r="I131" t="e">
            <v>#N/A</v>
          </cell>
          <cell r="J131">
            <v>4</v>
          </cell>
          <cell r="K131">
            <v>5</v>
          </cell>
          <cell r="L131">
            <v>9</v>
          </cell>
          <cell r="P131">
            <v>1.8</v>
          </cell>
          <cell r="R131">
            <v>0</v>
          </cell>
          <cell r="T131">
            <v>0</v>
          </cell>
          <cell r="X131">
            <v>10.555555555555555</v>
          </cell>
          <cell r="Y131">
            <v>10.555555555555555</v>
          </cell>
          <cell r="Z131">
            <v>0</v>
          </cell>
          <cell r="AA131">
            <v>0</v>
          </cell>
          <cell r="AB131">
            <v>0</v>
          </cell>
        </row>
        <row r="132">
          <cell r="A132" t="str">
            <v>У_446 Сосиски Баварские с сыром 0,35 кг. ТМ Стародворье  Поком</v>
          </cell>
          <cell r="B132" t="str">
            <v>шт</v>
          </cell>
          <cell r="E132">
            <v>786</v>
          </cell>
          <cell r="F132">
            <v>3</v>
          </cell>
          <cell r="G132">
            <v>783</v>
          </cell>
          <cell r="H132">
            <v>0</v>
          </cell>
          <cell r="I132" t="e">
            <v>#N/A</v>
          </cell>
          <cell r="J132">
            <v>0</v>
          </cell>
          <cell r="K132">
            <v>3</v>
          </cell>
          <cell r="L132">
            <v>3</v>
          </cell>
          <cell r="P132">
            <v>0.6</v>
          </cell>
          <cell r="R132">
            <v>0</v>
          </cell>
          <cell r="T132">
            <v>0</v>
          </cell>
          <cell r="X132">
            <v>1305</v>
          </cell>
          <cell r="Y132">
            <v>1305</v>
          </cell>
          <cell r="Z132">
            <v>0</v>
          </cell>
          <cell r="AA132">
            <v>0</v>
          </cell>
          <cell r="AB132">
            <v>0</v>
          </cell>
          <cell r="AC132" t="str">
            <v>Почему не продали??? (Гермес)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44457.656000000003</v>
          </cell>
        </row>
        <row r="2">
          <cell r="A2" t="str">
            <v>ПОКОМ Логистический Партнер</v>
          </cell>
          <cell r="D2">
            <v>44457.656000000003</v>
          </cell>
        </row>
        <row r="3">
          <cell r="A3" t="str">
            <v>Вязанка Логистический Партнер(Кг)</v>
          </cell>
          <cell r="D3">
            <v>1311.7670000000001</v>
          </cell>
        </row>
        <row r="4">
          <cell r="A4" t="str">
            <v>005  Колбаса Докторская ГОСТ, Вязанка вектор,ВЕС. ПОКОМ</v>
          </cell>
          <cell r="D4">
            <v>183.35499999999999</v>
          </cell>
        </row>
        <row r="5">
          <cell r="A5" t="str">
            <v>016  Сосиски Вязанка Молочные, Вязанка вискофан  ВЕС.ПОКОМ</v>
          </cell>
          <cell r="D5">
            <v>161.30000000000001</v>
          </cell>
        </row>
        <row r="6">
          <cell r="A6" t="str">
            <v>017  Сосиски Вязанка Сливочные, Вязанка амицел ВЕС.ПОКОМ</v>
          </cell>
          <cell r="D6">
            <v>279.81200000000001</v>
          </cell>
        </row>
        <row r="7">
          <cell r="A7" t="str">
            <v>312  Ветчина Филейская ТМ Вязанка ТС Столичная ВЕС  ПОКОМ</v>
          </cell>
          <cell r="D7">
            <v>132.30000000000001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174.7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288</v>
          </cell>
        </row>
        <row r="10">
          <cell r="A10" t="str">
            <v>363 Сардельки Филейские Вязанка ТМ Вязанка в обол NDX  ПОКОМ</v>
          </cell>
          <cell r="D10">
            <v>11.7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39.799999999999997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22.2</v>
          </cell>
        </row>
        <row r="13">
          <cell r="A13" t="str">
            <v>У_363 Сардельки Филейские Вязанка ТМ Вязанка в обол NDX  ПОКОМ</v>
          </cell>
          <cell r="D13">
            <v>18.600000000000001</v>
          </cell>
        </row>
        <row r="14">
          <cell r="A14" t="str">
            <v>Вязанка Логистический Партнер(Шт)</v>
          </cell>
          <cell r="D14">
            <v>1599</v>
          </cell>
        </row>
        <row r="15">
          <cell r="A15" t="str">
            <v>022  Колбаса Вязанка со шпиком, вектор 0,5кг, ПОКОМ</v>
          </cell>
          <cell r="D15">
            <v>5</v>
          </cell>
        </row>
        <row r="16">
          <cell r="A16" t="str">
            <v>023  Колбаса Докторская ГОСТ, Вязанка вектор, 0,4 кг, ПОКОМ</v>
          </cell>
          <cell r="D16">
            <v>38</v>
          </cell>
        </row>
        <row r="17">
          <cell r="A17" t="str">
            <v>029  Сосиски Венские, Вязанка NDX МГС, 0.5кг, ПОКОМ</v>
          </cell>
          <cell r="D17">
            <v>150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323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582</v>
          </cell>
        </row>
        <row r="20">
          <cell r="A20" t="str">
            <v>276  Колбаса Сливушка ТМ Вязанка в оболочке полиамид 0,45 кг  ПОКОМ</v>
          </cell>
          <cell r="D20">
            <v>17</v>
          </cell>
        </row>
        <row r="21">
          <cell r="A21" t="str">
            <v>344 Колбаса Салями Финская ТМ Стародворски колбасы ТС Вязанка в оболочке фиброуз в вак 0,35 кг ПОКОМ</v>
          </cell>
          <cell r="D21">
            <v>40</v>
          </cell>
        </row>
        <row r="22">
          <cell r="A22" t="str">
            <v>350 Сосиски Молокуши миникушай ТМ Вязанка в оболочке амицел в модифиц газовой среде 0,45 кг  Поком</v>
          </cell>
          <cell r="D22">
            <v>174</v>
          </cell>
        </row>
        <row r="23">
          <cell r="A23" t="str">
            <v>368 Колбаса вареная Молокуша ТМ Вязанка в оболочке полиамид 0,45 кг</v>
          </cell>
          <cell r="D23">
            <v>1</v>
          </cell>
        </row>
        <row r="24">
          <cell r="A24" t="str">
            <v>373 Ветчины «Филейская» Фикс.вес 0,45 Вектор ТМ «Вязанка»  Поком</v>
          </cell>
          <cell r="D24">
            <v>146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D25">
            <v>69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D26">
            <v>45</v>
          </cell>
        </row>
        <row r="27">
          <cell r="A27" t="str">
            <v>393 Ветчины Сливушка с индейкой Вязанка Фикс.вес 0,4 П/а Вязанка  Поком</v>
          </cell>
          <cell r="D27">
            <v>1</v>
          </cell>
        </row>
        <row r="28">
          <cell r="A28" t="str">
            <v>У_368 Колбаса вареная Молокуша ТМ Вязанка в оболочке полиамид 0,45 кг</v>
          </cell>
          <cell r="D28">
            <v>8</v>
          </cell>
        </row>
        <row r="29">
          <cell r="A29" t="str">
            <v>Логистический Партнер кг</v>
          </cell>
          <cell r="D29">
            <v>26608.888999999999</v>
          </cell>
        </row>
        <row r="30">
          <cell r="A30" t="str">
            <v>200  Ветчина Дугушка ТМ Стародворье, вектор в/у    ПОКОМ</v>
          </cell>
          <cell r="D30">
            <v>896.43</v>
          </cell>
        </row>
        <row r="31">
          <cell r="A31" t="str">
            <v>201  Ветчина Нежная ТМ Особый рецепт, (2,5кг), ПОКОМ</v>
          </cell>
          <cell r="D31">
            <v>4501.8999999999996</v>
          </cell>
        </row>
        <row r="32">
          <cell r="A32" t="str">
            <v>215  Колбаса Докторская ГОСТ Дугушка, ВЕС, ТМ Стародворье ПОКОМ</v>
          </cell>
          <cell r="D32">
            <v>23.11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1037.1400000000001</v>
          </cell>
        </row>
        <row r="34">
          <cell r="A34" t="str">
            <v>219  Колбаса Докторская Особая ТМ Особый рецепт, ВЕС  ПОКОМ</v>
          </cell>
          <cell r="D34">
            <v>6639.09</v>
          </cell>
        </row>
        <row r="35">
          <cell r="A35" t="str">
            <v>220  Колбаса Докторская по-стародворски, амифлекс, ВЕС,   ПОКОМ</v>
          </cell>
          <cell r="D35">
            <v>10.4</v>
          </cell>
        </row>
        <row r="36">
          <cell r="A36" t="str">
            <v>225  Колбаса Дугушка со шпиком, ВЕС, ТМ Стародворье   ПОКОМ</v>
          </cell>
          <cell r="D36">
            <v>175.84299999999999</v>
          </cell>
        </row>
        <row r="37">
          <cell r="A37" t="str">
            <v>226  Колбаса Княжеская, с/к белков.обол в термоусад. пакете, ВЕС, ТМ Стародворье ПОКОМ</v>
          </cell>
          <cell r="D37">
            <v>0.9</v>
          </cell>
        </row>
        <row r="38">
          <cell r="A38" t="str">
            <v>229  Колбаса Молочная Дугушка, в/у, ВЕС, ТМ Стародворье   ПОКОМ</v>
          </cell>
          <cell r="D38">
            <v>1218.75</v>
          </cell>
        </row>
        <row r="39">
          <cell r="A39" t="str">
            <v>230  Колбаса Молочная Особая ТМ Особый рецепт, п/а, ВЕС. ПОКОМ</v>
          </cell>
          <cell r="D39">
            <v>3893.29</v>
          </cell>
        </row>
        <row r="40">
          <cell r="A40" t="str">
            <v>235  Колбаса Особая ТМ Особый рецепт, ВЕС, ТМ Стародворье ПОКОМ</v>
          </cell>
          <cell r="D40">
            <v>2204.3000000000002</v>
          </cell>
        </row>
        <row r="41">
          <cell r="A41" t="str">
            <v>236  Колбаса Рубленая ЗАПЕЧ. Дугушка ТМ Стародворье, вектор, в/к    ПОКОМ</v>
          </cell>
          <cell r="D41">
            <v>398.86</v>
          </cell>
        </row>
        <row r="42">
          <cell r="A42" t="str">
            <v>237  Колбаса Русская по-стародворски, ВЕС.  ПОКОМ</v>
          </cell>
          <cell r="D42">
            <v>1.3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623.97299999999996</v>
          </cell>
        </row>
        <row r="44">
          <cell r="A44" t="str">
            <v>240  Колбаса Салями охотничья, ВЕС. ПОКОМ</v>
          </cell>
          <cell r="D44">
            <v>19.98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831.45899999999995</v>
          </cell>
        </row>
        <row r="46">
          <cell r="A46" t="str">
            <v>243  Колбаса Сервелат Зернистый, ВЕС.  ПОКОМ</v>
          </cell>
          <cell r="D46">
            <v>20.5</v>
          </cell>
        </row>
        <row r="47">
          <cell r="A47" t="str">
            <v>244  Колбаса Сервелат Кремлевский, ВЕС. ПОКОМ</v>
          </cell>
          <cell r="D47">
            <v>1.4</v>
          </cell>
        </row>
        <row r="48">
          <cell r="A48" t="str">
            <v>247  Сардельки Нежные, ВЕС.  ПОКОМ</v>
          </cell>
          <cell r="D48">
            <v>2.6</v>
          </cell>
        </row>
        <row r="49">
          <cell r="A49" t="str">
            <v>248  Сардельки Сочные ТМ Особый рецепт,   ПОКОМ</v>
          </cell>
          <cell r="D49">
            <v>793.36500000000001</v>
          </cell>
        </row>
        <row r="50">
          <cell r="A50" t="str">
            <v>249  Сардельки Сочные, ПОКОМ</v>
          </cell>
          <cell r="D50">
            <v>1.3</v>
          </cell>
        </row>
        <row r="51">
          <cell r="A51" t="str">
            <v>250  Сардельки стародворские с говядиной в обол. NDX, ВЕС. ПОКОМ</v>
          </cell>
          <cell r="D51">
            <v>419.1</v>
          </cell>
        </row>
        <row r="52">
          <cell r="A52" t="str">
            <v>251  Сосиски Баварские, ВЕС.  ПОКОМ</v>
          </cell>
          <cell r="D52">
            <v>9.1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D53">
            <v>2335.4</v>
          </cell>
        </row>
        <row r="54">
          <cell r="A54" t="str">
            <v>257  Сосиски Молочные оригинальные ТМ Особый рецепт, ВЕС.   ПОКОМ</v>
          </cell>
          <cell r="D54">
            <v>1.3</v>
          </cell>
        </row>
        <row r="55">
          <cell r="A55" t="str">
            <v>265  Колбаса Балыкбургская, ВЕС, ТМ Баварушка  ПОКОМ</v>
          </cell>
          <cell r="D55">
            <v>27.3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56.1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59.87</v>
          </cell>
        </row>
        <row r="58">
          <cell r="A58" t="str">
            <v>268  Сосиски Филейбургские с филе сочного окорока, ВЕС, ТМ Баварушка  ПОКОМ</v>
          </cell>
          <cell r="D58">
            <v>2</v>
          </cell>
        </row>
        <row r="59">
          <cell r="A59" t="str">
            <v>283  Сосиски Сочинки, ВЕС, ТМ Стародворье ПОКОМ</v>
          </cell>
          <cell r="D59">
            <v>40.5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3.5</v>
          </cell>
        </row>
        <row r="61">
          <cell r="A61" t="str">
            <v>317 Колбаса Сервелат Рижский ТМ Зареченские ТС Зареченские  фиброуз в вакуумной у  ПОКОМ</v>
          </cell>
          <cell r="D61">
            <v>4.3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  <cell r="D62">
            <v>143.679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D63">
            <v>6.8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D64">
            <v>105.6</v>
          </cell>
        </row>
        <row r="65">
          <cell r="A65" t="str">
            <v>384  Колбаса Сочинка по-фински с сочным окороком ТМ Стародворье в оболочке фиброуз в ва  Поком</v>
          </cell>
          <cell r="D65">
            <v>54.8</v>
          </cell>
        </row>
        <row r="66">
          <cell r="A66" t="str">
            <v>386 Колбаса Филейбургская с душистым чесноком ТМ Баварушка в оболочке фиброуз в вакуу  ПОКОМ</v>
          </cell>
          <cell r="D66">
            <v>4.4000000000000004</v>
          </cell>
        </row>
        <row r="67">
          <cell r="A67" t="str">
            <v>БОНУС_229  Колбаса Молочная Дугушка, в/у, ВЕС, ТМ Стародворье   ПОКОМ</v>
          </cell>
          <cell r="D67">
            <v>2.4</v>
          </cell>
        </row>
        <row r="68">
          <cell r="A68" t="str">
            <v>У_215  Колбаса Докторская ГОСТ Дугушка, ВЕС, ТМ Стародворье ПОКОМ</v>
          </cell>
          <cell r="D68">
            <v>14.65</v>
          </cell>
        </row>
        <row r="69">
          <cell r="A69" t="str">
            <v>У_222  Колбаса Докторская стародворская, ВЕС, ВсхЗв   ПОКОМ</v>
          </cell>
          <cell r="D69">
            <v>3.9</v>
          </cell>
        </row>
        <row r="70">
          <cell r="A70" t="str">
            <v>У_231  Колбаса Молочная по-стародворски, ВЕС   ПОКОМ</v>
          </cell>
          <cell r="D70">
            <v>14.3</v>
          </cell>
        </row>
        <row r="71">
          <cell r="A71" t="str">
            <v>У_254  Сосиски Датские, ВЕС, ТМ КОЛБАСНЫЙ СТАНДАРТ ПОКОМ</v>
          </cell>
          <cell r="D71">
            <v>2.6</v>
          </cell>
        </row>
        <row r="72">
          <cell r="A72" t="str">
            <v>У_266  Колбаса Филейбургская с сочным окороком, ВЕС, ТМ Баварушка  ПОКОМ</v>
          </cell>
          <cell r="D72">
            <v>0.7</v>
          </cell>
        </row>
        <row r="73">
          <cell r="A73" t="str">
            <v>У_267  Колбаса Салями Филейбургская зернистая, оболочка фиброуз, ВЕС, ТМ Баварушка  ПОКОМ</v>
          </cell>
          <cell r="D73">
            <v>0.7</v>
          </cell>
        </row>
        <row r="74">
          <cell r="A74" t="str">
            <v>Логистический Партнер Шт</v>
          </cell>
          <cell r="D74">
            <v>10910</v>
          </cell>
        </row>
        <row r="75">
          <cell r="A75" t="str">
            <v>043  Ветчина Нежная ТМ Особый рецепт, п/а, 0,4кг    ПОКОМ</v>
          </cell>
          <cell r="D75">
            <v>77</v>
          </cell>
        </row>
        <row r="76">
          <cell r="A76" t="str">
            <v>047  Кол Баварская, белков.обол. в термоусад. пакете 0.17 кг, ТМ Стародворье  ПОКОМ</v>
          </cell>
          <cell r="D76">
            <v>108</v>
          </cell>
        </row>
        <row r="77">
          <cell r="A77" t="str">
            <v>054  Колбаса вареная Филейбургская с филе сочного окорока, 0,45 кг, БАВАРУШКА ПОКОМ</v>
          </cell>
          <cell r="D77">
            <v>120</v>
          </cell>
        </row>
        <row r="78">
          <cell r="A78" t="str">
            <v>055  Колбаса вареная Филейбургская, 0,45 кг, БАВАРУШКА ПОКОМ</v>
          </cell>
          <cell r="D78">
            <v>10</v>
          </cell>
        </row>
        <row r="79">
          <cell r="A79" t="str">
            <v>058  Колбаса Докторская Особая ТМ Особый рецепт,  0,5кг, ПОКОМ</v>
          </cell>
          <cell r="D79">
            <v>29</v>
          </cell>
        </row>
        <row r="80">
          <cell r="A80" t="str">
            <v>059  Колбаса Докторская по-стародворски  0.5 кг, ПОКОМ</v>
          </cell>
          <cell r="D80">
            <v>102</v>
          </cell>
        </row>
        <row r="81">
          <cell r="A81" t="str">
            <v>060  Колбаса Докторская стародворская  0,5 кг,ПОКОМ</v>
          </cell>
          <cell r="D81">
            <v>80</v>
          </cell>
        </row>
        <row r="82">
          <cell r="A82" t="str">
            <v>062  Колбаса Кракушка пряная с сальцем, 0.3кг в/у п/к, БАВАРУШКА ПОКОМ</v>
          </cell>
          <cell r="D82">
            <v>200</v>
          </cell>
        </row>
        <row r="83">
          <cell r="A83" t="str">
            <v>064  Колбаса Молочная Дугушка, вектор 0,4 кг, ТМ Стародворье  ПОКОМ</v>
          </cell>
          <cell r="D83">
            <v>402</v>
          </cell>
        </row>
        <row r="84">
          <cell r="A84" t="str">
            <v>068  Колбаса Особая ТМ Особый рецепт, 0,5 кг, ПОКОМ</v>
          </cell>
          <cell r="D84">
            <v>9</v>
          </cell>
        </row>
        <row r="85">
          <cell r="A85" t="str">
            <v>079  Колбаса Сервелат Кремлевский,  0.35 кг, ПОКОМ</v>
          </cell>
          <cell r="D85">
            <v>22</v>
          </cell>
        </row>
        <row r="86">
          <cell r="A86" t="str">
            <v>083  Колбаса Швейцарская 0,17 кг., ШТ., сырокопченая   ПОКОМ</v>
          </cell>
          <cell r="D86">
            <v>154</v>
          </cell>
        </row>
        <row r="87">
          <cell r="A87" t="str">
            <v>091  Сардельки Баварские, МГС 0.38кг, ТМ Стародворье  ПОКОМ</v>
          </cell>
          <cell r="D87">
            <v>300</v>
          </cell>
        </row>
        <row r="88">
          <cell r="A88" t="str">
            <v>094  Сосиски Баварские,  0.35кг, ТМ Колбасный стандарт ПОКОМ</v>
          </cell>
          <cell r="D88">
            <v>60</v>
          </cell>
        </row>
        <row r="89">
          <cell r="A89" t="str">
            <v>100  Сосиски Баварушки, 0.6кг, БАВАРУШКА ПОКОМ</v>
          </cell>
          <cell r="D89">
            <v>68</v>
          </cell>
        </row>
        <row r="90">
          <cell r="A90" t="str">
            <v>108  Сосиски С сыром,  0.42кг,ядрена копоть ПОКОМ</v>
          </cell>
          <cell r="D90">
            <v>66</v>
          </cell>
        </row>
        <row r="91">
          <cell r="A91" t="str">
            <v>114  Сосиски Филейбургские с филе сочного окорока, 0,55 кг, БАВАРУШКА ПОКОМ</v>
          </cell>
          <cell r="D91">
            <v>88</v>
          </cell>
        </row>
        <row r="92">
          <cell r="A92" t="str">
            <v>115  Колбаса Салями Филейбургская зернистая, в/у 0,35 кг срез, БАВАРУШКА ПОКОМ</v>
          </cell>
          <cell r="D92">
            <v>94</v>
          </cell>
        </row>
        <row r="93">
          <cell r="A93" t="str">
            <v>116  Колбаса Балыкбурская с копченым балыком, в/у 0,35 кг срез, БАВАРУШКА ПОКОМ</v>
          </cell>
          <cell r="D93">
            <v>8</v>
          </cell>
        </row>
        <row r="94">
          <cell r="A94" t="str">
            <v>117  Колбаса Сервелат Филейбургский с ароматными пряностями, в/у 0,35 кг срез, БАВАРУШКА ПОКОМ</v>
          </cell>
          <cell r="D94">
            <v>5</v>
          </cell>
        </row>
        <row r="95">
          <cell r="A95" t="str">
            <v>118  Колбаса Сервелат Филейбургский с филе сочного окорока, в/у 0,35 кг срез, БАВАРУШКА ПОКОМ</v>
          </cell>
          <cell r="D95">
            <v>91</v>
          </cell>
        </row>
        <row r="96">
          <cell r="A96" t="str">
            <v>272  Колбаса Сервелат Филедворский, фиброуз, в/у 0,35 кг срез,  ПОКОМ</v>
          </cell>
          <cell r="D96">
            <v>60</v>
          </cell>
        </row>
        <row r="97">
          <cell r="A97" t="str">
            <v>273  Сосиски Сочинки с сочной грудинкой, МГС 0.4кг,   ПОКОМ</v>
          </cell>
          <cell r="D97">
            <v>618</v>
          </cell>
        </row>
        <row r="98">
          <cell r="A98" t="str">
            <v>296  Колбаса Мясорубская с рубленой грудинкой 0,35кг срез ТМ Стародворье  ПОКОМ</v>
          </cell>
          <cell r="D98">
            <v>205</v>
          </cell>
        </row>
        <row r="99">
          <cell r="A99" t="str">
            <v>301  Сосиски Сочинки по-баварски с сыром,  0.4кг, ТМ Стародворье  ПОКОМ</v>
          </cell>
          <cell r="D99">
            <v>1157</v>
          </cell>
        </row>
        <row r="100">
          <cell r="A100" t="str">
            <v>302  Сосиски Сочинки по-баварски,  0.4кг, ТМ Стародворье  ПОКОМ</v>
          </cell>
          <cell r="D100">
            <v>1141</v>
          </cell>
        </row>
        <row r="101">
          <cell r="A101" t="str">
            <v>309  Сосиски Сочинки с сыром 0,4 кг ТМ Стародворье  ПОКОМ</v>
          </cell>
          <cell r="D101">
            <v>132</v>
          </cell>
        </row>
        <row r="102">
          <cell r="A102" t="str">
            <v>320  Сосиски Сочинки с сочным окороком 0,4 кг ТМ Стародворье  ПОКОМ</v>
          </cell>
          <cell r="D102">
            <v>121</v>
          </cell>
        </row>
        <row r="103">
          <cell r="A103" t="str">
            <v>325 Колбаса Сервелат Мясорубский ТМ Стародворье с мелкорубленным окороком 0,35 кг  ПОКОМ</v>
          </cell>
          <cell r="D103">
            <v>33</v>
          </cell>
        </row>
        <row r="104">
          <cell r="A104" t="str">
            <v>343 Колбаса Докторская оригинальная ТМ Особый рецепт в оболочке полиамид 0,4 кг.  ПОКОМ</v>
          </cell>
          <cell r="D104">
            <v>164</v>
          </cell>
        </row>
        <row r="105">
          <cell r="A105" t="str">
            <v>346 Колбаса Сервелат Филейбургский с копченой грудинкой ТМ Баварушка в оболов/у 0,35 кг срез  ПОКОМ</v>
          </cell>
          <cell r="D105">
            <v>48</v>
          </cell>
        </row>
        <row r="106">
          <cell r="A106" t="str">
            <v>347 Паштет печеночный со сливочным маслом ТМ Стародворье ламистер 0,1 кг. Консервы   ПОКОМ</v>
          </cell>
          <cell r="D106">
            <v>300</v>
          </cell>
        </row>
        <row r="107">
          <cell r="A107" t="str">
            <v>351 Сосиски Филейбургские с грудкой ТМ Баварушка в оболо амицел в моди газовой среде 0,33 кг  Поком</v>
          </cell>
          <cell r="D107">
            <v>60</v>
          </cell>
        </row>
        <row r="108">
          <cell r="A108" t="str">
            <v>352  Сардельки Сочинки с сыром 0,4 кг ТМ Стародворье   ПОКОМ</v>
          </cell>
          <cell r="D108">
            <v>508</v>
          </cell>
        </row>
        <row r="109">
          <cell r="A109" t="str">
            <v>355 Сос Молочные для завтрака ОР полиамид мгс 0,4 кг НД СК  ПОКОМ</v>
          </cell>
          <cell r="D109">
            <v>600</v>
          </cell>
        </row>
        <row r="110">
          <cell r="A110" t="str">
            <v>361 Колбаса Салями Филейбургская зернистая ТМ Баварушка в оболочке  в вак 0.28кг ПОКОМ</v>
          </cell>
          <cell r="D110">
            <v>14</v>
          </cell>
        </row>
        <row r="111">
          <cell r="A111" t="str">
            <v>364 Колбаса Сервелат Филейбургский с копченой грудинкой ТМ Баварушка  в/у 0,28 кг  ПОКОМ</v>
          </cell>
          <cell r="D111">
            <v>27</v>
          </cell>
        </row>
        <row r="112">
          <cell r="A112" t="str">
            <v>371  Сосиски Сочинки Молочные 0,4 кг ТМ Стародворье  ПОКОМ</v>
          </cell>
          <cell r="D112">
            <v>331</v>
          </cell>
        </row>
        <row r="113">
          <cell r="A113" t="str">
            <v>372  Сосиски Сочинки Сливочные 0,4 кг ТМ Стародворье  ПОКОМ</v>
          </cell>
          <cell r="D113">
            <v>149</v>
          </cell>
        </row>
        <row r="114">
          <cell r="A114" t="str">
            <v>374  Сосиски Сочинки с сыром ф/в 0,3 кг п/а ТМ "Стародворье"  Поком</v>
          </cell>
          <cell r="D114">
            <v>90</v>
          </cell>
        </row>
        <row r="115">
          <cell r="A115" t="str">
            <v>375  Сосиски Сочинки по-баварски Бавария Фикс.вес 0,84 П/а мгс Стародворье</v>
          </cell>
          <cell r="D115">
            <v>152</v>
          </cell>
        </row>
        <row r="116">
          <cell r="A116" t="str">
            <v>376  Сардельки Сочинки с сочным окороком ТМ Стародворье полиамид мгс ф/в 0,4 кг СК3</v>
          </cell>
          <cell r="D116">
            <v>450</v>
          </cell>
        </row>
        <row r="117">
          <cell r="A117" t="str">
            <v>377  Сосиски Сочинки по-баварски с сыром ТМ Стародворье полиамид мгс ф/в 0,84 кг СК3</v>
          </cell>
          <cell r="D117">
            <v>124</v>
          </cell>
        </row>
        <row r="118">
          <cell r="A118" t="str">
            <v>381  Сардельки Сочинки 0,4кг ТМ Стародворье  ПОКОМ</v>
          </cell>
          <cell r="D118">
            <v>15</v>
          </cell>
        </row>
        <row r="119">
          <cell r="A119" t="str">
            <v>418 С/к колбасы Мини-салями во вкусом бекона Ядрена копоть Фикс.вес 0,05 б/о Ядрена копоть  Поком</v>
          </cell>
          <cell r="D119">
            <v>1</v>
          </cell>
        </row>
        <row r="120">
          <cell r="A120" t="str">
            <v>446 Сосиски Баварские с сыром 0,35 кг. ТМ Стародворье в оболочке айпил в модифи газовой среде  Поком</v>
          </cell>
          <cell r="D120">
            <v>627</v>
          </cell>
        </row>
        <row r="121">
          <cell r="A121" t="str">
            <v>451 Сосиски «Баварские» Фикс.вес 0,35 П/а ТМ «Стародворье»  Поком</v>
          </cell>
          <cell r="D121">
            <v>1404</v>
          </cell>
        </row>
        <row r="122">
          <cell r="A122" t="str">
            <v>458 Колбаса Балыкбургская ТМ Баварушка с мраморным балыком в оболочке черева в вакуу 0,11 кг.  Поком</v>
          </cell>
          <cell r="D122">
            <v>272</v>
          </cell>
        </row>
        <row r="123">
          <cell r="A123" t="str">
            <v>У_352  Сардельки Сочинки с сыром 0,4 кг ТМ Стародворье   ПОКОМ</v>
          </cell>
          <cell r="D123">
            <v>12</v>
          </cell>
        </row>
        <row r="124">
          <cell r="A124" t="str">
            <v>У_446 Сосиски Баварские с сыром 0,35 кг. ТМ Стародворье  Поком</v>
          </cell>
          <cell r="D124">
            <v>2</v>
          </cell>
        </row>
        <row r="125">
          <cell r="A125" t="str">
            <v>ПОКОМ Логистический Партнер Заморозка</v>
          </cell>
          <cell r="D125">
            <v>4028</v>
          </cell>
        </row>
        <row r="126">
          <cell r="A126" t="str">
            <v>Вареники замороженные постные Благолепные с картофелем и луком классическая форма, ВЕС,  ПОКОМ</v>
          </cell>
          <cell r="D126">
            <v>30</v>
          </cell>
        </row>
        <row r="127">
          <cell r="A127" t="str">
            <v>Готовые чебупели острые с мясом Горячая штучка 0,3 кг зам  ПОКОМ</v>
          </cell>
          <cell r="D127">
            <v>44</v>
          </cell>
        </row>
        <row r="128">
          <cell r="A128" t="str">
            <v>Готовые чебупели с ветчиной и сыром Горячая штучка 0,3кг зам  ПОКОМ</v>
          </cell>
          <cell r="D128">
            <v>70</v>
          </cell>
        </row>
        <row r="129">
          <cell r="A129" t="str">
            <v>Готовые чебупели сочные с мясом ТМ Горячая штучка  0,3кг зам  ПОКОМ</v>
          </cell>
          <cell r="D129">
            <v>111</v>
          </cell>
        </row>
        <row r="130">
          <cell r="A130" t="str">
            <v>Готовые чебуреки с мясом ТМ Горячая штучка 0,09 кг флоу-пак ПОКОМ</v>
          </cell>
          <cell r="D130">
            <v>11</v>
          </cell>
        </row>
        <row r="131">
          <cell r="A131" t="str">
            <v>Жар-боллы с курочкой и сыром. Кулинарные изделия рубленые в тесте куриные жареные  ПОКОМ</v>
          </cell>
          <cell r="D131">
            <v>3</v>
          </cell>
        </row>
        <row r="132">
          <cell r="A132" t="str">
            <v>Жар-ладушки с клубникой и вишней ТМ Зареченские ТС Зареченские продукты.  Поком</v>
          </cell>
          <cell r="D132">
            <v>10.4</v>
          </cell>
        </row>
        <row r="133">
          <cell r="A133" t="str">
            <v>Жар-ладушки с яблоком и грушей. Изделия хлебобулочные жареные с начинкой зам  ПОКОМ</v>
          </cell>
          <cell r="D133">
            <v>14.1</v>
          </cell>
        </row>
        <row r="134">
          <cell r="A134" t="str">
            <v>Круггетсы с сырным соусом ТМ Горячая штучка 0,25 кг зам  ПОКОМ</v>
          </cell>
          <cell r="D134">
            <v>63</v>
          </cell>
        </row>
        <row r="135">
          <cell r="A135" t="str">
            <v>Круггетсы сочные ТМ Горячая штучка ТС Круггетсы 0,25 кг зам  ПОКОМ</v>
          </cell>
          <cell r="D135">
            <v>59</v>
          </cell>
        </row>
        <row r="136">
          <cell r="A136" t="str">
            <v>Мини-сосиски в тесте Фрайпики 1,8кг ВЕС ТМ Зареченские  Поком</v>
          </cell>
          <cell r="D136">
            <v>12.6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3</v>
          </cell>
        </row>
        <row r="138">
          <cell r="A138" t="str">
            <v>Наггетсы Нагетосы Сочная курочка в хруст панир со сметаной и зеленью ТМ Горячая штучка 0,25 ПОКОМ</v>
          </cell>
          <cell r="D138">
            <v>5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227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230</v>
          </cell>
        </row>
        <row r="141">
          <cell r="A141" t="str">
            <v>Наггетсы Хрустящие ТМ Зареченские ТС Зареченские продукты. Поком</v>
          </cell>
          <cell r="D141">
            <v>114.6</v>
          </cell>
        </row>
        <row r="142">
          <cell r="A142" t="str">
            <v>Пельмени Grandmeni со сливочным маслом Горячая штучка 0,75 кг ПОКОМ</v>
          </cell>
          <cell r="D142">
            <v>83</v>
          </cell>
        </row>
        <row r="143">
          <cell r="A143" t="str">
            <v>Пельмени Бигбули #МЕГАВКУСИЩЕ с сочной грудинкой ТМ Горячая штучка ТС Бигбули  сфера 0,43  ПОКОМ</v>
          </cell>
          <cell r="D143">
            <v>2</v>
          </cell>
        </row>
        <row r="144">
          <cell r="A144" t="str">
            <v>Пельмени Бигбули с мясом, Горячая штучка 0,9кг  ПОКОМ</v>
          </cell>
          <cell r="D144">
            <v>52</v>
          </cell>
        </row>
        <row r="145">
          <cell r="A145" t="str">
            <v>Пельмени Бигбули с мясом, Горячая штучка сфера 0,43 кг  ПОКОМ</v>
          </cell>
          <cell r="D145">
            <v>3</v>
          </cell>
        </row>
        <row r="146">
          <cell r="A146" t="str">
            <v>Пельмени Бигбули со слив.маслом 0,9 кг   Поком</v>
          </cell>
          <cell r="D146">
            <v>56</v>
          </cell>
        </row>
        <row r="147">
          <cell r="A147" t="str">
            <v>Пельмени Бигбули со сливочным маслом ТМ Горячая штучка ТС Бигбули ГШ флоу-пак сфера 0,43 УВС.  ПОКОМ</v>
          </cell>
          <cell r="D147">
            <v>37</v>
          </cell>
        </row>
        <row r="148">
          <cell r="A148" t="str">
            <v>Пельмени Бульмени с говядиной и свининой Горячая шт. 0,9 кг  ПОКОМ</v>
          </cell>
          <cell r="D148">
            <v>109</v>
          </cell>
        </row>
        <row r="149">
          <cell r="A149" t="str">
            <v>Пельмени Бульмени с говядиной и свининой Наваристые Горячая штучка ВЕС  ПОКОМ</v>
          </cell>
          <cell r="D149">
            <v>575</v>
          </cell>
        </row>
        <row r="150">
          <cell r="A150" t="str">
            <v>Пельмени Бульмени со сливочным маслом Горячая штучка 0,9 кг  ПОКОМ</v>
          </cell>
          <cell r="D150">
            <v>207</v>
          </cell>
        </row>
        <row r="151">
          <cell r="A151" t="str">
            <v>Пельмени Бульмени со сливочным маслом ТМ Горячая шт. 0,43 кг  ПОКОМ</v>
          </cell>
          <cell r="D151">
            <v>5</v>
          </cell>
        </row>
        <row r="152">
          <cell r="A152" t="str">
            <v>Пельмени Мясорубские с рубленой грудинкой ТМ Стародворье фоу-пак классическая форма 0,7 кг.  Поком</v>
          </cell>
          <cell r="D152">
            <v>37</v>
          </cell>
        </row>
        <row r="153">
          <cell r="A153" t="str">
            <v>Пельмени Мясорубские ТМ Стародворье фоу-пак равиоли 0,7 кг.  Поком</v>
          </cell>
          <cell r="D153">
            <v>77</v>
          </cell>
        </row>
        <row r="154">
          <cell r="A154" t="str">
            <v>Пельмени отборные  с говядиной и свининой 0,43кг ушко  Поком</v>
          </cell>
          <cell r="D154">
            <v>13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66</v>
          </cell>
        </row>
        <row r="156">
          <cell r="A156" t="str">
            <v>Пельмени отборные с говядиной 0,43кг Поком</v>
          </cell>
          <cell r="D156">
            <v>14</v>
          </cell>
        </row>
        <row r="157">
          <cell r="A157" t="str">
            <v>Пельмени Отборные с говядиной 0,9 кг НОВА ТМ Стародворье ТС Медвежье ушко  ПОКОМ</v>
          </cell>
          <cell r="D157">
            <v>54</v>
          </cell>
        </row>
        <row r="158">
          <cell r="A158" t="str">
            <v>Пельмени С говядиной и свининой, ВЕС, ТМ Славница сфера пуговки  ПОКОМ</v>
          </cell>
          <cell r="D158">
            <v>450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D159">
            <v>2</v>
          </cell>
        </row>
        <row r="160">
          <cell r="A160" t="str">
            <v>Пельмени Сочные стародв. сфера 0,43кг  Поком</v>
          </cell>
          <cell r="D160">
            <v>3</v>
          </cell>
        </row>
        <row r="161">
          <cell r="A161" t="str">
            <v>Пельмени Сочные сфера 0,9 кг ТМ Стародворье ПОКОМ</v>
          </cell>
          <cell r="D161">
            <v>4</v>
          </cell>
        </row>
        <row r="162">
          <cell r="A162" t="str">
            <v>Пельмени Умелый повар равиоли  ПОКОМ</v>
          </cell>
          <cell r="D162">
            <v>15</v>
          </cell>
        </row>
        <row r="163">
          <cell r="A163" t="str">
            <v>У_Готовые чебупели острые с мясом Горячая штучка 0,3 кг зам  ПОКОМ</v>
          </cell>
          <cell r="D163">
            <v>1</v>
          </cell>
        </row>
        <row r="164">
          <cell r="A164" t="str">
            <v>У_Круггетсы с сырным соусом ТМ Горячая штучка 3 кг зам вес ПОКОМ</v>
          </cell>
          <cell r="D164">
            <v>6</v>
          </cell>
        </row>
        <row r="165">
          <cell r="A165" t="str">
            <v>У_Круггетсы сочные ТМ Горячая штучка ТС Круггетсы 3 кг. Изделия кулинарные рубленые в тесте куриные</v>
          </cell>
          <cell r="D165">
            <v>13</v>
          </cell>
        </row>
        <row r="166">
          <cell r="A166" t="str">
            <v>У_Пельмени Бульмени с говядиной и свининой Горячая штучка 0,43  ПОКОМ</v>
          </cell>
          <cell r="D166">
            <v>62</v>
          </cell>
        </row>
        <row r="167">
          <cell r="A167" t="str">
            <v>У_Пельмени Бульмени со сливочным маслом ТМ Горячая шт. 0,43 кг  ПОКОМ</v>
          </cell>
          <cell r="D167">
            <v>94</v>
          </cell>
        </row>
        <row r="168">
          <cell r="A168" t="str">
            <v>У_Пельмени Быстромени рубл. в тесте из мяса кур. вареные сфера "Мясная галерея" ВЕС</v>
          </cell>
          <cell r="D168">
            <v>20</v>
          </cell>
        </row>
        <row r="169">
          <cell r="A169" t="str">
            <v>У_Пельмени Вл.Стандарт с говядиной и свининой шт. 0,8 кг ТМ Владимирский стандарт   ПОКОМ</v>
          </cell>
          <cell r="D169">
            <v>15</v>
          </cell>
        </row>
        <row r="170">
          <cell r="A170" t="str">
            <v>Фрай-пицца с ветчиной и грибами 3,0 кг. ВЕС.  ПОКОМ</v>
          </cell>
          <cell r="D170">
            <v>15</v>
          </cell>
        </row>
        <row r="171">
          <cell r="A171" t="str">
            <v>Фрай-пицца с ветчиной и грибами ТМ Зареченские ТС Зареченские продукты.  Поком</v>
          </cell>
          <cell r="D171">
            <v>3</v>
          </cell>
        </row>
        <row r="172">
          <cell r="A172" t="str">
            <v>Хотстеры ТМ Горячая штучка ТС Хотстеры 0,25 кг зам  ПОКОМ</v>
          </cell>
          <cell r="D172">
            <v>82</v>
          </cell>
        </row>
        <row r="173">
          <cell r="A173" t="str">
            <v>Хрустящие крылышки острые к пиву ТМ Горячая штучка 0,3кг зам  ПОКОМ</v>
          </cell>
          <cell r="D173">
            <v>64</v>
          </cell>
        </row>
        <row r="174">
          <cell r="A174" t="str">
            <v>Хрустящие крылышки ТМ Горячая штучка 0,3 кг зам  ПОКОМ</v>
          </cell>
          <cell r="D174">
            <v>77</v>
          </cell>
        </row>
        <row r="175">
          <cell r="A175" t="str">
            <v>Хрустящие крылышки ТМ Зареченские ТС Зареченские продукты.   Поком</v>
          </cell>
          <cell r="D175">
            <v>32.799999999999997</v>
          </cell>
        </row>
        <row r="176">
          <cell r="A176" t="str">
            <v>Чебупай сочное яблоко ТМ Горячая штучка ТС Чебупай 0,2 кг УВС.  зам  ПОКОМ</v>
          </cell>
          <cell r="D176">
            <v>23</v>
          </cell>
        </row>
        <row r="177">
          <cell r="A177" t="str">
            <v>Чебупай спелая вишня ТМ Горячая штучка ТС Чебупай 0,2 кг УВС. зам  ПОКОМ</v>
          </cell>
          <cell r="D177">
            <v>25</v>
          </cell>
        </row>
        <row r="178">
          <cell r="A178" t="str">
            <v>Чебупицца курочка по-итальянски Горячая штучка 0,25 кг зам  ПОКОМ</v>
          </cell>
          <cell r="D178">
            <v>132</v>
          </cell>
        </row>
        <row r="179">
          <cell r="A179" t="str">
            <v>Чебупицца Пепперони ТМ Горячая штучка ТС Чебупицца 0.25кг зам  ПОКОМ</v>
          </cell>
          <cell r="D179">
            <v>155</v>
          </cell>
        </row>
        <row r="180">
          <cell r="A180" t="str">
            <v>Чебуреки Мясные вес 2,7 кг ТМ Зареченские ТС Зареченские продукты   Поком</v>
          </cell>
          <cell r="D180">
            <v>30.9</v>
          </cell>
        </row>
        <row r="181">
          <cell r="A181" t="str">
            <v>Чебуреки сочные ТМ Зареченские ТС Зареченские продукты.  Поком</v>
          </cell>
          <cell r="D181">
            <v>238.6</v>
          </cell>
        </row>
        <row r="182">
          <cell r="A182" t="str">
            <v>Чебуречище горячая штучка 0,14кг Поком</v>
          </cell>
          <cell r="D182">
            <v>67</v>
          </cell>
        </row>
      </sheetData>
      <sheetData sheetId="3">
        <row r="1">
          <cell r="A1" t="str">
            <v>Склад ЛУГАНСК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20.12.2023 - 26.12.2023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75</v>
          </cell>
          <cell r="F7">
            <v>150</v>
          </cell>
        </row>
        <row r="8">
          <cell r="A8" t="str">
            <v>043  Ветчина Нежная ТМ Особый рецепт, п/а, 0,4кг    ПОКОМ</v>
          </cell>
          <cell r="D8">
            <v>28</v>
          </cell>
          <cell r="F8">
            <v>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10.199999999999999</v>
          </cell>
          <cell r="F9">
            <v>60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54</v>
          </cell>
          <cell r="F10">
            <v>120</v>
          </cell>
        </row>
        <row r="11">
          <cell r="A11" t="str">
            <v>059  Колбаса Докторская по-стародворски  0.5 кг, ПОКОМ</v>
          </cell>
          <cell r="D11">
            <v>50</v>
          </cell>
          <cell r="F11">
            <v>100</v>
          </cell>
        </row>
        <row r="12">
          <cell r="A12" t="str">
            <v>060  Колбаса Докторская стародворская  0,5 кг,ПОКОМ</v>
          </cell>
          <cell r="D12">
            <v>40</v>
          </cell>
          <cell r="F12">
            <v>80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54</v>
          </cell>
          <cell r="F13">
            <v>180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160.80000000000001</v>
          </cell>
          <cell r="F14">
            <v>402</v>
          </cell>
        </row>
        <row r="15">
          <cell r="A15" t="str">
            <v>091  Сардельки Баварские, МГС 0.38кг, ТМ Стародворье  ПОКОМ</v>
          </cell>
          <cell r="D15">
            <v>114</v>
          </cell>
          <cell r="F15">
            <v>300</v>
          </cell>
        </row>
        <row r="16">
          <cell r="A16" t="str">
            <v>100  Сосиски Баварушки, 0.6кг, БАВАРУШКА ПОКОМ</v>
          </cell>
          <cell r="D16">
            <v>40.799999999999997</v>
          </cell>
          <cell r="F16">
            <v>68</v>
          </cell>
        </row>
        <row r="17">
          <cell r="A17" t="str">
            <v>108  Сосиски С сыром,  0.42кг,ядрена копоть ПОКОМ</v>
          </cell>
          <cell r="D17">
            <v>27.72</v>
          </cell>
          <cell r="F17">
            <v>66</v>
          </cell>
        </row>
        <row r="18">
          <cell r="A18" t="str">
            <v>114  Сосиски Филейбургские с филе сочного окорока, 0,55 кг, БАВАРУШКА ПОКОМ</v>
          </cell>
          <cell r="D18">
            <v>48.4</v>
          </cell>
          <cell r="F18">
            <v>88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D19">
            <v>31.5</v>
          </cell>
          <cell r="F19">
            <v>90</v>
          </cell>
        </row>
        <row r="20">
          <cell r="A20" t="str">
            <v>248  Сардельки Сочные ТМ Особый рецепт,   ПОКОМ</v>
          </cell>
          <cell r="D20">
            <v>707.96500000000003</v>
          </cell>
          <cell r="F20">
            <v>707.96500000000003</v>
          </cell>
        </row>
        <row r="21">
          <cell r="A21" t="str">
            <v>301  Сосиски Сочинки по-баварски с сыром,  0.4кг, ТМ Стародворье  ПОКОМ</v>
          </cell>
          <cell r="D21">
            <v>297.60000000000002</v>
          </cell>
          <cell r="F21">
            <v>744</v>
          </cell>
        </row>
        <row r="22">
          <cell r="A22" t="str">
            <v>302  Сосиски Сочинки по-баварски,  0.4кг, ТМ Стародворье  ПОКОМ</v>
          </cell>
          <cell r="D22">
            <v>240</v>
          </cell>
          <cell r="F22">
            <v>600</v>
          </cell>
        </row>
        <row r="23">
          <cell r="A23" t="str">
            <v>309  Сосиски Сочинки с сыром 0,4 кг ТМ Стародворье  ПОКОМ</v>
          </cell>
          <cell r="D23">
            <v>24</v>
          </cell>
          <cell r="F23">
            <v>60</v>
          </cell>
        </row>
        <row r="24">
          <cell r="A24" t="str">
            <v>343 Колбаса Докторская оригинальная ТМ Особый рецепт в оболочке полиамид 0,4 кг.  ПОКОМ</v>
          </cell>
          <cell r="D24">
            <v>64</v>
          </cell>
          <cell r="F24">
            <v>160</v>
          </cell>
        </row>
        <row r="25">
          <cell r="A25" t="str">
            <v>344 Колбаса Салями Финская ТМ Стародворски колбасы ТС Вязанка в оболочке фиброуз в вак 0,35 кг ПОКОМ</v>
          </cell>
          <cell r="D25">
            <v>14</v>
          </cell>
          <cell r="F25">
            <v>40</v>
          </cell>
        </row>
        <row r="26">
          <cell r="A26" t="str">
            <v>346 Колбаса Сервелат Филейбургский с копченой грудинкой ТМ Баварушка в оболов/у 0,35 кг срез  ПОКОМ</v>
          </cell>
          <cell r="D26">
            <v>16.8</v>
          </cell>
          <cell r="F26">
            <v>48</v>
          </cell>
        </row>
        <row r="27">
          <cell r="A27" t="str">
            <v>347 Паштет печеночный со сливочным маслом ТМ Стародворье ламистер 0,1 кг. Консервы   ПОКОМ</v>
          </cell>
          <cell r="D27">
            <v>30</v>
          </cell>
          <cell r="F27">
            <v>300</v>
          </cell>
        </row>
        <row r="28">
          <cell r="A28" t="str">
            <v>350 Сосиски Молокуши миникушай ТМ Вязанка в оболочке амицел в модифиц газовой среде 0,45 кг  Поком</v>
          </cell>
          <cell r="D28">
            <v>78.3</v>
          </cell>
          <cell r="F28">
            <v>174</v>
          </cell>
        </row>
        <row r="29">
          <cell r="A29" t="str">
            <v>351 Сосиски Филейбургские с грудкой ТМ Баварушка в оболо амицел в моди газовой среде 0,33 кг  Поком</v>
          </cell>
          <cell r="D29">
            <v>19.8</v>
          </cell>
          <cell r="F29">
            <v>60</v>
          </cell>
        </row>
        <row r="30">
          <cell r="A30" t="str">
            <v>352  Сардельки Сочинки с сыром 0,4 кг ТМ Стародворье   ПОКОМ</v>
          </cell>
          <cell r="D30">
            <v>201.6</v>
          </cell>
          <cell r="F30">
            <v>504</v>
          </cell>
        </row>
        <row r="31">
          <cell r="A31" t="str">
            <v>355 Сос Молочные для завтрака ОР полиамид мгс 0,4 кг НД СК  ПОКОМ</v>
          </cell>
          <cell r="D31">
            <v>240</v>
          </cell>
          <cell r="F31">
            <v>600</v>
          </cell>
        </row>
        <row r="32">
          <cell r="A32" t="str">
            <v>373 Ветчины «Филейская» Фикс.вес 0,45 Вектор ТМ «Вязанка»  Поком</v>
          </cell>
          <cell r="D32">
            <v>58.5</v>
          </cell>
          <cell r="F32">
            <v>130</v>
          </cell>
        </row>
        <row r="33">
          <cell r="A33" t="str">
            <v>374  Сосиски Сочинки с сыром ф/в 0,3 кг п/а ТМ "Стародворье"  Поком</v>
          </cell>
          <cell r="D33">
            <v>27</v>
          </cell>
          <cell r="F33">
            <v>90</v>
          </cell>
        </row>
        <row r="34">
          <cell r="A34" t="str">
            <v>375  Сосиски Сочинки по-баварски Бавария Фикс.вес 0,84 П/а мгс Стародворье</v>
          </cell>
          <cell r="D34">
            <v>127.68</v>
          </cell>
          <cell r="F34">
            <v>152</v>
          </cell>
        </row>
        <row r="35">
          <cell r="A35" t="str">
            <v>376  Сардельки Сочинки с сочным окороком ТМ Стародворье полиамид мгс ф/в 0,4 кг СК3</v>
          </cell>
          <cell r="D35">
            <v>180</v>
          </cell>
          <cell r="F35">
            <v>450</v>
          </cell>
        </row>
        <row r="36">
          <cell r="A36" t="str">
            <v>377  Сосиски Сочинки по-баварски с сыром ТМ Стародворье полиамид мгс ф/в 0,84 кг СК3</v>
          </cell>
          <cell r="D36">
            <v>104.16</v>
          </cell>
          <cell r="F36">
            <v>124</v>
          </cell>
        </row>
        <row r="37">
          <cell r="A37" t="str">
            <v>446 Сосиски Баварские с сыром 0,35 кг. ТМ Стародворье в оболочке айпил в модифи газовой среде  Поком</v>
          </cell>
          <cell r="D37">
            <v>210</v>
          </cell>
          <cell r="F37">
            <v>600</v>
          </cell>
        </row>
        <row r="38">
          <cell r="A38" t="str">
            <v>451 Сосиски «Баварские» Фикс.вес 0,35 П/а ТМ «Стародворье»  Поком</v>
          </cell>
          <cell r="D38">
            <v>491.4</v>
          </cell>
          <cell r="F38">
            <v>1404</v>
          </cell>
        </row>
        <row r="39">
          <cell r="A39" t="str">
            <v>Итого</v>
          </cell>
          <cell r="D39">
            <v>3867.2249999999999</v>
          </cell>
          <cell r="F39">
            <v>8721.9650000000001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27"/>
  <sheetViews>
    <sheetView tabSelected="1" workbookViewId="0">
      <pane ySplit="5" topLeftCell="A27" activePane="bottomLeft" state="frozen"/>
      <selection pane="bottomLeft" activeCell="Q42" sqref="Q42"/>
    </sheetView>
  </sheetViews>
  <sheetFormatPr defaultColWidth="10.5" defaultRowHeight="11.45" customHeight="1" outlineLevelRow="1" x14ac:dyDescent="0.2"/>
  <cols>
    <col min="1" max="1" width="63.6640625" style="1" customWidth="1"/>
    <col min="2" max="2" width="3.6640625" style="1" customWidth="1"/>
    <col min="3" max="6" width="7" style="1" customWidth="1"/>
    <col min="7" max="7" width="5.1640625" style="23" customWidth="1"/>
    <col min="8" max="8" width="5.1640625" style="2" customWidth="1"/>
    <col min="9" max="17" width="7.83203125" style="2" customWidth="1"/>
    <col min="18" max="18" width="21.33203125" style="2" customWidth="1"/>
    <col min="19" max="20" width="5.5" style="2" customWidth="1"/>
    <col min="21" max="23" width="7.83203125" style="2" customWidth="1"/>
    <col min="24" max="24" width="29" style="2" customWidth="1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131</v>
      </c>
      <c r="H3" s="12" t="s">
        <v>132</v>
      </c>
      <c r="I3" s="13" t="s">
        <v>133</v>
      </c>
      <c r="J3" s="13" t="s">
        <v>134</v>
      </c>
      <c r="K3" s="13" t="s">
        <v>135</v>
      </c>
      <c r="L3" s="13" t="s">
        <v>136</v>
      </c>
      <c r="M3" s="13" t="s">
        <v>137</v>
      </c>
      <c r="N3" s="13" t="s">
        <v>137</v>
      </c>
      <c r="O3" s="13" t="s">
        <v>138</v>
      </c>
      <c r="P3" s="14" t="s">
        <v>137</v>
      </c>
      <c r="Q3" s="15" t="s">
        <v>139</v>
      </c>
      <c r="R3" s="16"/>
      <c r="S3" s="13" t="s">
        <v>140</v>
      </c>
      <c r="T3" s="13" t="s">
        <v>141</v>
      </c>
      <c r="U3" s="14" t="s">
        <v>142</v>
      </c>
      <c r="V3" s="14" t="s">
        <v>143</v>
      </c>
      <c r="W3" s="14" t="s">
        <v>149</v>
      </c>
      <c r="X3" s="1" t="s">
        <v>144</v>
      </c>
      <c r="Y3" s="13" t="s">
        <v>145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132</v>
      </c>
      <c r="I4" s="13"/>
      <c r="J4" s="13"/>
      <c r="K4" s="13"/>
      <c r="L4" s="17" t="s">
        <v>146</v>
      </c>
      <c r="M4" s="18"/>
      <c r="N4" s="18"/>
      <c r="O4" s="13"/>
      <c r="P4" s="13"/>
      <c r="Q4" s="15" t="s">
        <v>147</v>
      </c>
      <c r="R4" s="16" t="s">
        <v>148</v>
      </c>
      <c r="S4" s="13"/>
      <c r="T4" s="13"/>
      <c r="U4" s="13"/>
      <c r="V4" s="13"/>
      <c r="W4" s="13"/>
      <c r="X4" s="1"/>
      <c r="Y4" s="13">
        <v>1</v>
      </c>
    </row>
    <row r="5" spans="1:25" ht="12.75" customHeight="1" x14ac:dyDescent="0.2">
      <c r="A5" s="6"/>
      <c r="B5" s="7"/>
      <c r="C5" s="5"/>
      <c r="D5" s="5"/>
      <c r="E5" s="20">
        <f t="shared" ref="E5:F5" si="0">SUM(E6:E265)</f>
        <v>37658.990999999995</v>
      </c>
      <c r="F5" s="20">
        <f t="shared" si="0"/>
        <v>12839.517000000003</v>
      </c>
      <c r="G5" s="11"/>
      <c r="H5" s="19"/>
      <c r="I5" s="20">
        <f t="shared" ref="I5:Q5" si="1">SUM(I6:I265)</f>
        <v>40418.856000000007</v>
      </c>
      <c r="J5" s="20">
        <f t="shared" si="1"/>
        <v>-2759.8650000000007</v>
      </c>
      <c r="K5" s="20">
        <f t="shared" si="1"/>
        <v>28937.025999999998</v>
      </c>
      <c r="L5" s="20">
        <f t="shared" si="1"/>
        <v>8721.9650000000001</v>
      </c>
      <c r="M5" s="20">
        <f t="shared" si="1"/>
        <v>18760.063999999998</v>
      </c>
      <c r="N5" s="20">
        <f t="shared" si="1"/>
        <v>0</v>
      </c>
      <c r="O5" s="20">
        <f t="shared" si="1"/>
        <v>5787.4052000000011</v>
      </c>
      <c r="P5" s="20">
        <f t="shared" si="1"/>
        <v>33858.209999999992</v>
      </c>
      <c r="Q5" s="21">
        <f t="shared" si="1"/>
        <v>0</v>
      </c>
      <c r="R5" s="22"/>
      <c r="S5" s="13"/>
      <c r="T5" s="13"/>
      <c r="U5" s="20">
        <f>SUM(U6:U265)</f>
        <v>5065.3648000000021</v>
      </c>
      <c r="V5" s="20">
        <f>SUM(V6:V265)</f>
        <v>4177.6181999999999</v>
      </c>
      <c r="W5" s="20">
        <f>SUM(W6:W265)</f>
        <v>6570.4006000000008</v>
      </c>
      <c r="X5" s="1"/>
      <c r="Y5" s="20">
        <f>SUM(Y6:Y265)</f>
        <v>31662.98</v>
      </c>
    </row>
    <row r="6" spans="1:25" ht="11.1" customHeight="1" x14ac:dyDescent="0.2">
      <c r="A6" s="8" t="s">
        <v>8</v>
      </c>
      <c r="B6" s="8" t="s">
        <v>9</v>
      </c>
      <c r="C6" s="9">
        <v>151.41200000000001</v>
      </c>
      <c r="D6" s="9">
        <v>129.15600000000001</v>
      </c>
      <c r="E6" s="9">
        <v>160.952</v>
      </c>
      <c r="F6" s="9">
        <v>80.578000000000003</v>
      </c>
      <c r="G6" s="23">
        <f>VLOOKUP(A6,[1]TDSheet!$A:$H,8,0)</f>
        <v>1</v>
      </c>
      <c r="H6" s="2">
        <f>VLOOKUP(A6,[1]TDSheet!$A:$I,9,0)</f>
        <v>50</v>
      </c>
      <c r="I6" s="2">
        <f>VLOOKUP(A6,[2]Донецк!$A:$E,4,0)</f>
        <v>183.35499999999999</v>
      </c>
      <c r="J6" s="2">
        <f>E6-I6</f>
        <v>-22.402999999999992</v>
      </c>
      <c r="K6" s="2">
        <f>E6-L6</f>
        <v>160.952</v>
      </c>
      <c r="M6" s="2">
        <f>VLOOKUP(A6,[1]TDSheet!$A:$T,20,0)</f>
        <v>96.136200000000002</v>
      </c>
      <c r="N6" s="2">
        <f>VLOOKUP(A6,[1]TDSheet!$A:$U,21,0)</f>
        <v>0</v>
      </c>
      <c r="O6" s="2">
        <f>K6/5</f>
        <v>32.190399999999997</v>
      </c>
      <c r="P6" s="28">
        <f>11*O6-N6-M6-F6</f>
        <v>177.38019999999992</v>
      </c>
      <c r="Q6" s="28"/>
      <c r="S6" s="2">
        <f>(F6+M6+N6+P6)/O6</f>
        <v>11</v>
      </c>
      <c r="T6" s="2">
        <f>(F6+M6+N6)/O6</f>
        <v>5.489655300959293</v>
      </c>
      <c r="U6" s="2">
        <f>VLOOKUP(A6,[1]TDSheet!$A:$AA,27,0)</f>
        <v>29.340600000000002</v>
      </c>
      <c r="V6" s="2">
        <f>VLOOKUP(A6,[1]TDSheet!$A:$AB,28,0)</f>
        <v>32.167200000000001</v>
      </c>
      <c r="W6" s="2">
        <f>VLOOKUP(A6,[1]TDSheet!$A:$P,16,0)</f>
        <v>35.1004</v>
      </c>
      <c r="Y6" s="2">
        <f>P6*G6</f>
        <v>177.38019999999992</v>
      </c>
    </row>
    <row r="7" spans="1:25" ht="11.1" customHeight="1" x14ac:dyDescent="0.2">
      <c r="A7" s="8" t="s">
        <v>10</v>
      </c>
      <c r="B7" s="8" t="s">
        <v>9</v>
      </c>
      <c r="C7" s="9">
        <v>158.649</v>
      </c>
      <c r="D7" s="9">
        <v>152.75</v>
      </c>
      <c r="E7" s="9">
        <v>156.97800000000001</v>
      </c>
      <c r="F7" s="9">
        <v>120.79900000000001</v>
      </c>
      <c r="G7" s="23">
        <f>VLOOKUP(A7,[1]TDSheet!$A:$H,8,0)</f>
        <v>1</v>
      </c>
      <c r="H7" s="2">
        <f>VLOOKUP(A7,[1]TDSheet!$A:$I,9,0)</f>
        <v>45</v>
      </c>
      <c r="I7" s="2">
        <f>VLOOKUP(A7,[2]Донецк!$A:$E,4,0)</f>
        <v>161.30000000000001</v>
      </c>
      <c r="J7" s="2">
        <f t="shared" ref="J7:J70" si="2">E7-I7</f>
        <v>-4.3220000000000027</v>
      </c>
      <c r="K7" s="2">
        <f t="shared" ref="K7:K70" si="3">E7-L7</f>
        <v>156.97800000000001</v>
      </c>
      <c r="M7" s="2">
        <f>VLOOKUP(A7,[1]TDSheet!$A:$T,20,0)</f>
        <v>0</v>
      </c>
      <c r="N7" s="2">
        <f>VLOOKUP(A7,[1]TDSheet!$A:$U,21,0)</f>
        <v>0</v>
      </c>
      <c r="O7" s="2">
        <f t="shared" ref="O7:O70" si="4">K7/5</f>
        <v>31.395600000000002</v>
      </c>
      <c r="P7" s="28">
        <f t="shared" ref="P7:P8" si="5">11*O7-N7-M7-F7</f>
        <v>224.55260000000001</v>
      </c>
      <c r="Q7" s="28"/>
      <c r="S7" s="2">
        <f t="shared" ref="S7:S70" si="6">(F7+M7+N7+P7)/O7</f>
        <v>11</v>
      </c>
      <c r="T7" s="2">
        <f t="shared" ref="T7:T70" si="7">(F7+M7+N7)/O7</f>
        <v>3.8476410707232862</v>
      </c>
      <c r="U7" s="2">
        <f>VLOOKUP(A7,[1]TDSheet!$A:$AA,27,0)</f>
        <v>30.274400000000004</v>
      </c>
      <c r="V7" s="2">
        <f>VLOOKUP(A7,[1]TDSheet!$A:$AB,28,0)</f>
        <v>34.2378</v>
      </c>
      <c r="W7" s="2">
        <f>VLOOKUP(A7,[1]TDSheet!$A:$P,16,0)</f>
        <v>27.792399999999997</v>
      </c>
      <c r="Y7" s="2">
        <f t="shared" ref="Y7:Y70" si="8">P7*G7</f>
        <v>224.55260000000001</v>
      </c>
    </row>
    <row r="8" spans="1:25" ht="11.1" customHeight="1" x14ac:dyDescent="0.2">
      <c r="A8" s="8" t="s">
        <v>11</v>
      </c>
      <c r="B8" s="8" t="s">
        <v>9</v>
      </c>
      <c r="C8" s="9">
        <v>433.23200000000003</v>
      </c>
      <c r="D8" s="9"/>
      <c r="E8" s="9">
        <v>291.536</v>
      </c>
      <c r="F8" s="9">
        <v>73.548000000000002</v>
      </c>
      <c r="G8" s="23">
        <f>VLOOKUP(A8,[1]TDSheet!$A:$H,8,0)</f>
        <v>1</v>
      </c>
      <c r="H8" s="2">
        <f>VLOOKUP(A8,[1]TDSheet!$A:$I,9,0)</f>
        <v>45</v>
      </c>
      <c r="I8" s="2">
        <f>VLOOKUP(A8,[2]Донецк!$A:$E,4,0)</f>
        <v>279.81200000000001</v>
      </c>
      <c r="J8" s="2">
        <f t="shared" si="2"/>
        <v>11.72399999999999</v>
      </c>
      <c r="K8" s="2">
        <f t="shared" si="3"/>
        <v>291.536</v>
      </c>
      <c r="M8" s="2">
        <f>VLOOKUP(A8,[1]TDSheet!$A:$T,20,0)</f>
        <v>139.10700000000003</v>
      </c>
      <c r="N8" s="2">
        <f>VLOOKUP(A8,[1]TDSheet!$A:$U,21,0)</f>
        <v>0</v>
      </c>
      <c r="O8" s="2">
        <f t="shared" si="4"/>
        <v>58.307200000000002</v>
      </c>
      <c r="P8" s="28">
        <f t="shared" si="5"/>
        <v>428.72419999999994</v>
      </c>
      <c r="Q8" s="28"/>
      <c r="S8" s="2">
        <f t="shared" si="6"/>
        <v>11</v>
      </c>
      <c r="T8" s="2">
        <f t="shared" si="7"/>
        <v>3.6471482081115201</v>
      </c>
      <c r="U8" s="2">
        <f>VLOOKUP(A8,[1]TDSheet!$A:$AA,27,0)</f>
        <v>65.814999999999998</v>
      </c>
      <c r="V8" s="2">
        <f>VLOOKUP(A8,[1]TDSheet!$A:$AB,28,0)</f>
        <v>27.163600000000002</v>
      </c>
      <c r="W8" s="2">
        <f>VLOOKUP(A8,[1]TDSheet!$A:$P,16,0)</f>
        <v>54.448</v>
      </c>
      <c r="Y8" s="2">
        <f t="shared" si="8"/>
        <v>428.72419999999994</v>
      </c>
    </row>
    <row r="9" spans="1:25" ht="11.1" customHeight="1" x14ac:dyDescent="0.2">
      <c r="A9" s="8" t="s">
        <v>12</v>
      </c>
      <c r="B9" s="8" t="s">
        <v>13</v>
      </c>
      <c r="C9" s="9">
        <v>4</v>
      </c>
      <c r="D9" s="9"/>
      <c r="E9" s="9">
        <v>4</v>
      </c>
      <c r="F9" s="9"/>
      <c r="G9" s="23">
        <f>VLOOKUP(A9,[1]TDSheet!$A:$H,8,0)</f>
        <v>0</v>
      </c>
      <c r="H9" s="2" t="e">
        <f>VLOOKUP(A9,[1]TDSheet!$A:$I,9,0)</f>
        <v>#N/A</v>
      </c>
      <c r="I9" s="2">
        <f>VLOOKUP(A9,[2]Донецк!$A:$E,4,0)</f>
        <v>5</v>
      </c>
      <c r="J9" s="2">
        <f t="shared" si="2"/>
        <v>-1</v>
      </c>
      <c r="K9" s="2">
        <f t="shared" si="3"/>
        <v>4</v>
      </c>
      <c r="M9" s="2">
        <f>VLOOKUP(A9,[1]TDSheet!$A:$T,20,0)</f>
        <v>0</v>
      </c>
      <c r="N9" s="2">
        <f>VLOOKUP(A9,[1]TDSheet!$A:$U,21,0)</f>
        <v>0</v>
      </c>
      <c r="O9" s="2">
        <f t="shared" si="4"/>
        <v>0.8</v>
      </c>
      <c r="P9" s="28"/>
      <c r="Q9" s="28"/>
      <c r="S9" s="2">
        <f t="shared" si="6"/>
        <v>0</v>
      </c>
      <c r="T9" s="2">
        <f t="shared" si="7"/>
        <v>0</v>
      </c>
      <c r="U9" s="2">
        <f>VLOOKUP(A9,[1]TDSheet!$A:$AA,27,0)</f>
        <v>1.8</v>
      </c>
      <c r="V9" s="2">
        <f>VLOOKUP(A9,[1]TDSheet!$A:$AB,28,0)</f>
        <v>0.6</v>
      </c>
      <c r="W9" s="2">
        <f>VLOOKUP(A9,[1]TDSheet!$A:$P,16,0)</f>
        <v>1.6</v>
      </c>
      <c r="Y9" s="2">
        <f t="shared" si="8"/>
        <v>0</v>
      </c>
    </row>
    <row r="10" spans="1:25" ht="11.1" customHeight="1" x14ac:dyDescent="0.2">
      <c r="A10" s="8" t="s">
        <v>14</v>
      </c>
      <c r="B10" s="8" t="s">
        <v>13</v>
      </c>
      <c r="C10" s="9">
        <v>43</v>
      </c>
      <c r="D10" s="9"/>
      <c r="E10" s="9">
        <v>33</v>
      </c>
      <c r="F10" s="9">
        <v>1</v>
      </c>
      <c r="G10" s="23">
        <f>VLOOKUP(A10,[1]TDSheet!$A:$H,8,0)</f>
        <v>0.4</v>
      </c>
      <c r="H10" s="2">
        <f>VLOOKUP(A10,[1]TDSheet!$A:$I,9,0)</f>
        <v>50</v>
      </c>
      <c r="I10" s="2">
        <f>VLOOKUP(A10,[2]Донецк!$A:$E,4,0)</f>
        <v>38</v>
      </c>
      <c r="J10" s="2">
        <f t="shared" si="2"/>
        <v>-5</v>
      </c>
      <c r="K10" s="2">
        <f t="shared" si="3"/>
        <v>33</v>
      </c>
      <c r="M10" s="2">
        <f>VLOOKUP(A10,[1]TDSheet!$A:$T,20,0)</f>
        <v>32</v>
      </c>
      <c r="N10" s="2">
        <f>VLOOKUP(A10,[1]TDSheet!$A:$U,21,0)</f>
        <v>0</v>
      </c>
      <c r="O10" s="2">
        <f t="shared" si="4"/>
        <v>6.6</v>
      </c>
      <c r="P10" s="28">
        <f>11*O10-N10-M10-F10</f>
        <v>39.599999999999994</v>
      </c>
      <c r="Q10" s="28"/>
      <c r="S10" s="2">
        <f t="shared" si="6"/>
        <v>11</v>
      </c>
      <c r="T10" s="2">
        <f t="shared" si="7"/>
        <v>5</v>
      </c>
      <c r="U10" s="2">
        <f>VLOOKUP(A10,[1]TDSheet!$A:$AA,27,0)</f>
        <v>6.4</v>
      </c>
      <c r="V10" s="2">
        <f>VLOOKUP(A10,[1]TDSheet!$A:$AB,28,0)</f>
        <v>6.4</v>
      </c>
      <c r="W10" s="2">
        <f>VLOOKUP(A10,[1]TDSheet!$A:$P,16,0)</f>
        <v>8</v>
      </c>
      <c r="Y10" s="2">
        <f t="shared" si="8"/>
        <v>15.839999999999998</v>
      </c>
    </row>
    <row r="11" spans="1:25" ht="11.1" customHeight="1" x14ac:dyDescent="0.2">
      <c r="A11" s="8" t="s">
        <v>15</v>
      </c>
      <c r="B11" s="8" t="s">
        <v>13</v>
      </c>
      <c r="C11" s="10"/>
      <c r="D11" s="9">
        <v>150</v>
      </c>
      <c r="E11" s="9">
        <v>150</v>
      </c>
      <c r="F11" s="9"/>
      <c r="G11" s="23">
        <f>VLOOKUP(A11,[1]TDSheet!$A:$H,8,0)</f>
        <v>0</v>
      </c>
      <c r="H11" s="2" t="e">
        <f>VLOOKUP(A11,[1]TDSheet!$A:$I,9,0)</f>
        <v>#N/A</v>
      </c>
      <c r="I11" s="2">
        <f>VLOOKUP(A11,[2]Донецк!$A:$E,4,0)</f>
        <v>150</v>
      </c>
      <c r="J11" s="2">
        <f t="shared" si="2"/>
        <v>0</v>
      </c>
      <c r="K11" s="2">
        <f t="shared" si="3"/>
        <v>0</v>
      </c>
      <c r="L11" s="2">
        <f>VLOOKUP(A11,[3]TDSheet!$A:$V,6,0)</f>
        <v>150</v>
      </c>
      <c r="M11" s="2">
        <f>VLOOKUP(A11,[1]TDSheet!$A:$T,20,0)</f>
        <v>0</v>
      </c>
      <c r="N11" s="2">
        <f>VLOOKUP(A11,[1]TDSheet!$A:$U,21,0)</f>
        <v>0</v>
      </c>
      <c r="O11" s="2">
        <f t="shared" si="4"/>
        <v>0</v>
      </c>
      <c r="P11" s="28"/>
      <c r="Q11" s="28"/>
      <c r="S11" s="2" t="e">
        <f t="shared" si="6"/>
        <v>#DIV/0!</v>
      </c>
      <c r="T11" s="2" t="e">
        <f t="shared" si="7"/>
        <v>#DIV/0!</v>
      </c>
      <c r="U11" s="2">
        <f>VLOOKUP(A11,[1]TDSheet!$A:$AA,27,0)</f>
        <v>0</v>
      </c>
      <c r="V11" s="2">
        <f>VLOOKUP(A11,[1]TDSheet!$A:$AB,28,0)</f>
        <v>0</v>
      </c>
      <c r="W11" s="2">
        <f>VLOOKUP(A11,[1]TDSheet!$A:$P,16,0)</f>
        <v>0</v>
      </c>
      <c r="Y11" s="2">
        <f t="shared" si="8"/>
        <v>0</v>
      </c>
    </row>
    <row r="12" spans="1:25" ht="11.1" customHeight="1" x14ac:dyDescent="0.2">
      <c r="A12" s="8" t="s">
        <v>16</v>
      </c>
      <c r="B12" s="8" t="s">
        <v>13</v>
      </c>
      <c r="C12" s="9">
        <v>218</v>
      </c>
      <c r="D12" s="9">
        <v>348</v>
      </c>
      <c r="E12" s="9">
        <v>281</v>
      </c>
      <c r="F12" s="9">
        <v>226</v>
      </c>
      <c r="G12" s="23">
        <f>VLOOKUP(A12,[1]TDSheet!$A:$H,8,0)</f>
        <v>0.45</v>
      </c>
      <c r="H12" s="2">
        <f>VLOOKUP(A12,[1]TDSheet!$A:$I,9,0)</f>
        <v>45</v>
      </c>
      <c r="I12" s="2">
        <f>VLOOKUP(A12,[2]Донецк!$A:$E,4,0)</f>
        <v>323</v>
      </c>
      <c r="J12" s="2">
        <f t="shared" si="2"/>
        <v>-42</v>
      </c>
      <c r="K12" s="2">
        <f t="shared" si="3"/>
        <v>281</v>
      </c>
      <c r="M12" s="2">
        <f>VLOOKUP(A12,[1]TDSheet!$A:$T,20,0)</f>
        <v>0</v>
      </c>
      <c r="N12" s="2">
        <f>VLOOKUP(A12,[1]TDSheet!$A:$U,21,0)</f>
        <v>0</v>
      </c>
      <c r="O12" s="2">
        <f t="shared" si="4"/>
        <v>56.2</v>
      </c>
      <c r="P12" s="28">
        <f t="shared" ref="P12" si="9">11*O12-N12-M12-F12</f>
        <v>392.20000000000005</v>
      </c>
      <c r="Q12" s="28"/>
      <c r="S12" s="2">
        <f t="shared" si="6"/>
        <v>11</v>
      </c>
      <c r="T12" s="2">
        <f t="shared" si="7"/>
        <v>4.0213523131672595</v>
      </c>
      <c r="U12" s="2">
        <f>VLOOKUP(A12,[1]TDSheet!$A:$AA,27,0)</f>
        <v>59.8</v>
      </c>
      <c r="V12" s="2">
        <f>VLOOKUP(A12,[1]TDSheet!$A:$AB,28,0)</f>
        <v>60.6</v>
      </c>
      <c r="W12" s="2">
        <f>VLOOKUP(A12,[1]TDSheet!$A:$P,16,0)</f>
        <v>44</v>
      </c>
      <c r="Y12" s="2">
        <f t="shared" si="8"/>
        <v>176.49000000000004</v>
      </c>
    </row>
    <row r="13" spans="1:25" ht="11.1" customHeight="1" x14ac:dyDescent="0.2">
      <c r="A13" s="8" t="s">
        <v>17</v>
      </c>
      <c r="B13" s="8" t="s">
        <v>13</v>
      </c>
      <c r="C13" s="9">
        <v>561</v>
      </c>
      <c r="D13" s="9">
        <v>306</v>
      </c>
      <c r="E13" s="9">
        <v>567</v>
      </c>
      <c r="F13" s="9">
        <v>177</v>
      </c>
      <c r="G13" s="23">
        <f>VLOOKUP(A13,[1]TDSheet!$A:$H,8,0)</f>
        <v>0.45</v>
      </c>
      <c r="H13" s="2">
        <f>VLOOKUP(A13,[1]TDSheet!$A:$I,9,0)</f>
        <v>45</v>
      </c>
      <c r="I13" s="2">
        <f>VLOOKUP(A13,[2]Донецк!$A:$E,4,0)</f>
        <v>582</v>
      </c>
      <c r="J13" s="2">
        <f t="shared" si="2"/>
        <v>-15</v>
      </c>
      <c r="K13" s="2">
        <f t="shared" si="3"/>
        <v>567</v>
      </c>
      <c r="M13" s="2">
        <f>VLOOKUP(A13,[1]TDSheet!$A:$T,20,0)</f>
        <v>104.20000000000005</v>
      </c>
      <c r="N13" s="2">
        <f>VLOOKUP(A13,[1]TDSheet!$A:$U,21,0)</f>
        <v>0</v>
      </c>
      <c r="O13" s="2">
        <f t="shared" si="4"/>
        <v>113.4</v>
      </c>
      <c r="P13" s="28">
        <f>10*O13-N13-M13-F13</f>
        <v>852.8</v>
      </c>
      <c r="Q13" s="28"/>
      <c r="S13" s="2">
        <f t="shared" si="6"/>
        <v>10</v>
      </c>
      <c r="T13" s="2">
        <f t="shared" si="7"/>
        <v>2.4797178130511468</v>
      </c>
      <c r="U13" s="2">
        <f>VLOOKUP(A13,[1]TDSheet!$A:$AA,27,0)</f>
        <v>100.4</v>
      </c>
      <c r="V13" s="2">
        <f>VLOOKUP(A13,[1]TDSheet!$A:$AB,28,0)</f>
        <v>100.4</v>
      </c>
      <c r="W13" s="2">
        <f>VLOOKUP(A13,[1]TDSheet!$A:$P,16,0)</f>
        <v>93.4</v>
      </c>
      <c r="Y13" s="2">
        <f t="shared" si="8"/>
        <v>383.76</v>
      </c>
    </row>
    <row r="14" spans="1:25" ht="11.1" customHeight="1" x14ac:dyDescent="0.2">
      <c r="A14" s="8" t="s">
        <v>18</v>
      </c>
      <c r="B14" s="8" t="s">
        <v>13</v>
      </c>
      <c r="C14" s="9">
        <v>6</v>
      </c>
      <c r="D14" s="9"/>
      <c r="E14" s="9"/>
      <c r="F14" s="9">
        <v>5</v>
      </c>
      <c r="G14" s="23">
        <f>VLOOKUP(A14,[1]TDSheet!$A:$H,8,0)</f>
        <v>0</v>
      </c>
      <c r="H14" s="2">
        <f>VLOOKUP(A14,[1]TDSheet!$A:$I,9,0)</f>
        <v>45</v>
      </c>
      <c r="J14" s="2">
        <f t="shared" si="2"/>
        <v>0</v>
      </c>
      <c r="K14" s="2">
        <f t="shared" si="3"/>
        <v>0</v>
      </c>
      <c r="M14" s="2">
        <f>VLOOKUP(A14,[1]TDSheet!$A:$T,20,0)</f>
        <v>0</v>
      </c>
      <c r="N14" s="2">
        <f>VLOOKUP(A14,[1]TDSheet!$A:$U,21,0)</f>
        <v>0</v>
      </c>
      <c r="O14" s="2">
        <f t="shared" si="4"/>
        <v>0</v>
      </c>
      <c r="P14" s="28"/>
      <c r="Q14" s="28"/>
      <c r="S14" s="2" t="e">
        <f t="shared" si="6"/>
        <v>#DIV/0!</v>
      </c>
      <c r="T14" s="2" t="e">
        <f t="shared" si="7"/>
        <v>#DIV/0!</v>
      </c>
      <c r="U14" s="2">
        <f>VLOOKUP(A14,[1]TDSheet!$A:$AA,27,0)</f>
        <v>-0.2</v>
      </c>
      <c r="V14" s="2">
        <f>VLOOKUP(A14,[1]TDSheet!$A:$AB,28,0)</f>
        <v>0</v>
      </c>
      <c r="W14" s="2">
        <f>VLOOKUP(A14,[1]TDSheet!$A:$P,16,0)</f>
        <v>0.2</v>
      </c>
      <c r="Y14" s="2">
        <f t="shared" si="8"/>
        <v>0</v>
      </c>
    </row>
    <row r="15" spans="1:25" ht="11.1" customHeight="1" x14ac:dyDescent="0.2">
      <c r="A15" s="8" t="s">
        <v>19</v>
      </c>
      <c r="B15" s="8" t="s">
        <v>13</v>
      </c>
      <c r="C15" s="9">
        <v>29</v>
      </c>
      <c r="D15" s="9">
        <v>70</v>
      </c>
      <c r="E15" s="9">
        <v>77</v>
      </c>
      <c r="F15" s="9">
        <v>22</v>
      </c>
      <c r="G15" s="23">
        <f>VLOOKUP(A15,[1]TDSheet!$A:$H,8,0)</f>
        <v>0</v>
      </c>
      <c r="H15" s="2">
        <f>VLOOKUP(A15,[1]TDSheet!$A:$I,9,0)</f>
        <v>50</v>
      </c>
      <c r="I15" s="2">
        <f>VLOOKUP(A15,[2]Донецк!$A:$E,4,0)</f>
        <v>77</v>
      </c>
      <c r="J15" s="2">
        <f t="shared" si="2"/>
        <v>0</v>
      </c>
      <c r="K15" s="2">
        <f t="shared" si="3"/>
        <v>7</v>
      </c>
      <c r="L15" s="2">
        <f>VLOOKUP(A15,[3]TDSheet!$A:$V,6,0)</f>
        <v>70</v>
      </c>
      <c r="M15" s="2">
        <f>VLOOKUP(A15,[1]TDSheet!$A:$T,20,0)</f>
        <v>0</v>
      </c>
      <c r="N15" s="2">
        <f>VLOOKUP(A15,[1]TDSheet!$A:$U,21,0)</f>
        <v>0</v>
      </c>
      <c r="O15" s="2">
        <f t="shared" si="4"/>
        <v>1.4</v>
      </c>
      <c r="P15" s="28"/>
      <c r="Q15" s="28"/>
      <c r="S15" s="2">
        <f t="shared" si="6"/>
        <v>15.714285714285715</v>
      </c>
      <c r="T15" s="2">
        <f t="shared" si="7"/>
        <v>15.714285714285715</v>
      </c>
      <c r="U15" s="2">
        <f>VLOOKUP(A15,[1]TDSheet!$A:$AA,27,0)</f>
        <v>1.2</v>
      </c>
      <c r="V15" s="2">
        <f>VLOOKUP(A15,[1]TDSheet!$A:$AB,28,0)</f>
        <v>2.6</v>
      </c>
      <c r="W15" s="2">
        <f>VLOOKUP(A15,[1]TDSheet!$A:$P,16,0)</f>
        <v>0.6</v>
      </c>
      <c r="Y15" s="2">
        <f t="shared" si="8"/>
        <v>0</v>
      </c>
    </row>
    <row r="16" spans="1:25" ht="21.95" customHeight="1" x14ac:dyDescent="0.2">
      <c r="A16" s="8" t="s">
        <v>20</v>
      </c>
      <c r="B16" s="8" t="s">
        <v>13</v>
      </c>
      <c r="C16" s="9">
        <v>223</v>
      </c>
      <c r="D16" s="9">
        <v>60</v>
      </c>
      <c r="E16" s="9">
        <v>106</v>
      </c>
      <c r="F16" s="9">
        <v>175</v>
      </c>
      <c r="G16" s="23">
        <f>VLOOKUP(A16,[1]TDSheet!$A:$H,8,0)</f>
        <v>0.17</v>
      </c>
      <c r="H16" s="2">
        <v>180</v>
      </c>
      <c r="I16" s="2">
        <f>VLOOKUP(A16,[2]Донецк!$A:$E,4,0)</f>
        <v>108</v>
      </c>
      <c r="J16" s="2">
        <f t="shared" si="2"/>
        <v>-2</v>
      </c>
      <c r="K16" s="2">
        <f t="shared" si="3"/>
        <v>46</v>
      </c>
      <c r="L16" s="2">
        <f>VLOOKUP(A16,[3]TDSheet!$A:$V,6,0)</f>
        <v>60</v>
      </c>
      <c r="M16" s="2">
        <f>VLOOKUP(A16,[1]TDSheet!$A:$T,20,0)</f>
        <v>0</v>
      </c>
      <c r="N16" s="2">
        <f>VLOOKUP(A16,[1]TDSheet!$A:$U,21,0)</f>
        <v>0</v>
      </c>
      <c r="O16" s="2">
        <f t="shared" si="4"/>
        <v>9.1999999999999993</v>
      </c>
      <c r="P16" s="28"/>
      <c r="Q16" s="28"/>
      <c r="S16" s="2">
        <f t="shared" si="6"/>
        <v>19.021739130434785</v>
      </c>
      <c r="T16" s="2">
        <f t="shared" si="7"/>
        <v>19.021739130434785</v>
      </c>
      <c r="U16" s="2">
        <f>VLOOKUP(A16,[1]TDSheet!$A:$AA,27,0)</f>
        <v>1.4</v>
      </c>
      <c r="V16" s="2">
        <f>VLOOKUP(A16,[1]TDSheet!$A:$AB,28,0)</f>
        <v>0.2</v>
      </c>
      <c r="W16" s="2">
        <f>VLOOKUP(A16,[1]TDSheet!$A:$P,16,0)</f>
        <v>3.4</v>
      </c>
      <c r="Y16" s="2">
        <f t="shared" si="8"/>
        <v>0</v>
      </c>
    </row>
    <row r="17" spans="1:25" ht="21.95" customHeight="1" x14ac:dyDescent="0.2">
      <c r="A17" s="8" t="s">
        <v>21</v>
      </c>
      <c r="B17" s="8" t="s">
        <v>13</v>
      </c>
      <c r="C17" s="10"/>
      <c r="D17" s="9">
        <v>120</v>
      </c>
      <c r="E17" s="9">
        <v>120</v>
      </c>
      <c r="F17" s="9"/>
      <c r="G17" s="23">
        <f>VLOOKUP(A17,[1]TDSheet!$A:$H,8,0)</f>
        <v>0</v>
      </c>
      <c r="H17" s="2" t="e">
        <f>VLOOKUP(A17,[1]TDSheet!$A:$I,9,0)</f>
        <v>#N/A</v>
      </c>
      <c r="I17" s="2">
        <f>VLOOKUP(A17,[2]Донецк!$A:$E,4,0)</f>
        <v>120</v>
      </c>
      <c r="J17" s="2">
        <f t="shared" si="2"/>
        <v>0</v>
      </c>
      <c r="K17" s="2">
        <f t="shared" si="3"/>
        <v>0</v>
      </c>
      <c r="L17" s="2">
        <f>VLOOKUP(A17,[3]TDSheet!$A:$V,6,0)</f>
        <v>120</v>
      </c>
      <c r="M17" s="2">
        <f>VLOOKUP(A17,[1]TDSheet!$A:$T,20,0)</f>
        <v>0</v>
      </c>
      <c r="N17" s="2">
        <f>VLOOKUP(A17,[1]TDSheet!$A:$U,21,0)</f>
        <v>0</v>
      </c>
      <c r="O17" s="2">
        <f t="shared" si="4"/>
        <v>0</v>
      </c>
      <c r="P17" s="28"/>
      <c r="Q17" s="28"/>
      <c r="S17" s="2" t="e">
        <f t="shared" si="6"/>
        <v>#DIV/0!</v>
      </c>
      <c r="T17" s="2" t="e">
        <f t="shared" si="7"/>
        <v>#DIV/0!</v>
      </c>
      <c r="U17" s="2">
        <f>VLOOKUP(A17,[1]TDSheet!$A:$AA,27,0)</f>
        <v>0</v>
      </c>
      <c r="V17" s="2">
        <f>VLOOKUP(A17,[1]TDSheet!$A:$AB,28,0)</f>
        <v>0</v>
      </c>
      <c r="W17" s="2">
        <f>VLOOKUP(A17,[1]TDSheet!$A:$P,16,0)</f>
        <v>0</v>
      </c>
      <c r="Y17" s="2">
        <f t="shared" si="8"/>
        <v>0</v>
      </c>
    </row>
    <row r="18" spans="1:25" ht="11.1" customHeight="1" x14ac:dyDescent="0.2">
      <c r="A18" s="8" t="s">
        <v>22</v>
      </c>
      <c r="B18" s="8" t="s">
        <v>13</v>
      </c>
      <c r="C18" s="9">
        <v>21</v>
      </c>
      <c r="D18" s="9"/>
      <c r="E18" s="9"/>
      <c r="F18" s="9">
        <v>21</v>
      </c>
      <c r="G18" s="23">
        <f>VLOOKUP(A18,[1]TDSheet!$A:$H,8,0)</f>
        <v>0</v>
      </c>
      <c r="H18" s="2" t="e">
        <f>VLOOKUP(A18,[1]TDSheet!$A:$I,9,0)</f>
        <v>#N/A</v>
      </c>
      <c r="I18" s="2">
        <f>VLOOKUP(A18,[2]Донецк!$A:$E,4,0)</f>
        <v>10</v>
      </c>
      <c r="J18" s="2">
        <f t="shared" si="2"/>
        <v>-10</v>
      </c>
      <c r="K18" s="2">
        <f t="shared" si="3"/>
        <v>0</v>
      </c>
      <c r="M18" s="2">
        <f>VLOOKUP(A18,[1]TDSheet!$A:$T,20,0)</f>
        <v>0</v>
      </c>
      <c r="N18" s="2">
        <f>VLOOKUP(A18,[1]TDSheet!$A:$U,21,0)</f>
        <v>0</v>
      </c>
      <c r="O18" s="2">
        <f t="shared" si="4"/>
        <v>0</v>
      </c>
      <c r="P18" s="28"/>
      <c r="Q18" s="28"/>
      <c r="S18" s="2" t="e">
        <f t="shared" si="6"/>
        <v>#DIV/0!</v>
      </c>
      <c r="T18" s="2" t="e">
        <f t="shared" si="7"/>
        <v>#DIV/0!</v>
      </c>
      <c r="U18" s="2">
        <f>VLOOKUP(A18,[1]TDSheet!$A:$AA,27,0)</f>
        <v>0.8</v>
      </c>
      <c r="V18" s="2">
        <f>VLOOKUP(A18,[1]TDSheet!$A:$AB,28,0)</f>
        <v>0.2</v>
      </c>
      <c r="W18" s="2">
        <f>VLOOKUP(A18,[1]TDSheet!$A:$P,16,0)</f>
        <v>0</v>
      </c>
      <c r="X18" s="24" t="str">
        <f>VLOOKUP(A18,[1]TDSheet!$A:$AC,29,0)</f>
        <v>необходимо увеличить продажи</v>
      </c>
      <c r="Y18" s="2">
        <f t="shared" si="8"/>
        <v>0</v>
      </c>
    </row>
    <row r="19" spans="1:25" ht="11.1" customHeight="1" x14ac:dyDescent="0.2">
      <c r="A19" s="8" t="s">
        <v>23</v>
      </c>
      <c r="B19" s="8" t="s">
        <v>13</v>
      </c>
      <c r="C19" s="9">
        <v>82</v>
      </c>
      <c r="D19" s="9"/>
      <c r="E19" s="9">
        <v>28</v>
      </c>
      <c r="F19" s="9">
        <v>54</v>
      </c>
      <c r="G19" s="23">
        <f>VLOOKUP(A19,[1]TDSheet!$A:$H,8,0)</f>
        <v>0.5</v>
      </c>
      <c r="H19" s="2">
        <f>VLOOKUP(A19,[1]TDSheet!$A:$I,9,0)</f>
        <v>60</v>
      </c>
      <c r="I19" s="2">
        <f>VLOOKUP(A19,[2]Донецк!$A:$E,4,0)</f>
        <v>29</v>
      </c>
      <c r="J19" s="2">
        <f t="shared" si="2"/>
        <v>-1</v>
      </c>
      <c r="K19" s="2">
        <f t="shared" si="3"/>
        <v>28</v>
      </c>
      <c r="M19" s="2">
        <f>VLOOKUP(A19,[1]TDSheet!$A:$T,20,0)</f>
        <v>0</v>
      </c>
      <c r="N19" s="2">
        <f>VLOOKUP(A19,[1]TDSheet!$A:$U,21,0)</f>
        <v>0</v>
      </c>
      <c r="O19" s="2">
        <f t="shared" si="4"/>
        <v>5.6</v>
      </c>
      <c r="P19" s="28">
        <f>11*O19-N19-M19-F19</f>
        <v>7.5999999999999943</v>
      </c>
      <c r="Q19" s="28"/>
      <c r="S19" s="2">
        <f t="shared" si="6"/>
        <v>11</v>
      </c>
      <c r="T19" s="2">
        <f t="shared" si="7"/>
        <v>9.6428571428571441</v>
      </c>
      <c r="U19" s="2">
        <f>VLOOKUP(A19,[1]TDSheet!$A:$AA,27,0)</f>
        <v>2</v>
      </c>
      <c r="V19" s="2">
        <f>VLOOKUP(A19,[1]TDSheet!$A:$AB,28,0)</f>
        <v>4.2</v>
      </c>
      <c r="W19" s="2">
        <f>VLOOKUP(A19,[1]TDSheet!$A:$P,16,0)</f>
        <v>3</v>
      </c>
      <c r="Y19" s="2">
        <f t="shared" si="8"/>
        <v>3.7999999999999972</v>
      </c>
    </row>
    <row r="20" spans="1:25" ht="11.1" customHeight="1" x14ac:dyDescent="0.2">
      <c r="A20" s="8" t="s">
        <v>24</v>
      </c>
      <c r="B20" s="8" t="s">
        <v>13</v>
      </c>
      <c r="C20" s="9">
        <v>20</v>
      </c>
      <c r="D20" s="9">
        <v>100</v>
      </c>
      <c r="E20" s="9">
        <v>100</v>
      </c>
      <c r="F20" s="9">
        <v>20</v>
      </c>
      <c r="G20" s="23">
        <f>VLOOKUP(A20,[1]TDSheet!$A:$H,8,0)</f>
        <v>0</v>
      </c>
      <c r="H20" s="2">
        <f>VLOOKUP(A20,[1]TDSheet!$A:$I,9,0)</f>
        <v>55</v>
      </c>
      <c r="I20" s="2">
        <f>VLOOKUP(A20,[2]Донецк!$A:$E,4,0)</f>
        <v>102</v>
      </c>
      <c r="J20" s="2">
        <f t="shared" si="2"/>
        <v>-2</v>
      </c>
      <c r="K20" s="2">
        <f t="shared" si="3"/>
        <v>0</v>
      </c>
      <c r="L20" s="2">
        <f>VLOOKUP(A20,[3]TDSheet!$A:$V,6,0)</f>
        <v>100</v>
      </c>
      <c r="M20" s="2">
        <f>VLOOKUP(A20,[1]TDSheet!$A:$T,20,0)</f>
        <v>0</v>
      </c>
      <c r="N20" s="2">
        <f>VLOOKUP(A20,[1]TDSheet!$A:$U,21,0)</f>
        <v>0</v>
      </c>
      <c r="O20" s="2">
        <f t="shared" si="4"/>
        <v>0</v>
      </c>
      <c r="P20" s="28"/>
      <c r="Q20" s="28"/>
      <c r="S20" s="2" t="e">
        <f t="shared" si="6"/>
        <v>#DIV/0!</v>
      </c>
      <c r="T20" s="2" t="e">
        <f t="shared" si="7"/>
        <v>#DIV/0!</v>
      </c>
      <c r="U20" s="2">
        <f>VLOOKUP(A20,[1]TDSheet!$A:$AA,27,0)</f>
        <v>0.4</v>
      </c>
      <c r="V20" s="2">
        <f>VLOOKUP(A20,[1]TDSheet!$A:$AB,28,0)</f>
        <v>2</v>
      </c>
      <c r="W20" s="2">
        <f>VLOOKUP(A20,[1]TDSheet!$A:$P,16,0)</f>
        <v>0.8</v>
      </c>
      <c r="Y20" s="2">
        <f t="shared" si="8"/>
        <v>0</v>
      </c>
    </row>
    <row r="21" spans="1:25" ht="11.1" customHeight="1" x14ac:dyDescent="0.2">
      <c r="A21" s="8" t="s">
        <v>25</v>
      </c>
      <c r="B21" s="8" t="s">
        <v>13</v>
      </c>
      <c r="C21" s="10"/>
      <c r="D21" s="9">
        <v>80</v>
      </c>
      <c r="E21" s="9">
        <v>80</v>
      </c>
      <c r="F21" s="9"/>
      <c r="G21" s="23">
        <f>VLOOKUP(A21,[1]TDSheet!$A:$H,8,0)</f>
        <v>0</v>
      </c>
      <c r="H21" s="2" t="e">
        <f>VLOOKUP(A21,[1]TDSheet!$A:$I,9,0)</f>
        <v>#N/A</v>
      </c>
      <c r="I21" s="2">
        <f>VLOOKUP(A21,[2]Донецк!$A:$E,4,0)</f>
        <v>80</v>
      </c>
      <c r="J21" s="2">
        <f t="shared" si="2"/>
        <v>0</v>
      </c>
      <c r="K21" s="2">
        <f t="shared" si="3"/>
        <v>0</v>
      </c>
      <c r="L21" s="2">
        <f>VLOOKUP(A21,[3]TDSheet!$A:$V,6,0)</f>
        <v>80</v>
      </c>
      <c r="M21" s="2">
        <f>VLOOKUP(A21,[1]TDSheet!$A:$T,20,0)</f>
        <v>0</v>
      </c>
      <c r="N21" s="2">
        <f>VLOOKUP(A21,[1]TDSheet!$A:$U,21,0)</f>
        <v>0</v>
      </c>
      <c r="O21" s="2">
        <f t="shared" si="4"/>
        <v>0</v>
      </c>
      <c r="P21" s="28"/>
      <c r="Q21" s="28"/>
      <c r="S21" s="2" t="e">
        <f t="shared" si="6"/>
        <v>#DIV/0!</v>
      </c>
      <c r="T21" s="2" t="e">
        <f t="shared" si="7"/>
        <v>#DIV/0!</v>
      </c>
      <c r="U21" s="2">
        <f>VLOOKUP(A21,[1]TDSheet!$A:$AA,27,0)</f>
        <v>0</v>
      </c>
      <c r="V21" s="2">
        <f>VLOOKUP(A21,[1]TDSheet!$A:$AB,28,0)</f>
        <v>0</v>
      </c>
      <c r="W21" s="2">
        <f>VLOOKUP(A21,[1]TDSheet!$A:$P,16,0)</f>
        <v>0</v>
      </c>
      <c r="Y21" s="2">
        <f t="shared" si="8"/>
        <v>0</v>
      </c>
    </row>
    <row r="22" spans="1:25" ht="11.1" customHeight="1" x14ac:dyDescent="0.2">
      <c r="A22" s="8" t="s">
        <v>26</v>
      </c>
      <c r="B22" s="8" t="s">
        <v>13</v>
      </c>
      <c r="C22" s="9">
        <v>25</v>
      </c>
      <c r="D22" s="9">
        <v>192</v>
      </c>
      <c r="E22" s="9">
        <v>200</v>
      </c>
      <c r="F22" s="9">
        <v>13</v>
      </c>
      <c r="G22" s="23">
        <f>VLOOKUP(A22,[1]TDSheet!$A:$H,8,0)</f>
        <v>0.3</v>
      </c>
      <c r="H22" s="2">
        <f>VLOOKUP(A22,[1]TDSheet!$A:$I,9,0)</f>
        <v>40</v>
      </c>
      <c r="I22" s="2">
        <f>VLOOKUP(A22,[2]Донецк!$A:$E,4,0)</f>
        <v>200</v>
      </c>
      <c r="J22" s="2">
        <f t="shared" si="2"/>
        <v>0</v>
      </c>
      <c r="K22" s="2">
        <f t="shared" si="3"/>
        <v>20</v>
      </c>
      <c r="L22" s="2">
        <f>VLOOKUP(A22,[3]TDSheet!$A:$V,6,0)</f>
        <v>180</v>
      </c>
      <c r="M22" s="2">
        <f>VLOOKUP(A22,[1]TDSheet!$A:$T,20,0)</f>
        <v>38</v>
      </c>
      <c r="N22" s="2">
        <f>VLOOKUP(A22,[1]TDSheet!$A:$U,21,0)</f>
        <v>0</v>
      </c>
      <c r="O22" s="2">
        <f t="shared" si="4"/>
        <v>4</v>
      </c>
      <c r="P22" s="28"/>
      <c r="Q22" s="28"/>
      <c r="S22" s="2">
        <f t="shared" si="6"/>
        <v>12.75</v>
      </c>
      <c r="T22" s="2">
        <f t="shared" si="7"/>
        <v>12.75</v>
      </c>
      <c r="U22" s="2">
        <f>VLOOKUP(A22,[1]TDSheet!$A:$AA,27,0)</f>
        <v>5.6</v>
      </c>
      <c r="V22" s="2">
        <f>VLOOKUP(A22,[1]TDSheet!$A:$AB,28,0)</f>
        <v>5.2</v>
      </c>
      <c r="W22" s="2">
        <f>VLOOKUP(A22,[1]TDSheet!$A:$P,16,0)</f>
        <v>7</v>
      </c>
      <c r="Y22" s="2">
        <f t="shared" si="8"/>
        <v>0</v>
      </c>
    </row>
    <row r="23" spans="1:25" ht="11.1" customHeight="1" x14ac:dyDescent="0.2">
      <c r="A23" s="8" t="s">
        <v>27</v>
      </c>
      <c r="B23" s="8" t="s">
        <v>13</v>
      </c>
      <c r="C23" s="10"/>
      <c r="D23" s="9">
        <v>402</v>
      </c>
      <c r="E23" s="9">
        <v>402</v>
      </c>
      <c r="F23" s="9"/>
      <c r="G23" s="23">
        <f>VLOOKUP(A23,[1]TDSheet!$A:$H,8,0)</f>
        <v>0</v>
      </c>
      <c r="H23" s="2" t="e">
        <f>VLOOKUP(A23,[1]TDSheet!$A:$I,9,0)</f>
        <v>#N/A</v>
      </c>
      <c r="I23" s="2">
        <f>VLOOKUP(A23,[2]Донецк!$A:$E,4,0)</f>
        <v>402</v>
      </c>
      <c r="J23" s="2">
        <f t="shared" si="2"/>
        <v>0</v>
      </c>
      <c r="K23" s="2">
        <f t="shared" si="3"/>
        <v>0</v>
      </c>
      <c r="L23" s="2">
        <f>VLOOKUP(A23,[3]TDSheet!$A:$V,6,0)</f>
        <v>402</v>
      </c>
      <c r="M23" s="2">
        <f>VLOOKUP(A23,[1]TDSheet!$A:$T,20,0)</f>
        <v>0</v>
      </c>
      <c r="N23" s="2">
        <f>VLOOKUP(A23,[1]TDSheet!$A:$U,21,0)</f>
        <v>0</v>
      </c>
      <c r="O23" s="2">
        <f t="shared" si="4"/>
        <v>0</v>
      </c>
      <c r="P23" s="28"/>
      <c r="Q23" s="28"/>
      <c r="S23" s="2" t="e">
        <f t="shared" si="6"/>
        <v>#DIV/0!</v>
      </c>
      <c r="T23" s="2" t="e">
        <f t="shared" si="7"/>
        <v>#DIV/0!</v>
      </c>
      <c r="U23" s="2">
        <f>VLOOKUP(A23,[1]TDSheet!$A:$AA,27,0)</f>
        <v>0</v>
      </c>
      <c r="V23" s="2">
        <f>VLOOKUP(A23,[1]TDSheet!$A:$AB,28,0)</f>
        <v>0</v>
      </c>
      <c r="W23" s="2">
        <f>VLOOKUP(A23,[1]TDSheet!$A:$P,16,0)</f>
        <v>0</v>
      </c>
      <c r="Y23" s="2">
        <f t="shared" si="8"/>
        <v>0</v>
      </c>
    </row>
    <row r="24" spans="1:25" ht="11.1" customHeight="1" x14ac:dyDescent="0.2">
      <c r="A24" s="8" t="s">
        <v>28</v>
      </c>
      <c r="B24" s="8" t="s">
        <v>13</v>
      </c>
      <c r="C24" s="9">
        <v>18</v>
      </c>
      <c r="D24" s="9"/>
      <c r="E24" s="9"/>
      <c r="F24" s="9"/>
      <c r="G24" s="23">
        <f>VLOOKUP(A24,[1]TDSheet!$A:$H,8,0)</f>
        <v>0</v>
      </c>
      <c r="H24" s="2" t="e">
        <f>VLOOKUP(A24,[1]TDSheet!$A:$I,9,0)</f>
        <v>#N/A</v>
      </c>
      <c r="J24" s="2">
        <f t="shared" si="2"/>
        <v>0</v>
      </c>
      <c r="K24" s="2">
        <f t="shared" si="3"/>
        <v>0</v>
      </c>
      <c r="M24" s="2">
        <f>VLOOKUP(A24,[1]TDSheet!$A:$T,20,0)</f>
        <v>0</v>
      </c>
      <c r="N24" s="2">
        <f>VLOOKUP(A24,[1]TDSheet!$A:$U,21,0)</f>
        <v>0</v>
      </c>
      <c r="O24" s="2">
        <f t="shared" si="4"/>
        <v>0</v>
      </c>
      <c r="P24" s="28"/>
      <c r="Q24" s="28"/>
      <c r="S24" s="2" t="e">
        <f t="shared" si="6"/>
        <v>#DIV/0!</v>
      </c>
      <c r="T24" s="2" t="e">
        <f t="shared" si="7"/>
        <v>#DIV/0!</v>
      </c>
      <c r="U24" s="2">
        <f>VLOOKUP(A24,[1]TDSheet!$A:$AA,27,0)</f>
        <v>0.4</v>
      </c>
      <c r="V24" s="2">
        <f>VLOOKUP(A24,[1]TDSheet!$A:$AB,28,0)</f>
        <v>1.2</v>
      </c>
      <c r="W24" s="2">
        <f>VLOOKUP(A24,[1]TDSheet!$A:$P,16,0)</f>
        <v>1</v>
      </c>
      <c r="Y24" s="2">
        <f t="shared" si="8"/>
        <v>0</v>
      </c>
    </row>
    <row r="25" spans="1:25" ht="11.1" customHeight="1" x14ac:dyDescent="0.2">
      <c r="A25" s="8" t="s">
        <v>29</v>
      </c>
      <c r="B25" s="8" t="s">
        <v>13</v>
      </c>
      <c r="C25" s="9">
        <v>66</v>
      </c>
      <c r="D25" s="9"/>
      <c r="E25" s="9">
        <v>8</v>
      </c>
      <c r="F25" s="9">
        <v>58</v>
      </c>
      <c r="G25" s="23">
        <f>VLOOKUP(A25,[1]TDSheet!$A:$H,8,0)</f>
        <v>0</v>
      </c>
      <c r="H25" s="2" t="e">
        <f>VLOOKUP(A25,[1]TDSheet!$A:$I,9,0)</f>
        <v>#N/A</v>
      </c>
      <c r="I25" s="2">
        <f>VLOOKUP(A25,[2]Донецк!$A:$E,4,0)</f>
        <v>9</v>
      </c>
      <c r="J25" s="2">
        <f t="shared" si="2"/>
        <v>-1</v>
      </c>
      <c r="K25" s="2">
        <f t="shared" si="3"/>
        <v>8</v>
      </c>
      <c r="M25" s="2">
        <f>VLOOKUP(A25,[1]TDSheet!$A:$T,20,0)</f>
        <v>0</v>
      </c>
      <c r="N25" s="2">
        <f>VLOOKUP(A25,[1]TDSheet!$A:$U,21,0)</f>
        <v>0</v>
      </c>
      <c r="O25" s="2">
        <f t="shared" si="4"/>
        <v>1.6</v>
      </c>
      <c r="P25" s="28"/>
      <c r="Q25" s="28"/>
      <c r="S25" s="2">
        <f t="shared" si="6"/>
        <v>36.25</v>
      </c>
      <c r="T25" s="2">
        <f t="shared" si="7"/>
        <v>36.25</v>
      </c>
      <c r="U25" s="2">
        <f>VLOOKUP(A25,[1]TDSheet!$A:$AA,27,0)</f>
        <v>0.6</v>
      </c>
      <c r="V25" s="2">
        <f>VLOOKUP(A25,[1]TDSheet!$A:$AB,28,0)</f>
        <v>1.4</v>
      </c>
      <c r="W25" s="2">
        <f>VLOOKUP(A25,[1]TDSheet!$A:$P,16,0)</f>
        <v>0.8</v>
      </c>
      <c r="X25" s="24" t="str">
        <f>VLOOKUP(A25,[1]TDSheet!$A:$AC,29,0)</f>
        <v>необходимо увеличить продажи</v>
      </c>
      <c r="Y25" s="2">
        <f t="shared" si="8"/>
        <v>0</v>
      </c>
    </row>
    <row r="26" spans="1:25" ht="11.1" customHeight="1" x14ac:dyDescent="0.2">
      <c r="A26" s="8" t="s">
        <v>30</v>
      </c>
      <c r="B26" s="8" t="s">
        <v>13</v>
      </c>
      <c r="C26" s="9">
        <v>15</v>
      </c>
      <c r="D26" s="9"/>
      <c r="E26" s="9">
        <v>-2</v>
      </c>
      <c r="F26" s="9">
        <v>15</v>
      </c>
      <c r="G26" s="23">
        <f>VLOOKUP(A26,[1]TDSheet!$A:$H,8,0)</f>
        <v>0</v>
      </c>
      <c r="H26" s="2" t="e">
        <f>VLOOKUP(A26,[1]TDSheet!$A:$I,9,0)</f>
        <v>#N/A</v>
      </c>
      <c r="I26" s="2">
        <f>VLOOKUP(A26,[2]Донецк!$A:$E,4,0)</f>
        <v>22</v>
      </c>
      <c r="J26" s="2">
        <f t="shared" si="2"/>
        <v>-24</v>
      </c>
      <c r="K26" s="2">
        <f t="shared" si="3"/>
        <v>-2</v>
      </c>
      <c r="M26" s="2">
        <f>VLOOKUP(A26,[1]TDSheet!$A:$T,20,0)</f>
        <v>0</v>
      </c>
      <c r="N26" s="2">
        <f>VLOOKUP(A26,[1]TDSheet!$A:$U,21,0)</f>
        <v>0</v>
      </c>
      <c r="O26" s="2">
        <f t="shared" si="4"/>
        <v>-0.4</v>
      </c>
      <c r="P26" s="28"/>
      <c r="Q26" s="28"/>
      <c r="S26" s="2">
        <f t="shared" si="6"/>
        <v>-37.5</v>
      </c>
      <c r="T26" s="2">
        <f t="shared" si="7"/>
        <v>-37.5</v>
      </c>
      <c r="U26" s="2">
        <f>VLOOKUP(A26,[1]TDSheet!$A:$AA,27,0)</f>
        <v>1.2</v>
      </c>
      <c r="V26" s="2">
        <f>VLOOKUP(A26,[1]TDSheet!$A:$AB,28,0)</f>
        <v>0.6</v>
      </c>
      <c r="W26" s="2">
        <f>VLOOKUP(A26,[1]TDSheet!$A:$P,16,0)</f>
        <v>0</v>
      </c>
      <c r="X26" s="24" t="str">
        <f>VLOOKUP(A26,[1]TDSheet!$A:$AC,29,0)</f>
        <v>необходимо увеличить продажи</v>
      </c>
      <c r="Y26" s="2">
        <f t="shared" si="8"/>
        <v>0</v>
      </c>
    </row>
    <row r="27" spans="1:25" ht="11.1" customHeight="1" x14ac:dyDescent="0.2">
      <c r="A27" s="8" t="s">
        <v>31</v>
      </c>
      <c r="B27" s="8" t="s">
        <v>13</v>
      </c>
      <c r="C27" s="9">
        <v>152</v>
      </c>
      <c r="D27" s="9"/>
      <c r="E27" s="9">
        <v>126</v>
      </c>
      <c r="F27" s="9">
        <v>4</v>
      </c>
      <c r="G27" s="23">
        <f>VLOOKUP(A27,[1]TDSheet!$A:$H,8,0)</f>
        <v>0.17</v>
      </c>
      <c r="H27" s="2">
        <f>VLOOKUP(A27,[1]TDSheet!$A:$I,9,0)</f>
        <v>180</v>
      </c>
      <c r="I27" s="2">
        <f>VLOOKUP(A27,[2]Донецк!$A:$E,4,0)</f>
        <v>154</v>
      </c>
      <c r="J27" s="2">
        <f t="shared" si="2"/>
        <v>-28</v>
      </c>
      <c r="K27" s="2">
        <f t="shared" si="3"/>
        <v>126</v>
      </c>
      <c r="M27" s="2">
        <f>VLOOKUP(A27,[1]TDSheet!$A:$T,20,0)</f>
        <v>120.19999999999999</v>
      </c>
      <c r="N27" s="2">
        <f>VLOOKUP(A27,[1]TDSheet!$A:$U,21,0)</f>
        <v>0</v>
      </c>
      <c r="O27" s="2">
        <f t="shared" si="4"/>
        <v>25.2</v>
      </c>
      <c r="P27" s="28">
        <f>11*O27-N27-M27-F27</f>
        <v>153</v>
      </c>
      <c r="Q27" s="28"/>
      <c r="S27" s="2">
        <f t="shared" si="6"/>
        <v>11</v>
      </c>
      <c r="T27" s="2">
        <f t="shared" si="7"/>
        <v>4.9285714285714279</v>
      </c>
      <c r="U27" s="2">
        <f>VLOOKUP(A27,[1]TDSheet!$A:$AA,27,0)</f>
        <v>6.4</v>
      </c>
      <c r="V27" s="2">
        <f>VLOOKUP(A27,[1]TDSheet!$A:$AB,28,0)</f>
        <v>0</v>
      </c>
      <c r="W27" s="2">
        <f>VLOOKUP(A27,[1]TDSheet!$A:$P,16,0)</f>
        <v>25.4</v>
      </c>
      <c r="Y27" s="2">
        <f t="shared" si="8"/>
        <v>26.01</v>
      </c>
    </row>
    <row r="28" spans="1:25" ht="11.1" customHeight="1" x14ac:dyDescent="0.2">
      <c r="A28" s="8" t="s">
        <v>32</v>
      </c>
      <c r="B28" s="8" t="s">
        <v>13</v>
      </c>
      <c r="C28" s="9">
        <v>-2</v>
      </c>
      <c r="D28" s="9">
        <v>300</v>
      </c>
      <c r="E28" s="9">
        <v>297</v>
      </c>
      <c r="F28" s="9">
        <v>-2</v>
      </c>
      <c r="G28" s="23">
        <f>VLOOKUP(A28,[1]TDSheet!$A:$H,8,0)</f>
        <v>0</v>
      </c>
      <c r="H28" s="2">
        <f>VLOOKUP(A28,[1]TDSheet!$A:$I,9,0)</f>
        <v>40</v>
      </c>
      <c r="I28" s="2">
        <f>VLOOKUP(A28,[2]Донецк!$A:$E,4,0)</f>
        <v>300</v>
      </c>
      <c r="J28" s="2">
        <f t="shared" si="2"/>
        <v>-3</v>
      </c>
      <c r="K28" s="2">
        <f t="shared" si="3"/>
        <v>-3</v>
      </c>
      <c r="L28" s="2">
        <f>VLOOKUP(A28,[3]TDSheet!$A:$V,6,0)</f>
        <v>300</v>
      </c>
      <c r="M28" s="2">
        <f>VLOOKUP(A28,[1]TDSheet!$A:$T,20,0)</f>
        <v>0</v>
      </c>
      <c r="N28" s="2">
        <f>VLOOKUP(A28,[1]TDSheet!$A:$U,21,0)</f>
        <v>0</v>
      </c>
      <c r="O28" s="2">
        <f t="shared" si="4"/>
        <v>-0.6</v>
      </c>
      <c r="P28" s="28"/>
      <c r="Q28" s="28"/>
      <c r="S28" s="2">
        <f t="shared" si="6"/>
        <v>3.3333333333333335</v>
      </c>
      <c r="T28" s="2">
        <f t="shared" si="7"/>
        <v>3.3333333333333335</v>
      </c>
      <c r="U28" s="2">
        <f>VLOOKUP(A28,[1]TDSheet!$A:$AA,27,0)</f>
        <v>1.2</v>
      </c>
      <c r="V28" s="2">
        <f>VLOOKUP(A28,[1]TDSheet!$A:$AB,28,0)</f>
        <v>0.4</v>
      </c>
      <c r="W28" s="2">
        <f>VLOOKUP(A28,[1]TDSheet!$A:$P,16,0)</f>
        <v>0.4</v>
      </c>
      <c r="Y28" s="2">
        <f t="shared" si="8"/>
        <v>0</v>
      </c>
    </row>
    <row r="29" spans="1:25" ht="11.1" customHeight="1" x14ac:dyDescent="0.2">
      <c r="A29" s="8" t="s">
        <v>33</v>
      </c>
      <c r="B29" s="8" t="s">
        <v>13</v>
      </c>
      <c r="C29" s="9">
        <v>240</v>
      </c>
      <c r="D29" s="9"/>
      <c r="E29" s="9">
        <v>60</v>
      </c>
      <c r="F29" s="9">
        <v>178</v>
      </c>
      <c r="G29" s="23">
        <f>VLOOKUP(A29,[1]TDSheet!$A:$H,8,0)</f>
        <v>0.35</v>
      </c>
      <c r="H29" s="2">
        <f>VLOOKUP(A29,[1]TDSheet!$A:$I,9,0)</f>
        <v>45</v>
      </c>
      <c r="I29" s="2">
        <f>VLOOKUP(A29,[2]Донецк!$A:$E,4,0)</f>
        <v>60</v>
      </c>
      <c r="J29" s="2">
        <f t="shared" si="2"/>
        <v>0</v>
      </c>
      <c r="K29" s="2">
        <f t="shared" si="3"/>
        <v>60</v>
      </c>
      <c r="M29" s="2">
        <f>VLOOKUP(A29,[1]TDSheet!$A:$T,20,0)</f>
        <v>0</v>
      </c>
      <c r="N29" s="2">
        <f>VLOOKUP(A29,[1]TDSheet!$A:$U,21,0)</f>
        <v>0</v>
      </c>
      <c r="O29" s="2">
        <f t="shared" si="4"/>
        <v>12</v>
      </c>
      <c r="P29" s="28"/>
      <c r="Q29" s="28"/>
      <c r="S29" s="2">
        <f t="shared" si="6"/>
        <v>14.833333333333334</v>
      </c>
      <c r="T29" s="2">
        <f t="shared" si="7"/>
        <v>14.833333333333334</v>
      </c>
      <c r="U29" s="2">
        <f>VLOOKUP(A29,[1]TDSheet!$A:$AA,27,0)</f>
        <v>1.6</v>
      </c>
      <c r="V29" s="2">
        <f>VLOOKUP(A29,[1]TDSheet!$A:$AB,28,0)</f>
        <v>4.2</v>
      </c>
      <c r="W29" s="2">
        <f>VLOOKUP(A29,[1]TDSheet!$A:$P,16,0)</f>
        <v>10</v>
      </c>
      <c r="X29" s="24" t="str">
        <f>VLOOKUP(A29,[1]TDSheet!$A:$AC,29,0)</f>
        <v>необходимо увеличить продажи</v>
      </c>
      <c r="Y29" s="2">
        <f t="shared" si="8"/>
        <v>0</v>
      </c>
    </row>
    <row r="30" spans="1:25" ht="11.1" customHeight="1" x14ac:dyDescent="0.2">
      <c r="A30" s="8" t="s">
        <v>34</v>
      </c>
      <c r="B30" s="8" t="s">
        <v>13</v>
      </c>
      <c r="C30" s="10"/>
      <c r="D30" s="9">
        <v>68</v>
      </c>
      <c r="E30" s="9">
        <v>68</v>
      </c>
      <c r="F30" s="9"/>
      <c r="G30" s="23">
        <f>VLOOKUP(A30,[1]TDSheet!$A:$H,8,0)</f>
        <v>0</v>
      </c>
      <c r="H30" s="2" t="e">
        <f>VLOOKUP(A30,[1]TDSheet!$A:$I,9,0)</f>
        <v>#N/A</v>
      </c>
      <c r="I30" s="2">
        <f>VLOOKUP(A30,[2]Донецк!$A:$E,4,0)</f>
        <v>68</v>
      </c>
      <c r="J30" s="2">
        <f t="shared" si="2"/>
        <v>0</v>
      </c>
      <c r="K30" s="2">
        <f t="shared" si="3"/>
        <v>0</v>
      </c>
      <c r="L30" s="2">
        <f>VLOOKUP(A30,[3]TDSheet!$A:$V,6,0)</f>
        <v>68</v>
      </c>
      <c r="M30" s="2">
        <f>VLOOKUP(A30,[1]TDSheet!$A:$T,20,0)</f>
        <v>0</v>
      </c>
      <c r="N30" s="2">
        <f>VLOOKUP(A30,[1]TDSheet!$A:$U,21,0)</f>
        <v>0</v>
      </c>
      <c r="O30" s="2">
        <f t="shared" si="4"/>
        <v>0</v>
      </c>
      <c r="P30" s="28"/>
      <c r="Q30" s="28"/>
      <c r="S30" s="2" t="e">
        <f t="shared" si="6"/>
        <v>#DIV/0!</v>
      </c>
      <c r="T30" s="2" t="e">
        <f t="shared" si="7"/>
        <v>#DIV/0!</v>
      </c>
      <c r="U30" s="2">
        <f>VLOOKUP(A30,[1]TDSheet!$A:$AA,27,0)</f>
        <v>0</v>
      </c>
      <c r="V30" s="2">
        <f>VLOOKUP(A30,[1]TDSheet!$A:$AB,28,0)</f>
        <v>0</v>
      </c>
      <c r="W30" s="2">
        <f>VLOOKUP(A30,[1]TDSheet!$A:$P,16,0)</f>
        <v>0</v>
      </c>
      <c r="Y30" s="2">
        <f t="shared" si="8"/>
        <v>0</v>
      </c>
    </row>
    <row r="31" spans="1:25" ht="11.1" customHeight="1" x14ac:dyDescent="0.2">
      <c r="A31" s="8" t="s">
        <v>35</v>
      </c>
      <c r="B31" s="8" t="s">
        <v>13</v>
      </c>
      <c r="C31" s="10"/>
      <c r="D31" s="9">
        <v>66</v>
      </c>
      <c r="E31" s="9">
        <v>66</v>
      </c>
      <c r="F31" s="9"/>
      <c r="G31" s="23">
        <f>VLOOKUP(A31,[1]TDSheet!$A:$H,8,0)</f>
        <v>0</v>
      </c>
      <c r="H31" s="2" t="e">
        <f>VLOOKUP(A31,[1]TDSheet!$A:$I,9,0)</f>
        <v>#N/A</v>
      </c>
      <c r="I31" s="2">
        <f>VLOOKUP(A31,[2]Донецк!$A:$E,4,0)</f>
        <v>66</v>
      </c>
      <c r="J31" s="2">
        <f t="shared" si="2"/>
        <v>0</v>
      </c>
      <c r="K31" s="2">
        <f t="shared" si="3"/>
        <v>0</v>
      </c>
      <c r="L31" s="2">
        <f>VLOOKUP(A31,[3]TDSheet!$A:$V,6,0)</f>
        <v>66</v>
      </c>
      <c r="M31" s="2">
        <f>VLOOKUP(A31,[1]TDSheet!$A:$T,20,0)</f>
        <v>0</v>
      </c>
      <c r="N31" s="2">
        <f>VLOOKUP(A31,[1]TDSheet!$A:$U,21,0)</f>
        <v>0</v>
      </c>
      <c r="O31" s="2">
        <f t="shared" si="4"/>
        <v>0</v>
      </c>
      <c r="P31" s="28"/>
      <c r="Q31" s="28"/>
      <c r="S31" s="2" t="e">
        <f t="shared" si="6"/>
        <v>#DIV/0!</v>
      </c>
      <c r="T31" s="2" t="e">
        <f t="shared" si="7"/>
        <v>#DIV/0!</v>
      </c>
      <c r="U31" s="2">
        <f>VLOOKUP(A31,[1]TDSheet!$A:$AA,27,0)</f>
        <v>0</v>
      </c>
      <c r="V31" s="2">
        <f>VLOOKUP(A31,[1]TDSheet!$A:$AB,28,0)</f>
        <v>0</v>
      </c>
      <c r="W31" s="2">
        <f>VLOOKUP(A31,[1]TDSheet!$A:$P,16,0)</f>
        <v>0</v>
      </c>
      <c r="Y31" s="2">
        <f t="shared" si="8"/>
        <v>0</v>
      </c>
    </row>
    <row r="32" spans="1:25" ht="11.1" customHeight="1" x14ac:dyDescent="0.2">
      <c r="A32" s="8" t="s">
        <v>36</v>
      </c>
      <c r="B32" s="8" t="s">
        <v>13</v>
      </c>
      <c r="C32" s="10"/>
      <c r="D32" s="9">
        <v>88</v>
      </c>
      <c r="E32" s="9">
        <v>88</v>
      </c>
      <c r="F32" s="9"/>
      <c r="G32" s="23">
        <f>VLOOKUP(A32,[1]TDSheet!$A:$H,8,0)</f>
        <v>0</v>
      </c>
      <c r="H32" s="2" t="e">
        <f>VLOOKUP(A32,[1]TDSheet!$A:$I,9,0)</f>
        <v>#N/A</v>
      </c>
      <c r="I32" s="2">
        <f>VLOOKUP(A32,[2]Донецк!$A:$E,4,0)</f>
        <v>88</v>
      </c>
      <c r="J32" s="2">
        <f t="shared" si="2"/>
        <v>0</v>
      </c>
      <c r="K32" s="2">
        <f t="shared" si="3"/>
        <v>0</v>
      </c>
      <c r="L32" s="2">
        <f>VLOOKUP(A32,[3]TDSheet!$A:$V,6,0)</f>
        <v>88</v>
      </c>
      <c r="M32" s="2">
        <f>VLOOKUP(A32,[1]TDSheet!$A:$T,20,0)</f>
        <v>0</v>
      </c>
      <c r="N32" s="2">
        <f>VLOOKUP(A32,[1]TDSheet!$A:$U,21,0)</f>
        <v>0</v>
      </c>
      <c r="O32" s="2">
        <f t="shared" si="4"/>
        <v>0</v>
      </c>
      <c r="P32" s="28"/>
      <c r="Q32" s="28"/>
      <c r="S32" s="2" t="e">
        <f t="shared" si="6"/>
        <v>#DIV/0!</v>
      </c>
      <c r="T32" s="2" t="e">
        <f t="shared" si="7"/>
        <v>#DIV/0!</v>
      </c>
      <c r="U32" s="2">
        <f>VLOOKUP(A32,[1]TDSheet!$A:$AA,27,0)</f>
        <v>0</v>
      </c>
      <c r="V32" s="2">
        <f>VLOOKUP(A32,[1]TDSheet!$A:$AB,28,0)</f>
        <v>0</v>
      </c>
      <c r="W32" s="2">
        <f>VLOOKUP(A32,[1]TDSheet!$A:$P,16,0)</f>
        <v>0</v>
      </c>
      <c r="Y32" s="2">
        <f t="shared" si="8"/>
        <v>0</v>
      </c>
    </row>
    <row r="33" spans="1:25" ht="21.95" customHeight="1" x14ac:dyDescent="0.2">
      <c r="A33" s="8" t="s">
        <v>37</v>
      </c>
      <c r="B33" s="8" t="s">
        <v>13</v>
      </c>
      <c r="C33" s="9">
        <v>74</v>
      </c>
      <c r="D33" s="9"/>
      <c r="E33" s="9">
        <v>23</v>
      </c>
      <c r="F33" s="9">
        <v>39</v>
      </c>
      <c r="G33" s="23">
        <f>VLOOKUP(A33,[1]TDSheet!$A:$H,8,0)</f>
        <v>0.35</v>
      </c>
      <c r="H33" s="2">
        <f>VLOOKUP(A33,[1]TDSheet!$A:$I,9,0)</f>
        <v>45</v>
      </c>
      <c r="I33" s="2">
        <f>VLOOKUP(A33,[2]Донецк!$A:$E,4,0)</f>
        <v>94</v>
      </c>
      <c r="J33" s="2">
        <f t="shared" si="2"/>
        <v>-71</v>
      </c>
      <c r="K33" s="2">
        <f t="shared" si="3"/>
        <v>23</v>
      </c>
      <c r="M33" s="2">
        <f>VLOOKUP(A33,[1]TDSheet!$A:$T,20,0)</f>
        <v>0</v>
      </c>
      <c r="N33" s="2">
        <f>VLOOKUP(A33,[1]TDSheet!$A:$U,21,0)</f>
        <v>0</v>
      </c>
      <c r="O33" s="2">
        <f t="shared" si="4"/>
        <v>4.5999999999999996</v>
      </c>
      <c r="P33" s="28">
        <f>11*O33-N33-M33-F33</f>
        <v>11.599999999999994</v>
      </c>
      <c r="Q33" s="28"/>
      <c r="S33" s="2">
        <f t="shared" si="6"/>
        <v>11</v>
      </c>
      <c r="T33" s="2">
        <f t="shared" si="7"/>
        <v>8.4782608695652186</v>
      </c>
      <c r="U33" s="2">
        <f>VLOOKUP(A33,[1]TDSheet!$A:$AA,27,0)</f>
        <v>1.8</v>
      </c>
      <c r="V33" s="2">
        <f>VLOOKUP(A33,[1]TDSheet!$A:$AB,28,0)</f>
        <v>2.8</v>
      </c>
      <c r="W33" s="2">
        <f>VLOOKUP(A33,[1]TDSheet!$A:$P,16,0)</f>
        <v>5.6</v>
      </c>
      <c r="Y33" s="2">
        <f t="shared" si="8"/>
        <v>4.0599999999999978</v>
      </c>
    </row>
    <row r="34" spans="1:25" ht="21.95" customHeight="1" x14ac:dyDescent="0.2">
      <c r="A34" s="8" t="s">
        <v>38</v>
      </c>
      <c r="B34" s="8" t="s">
        <v>13</v>
      </c>
      <c r="C34" s="9">
        <v>4</v>
      </c>
      <c r="D34" s="9"/>
      <c r="E34" s="9"/>
      <c r="F34" s="9">
        <v>4</v>
      </c>
      <c r="G34" s="23">
        <f>VLOOKUP(A34,[1]TDSheet!$A:$H,8,0)</f>
        <v>0</v>
      </c>
      <c r="H34" s="2" t="e">
        <f>VLOOKUP(A34,[1]TDSheet!$A:$I,9,0)</f>
        <v>#N/A</v>
      </c>
      <c r="I34" s="2">
        <f>VLOOKUP(A34,[2]Донецк!$A:$E,4,0)</f>
        <v>8</v>
      </c>
      <c r="J34" s="2">
        <f t="shared" si="2"/>
        <v>-8</v>
      </c>
      <c r="K34" s="2">
        <f t="shared" si="3"/>
        <v>0</v>
      </c>
      <c r="M34" s="2">
        <f>VLOOKUP(A34,[1]TDSheet!$A:$T,20,0)</f>
        <v>0</v>
      </c>
      <c r="N34" s="2">
        <f>VLOOKUP(A34,[1]TDSheet!$A:$U,21,0)</f>
        <v>0</v>
      </c>
      <c r="O34" s="2">
        <f t="shared" si="4"/>
        <v>0</v>
      </c>
      <c r="P34" s="28"/>
      <c r="Q34" s="28"/>
      <c r="S34" s="2" t="e">
        <f t="shared" si="6"/>
        <v>#DIV/0!</v>
      </c>
      <c r="T34" s="2" t="e">
        <f t="shared" si="7"/>
        <v>#DIV/0!</v>
      </c>
      <c r="U34" s="2">
        <f>VLOOKUP(A34,[1]TDSheet!$A:$AA,27,0)</f>
        <v>2.2000000000000002</v>
      </c>
      <c r="V34" s="2">
        <f>VLOOKUP(A34,[1]TDSheet!$A:$AB,28,0)</f>
        <v>0.8</v>
      </c>
      <c r="W34" s="2">
        <f>VLOOKUP(A34,[1]TDSheet!$A:$P,16,0)</f>
        <v>0</v>
      </c>
      <c r="Y34" s="2">
        <f t="shared" si="8"/>
        <v>0</v>
      </c>
    </row>
    <row r="35" spans="1:25" ht="21.95" customHeight="1" x14ac:dyDescent="0.2">
      <c r="A35" s="8" t="s">
        <v>39</v>
      </c>
      <c r="B35" s="8" t="s">
        <v>13</v>
      </c>
      <c r="C35" s="9">
        <v>3</v>
      </c>
      <c r="D35" s="9"/>
      <c r="E35" s="9"/>
      <c r="F35" s="9">
        <v>3</v>
      </c>
      <c r="G35" s="23">
        <f>VLOOKUP(A35,[1]TDSheet!$A:$H,8,0)</f>
        <v>0</v>
      </c>
      <c r="H35" s="2">
        <f>VLOOKUP(A35,[1]TDSheet!$A:$I,9,0)</f>
        <v>45</v>
      </c>
      <c r="I35" s="2">
        <f>VLOOKUP(A35,[2]Донецк!$A:$E,4,0)</f>
        <v>5</v>
      </c>
      <c r="J35" s="2">
        <f t="shared" si="2"/>
        <v>-5</v>
      </c>
      <c r="K35" s="2">
        <f t="shared" si="3"/>
        <v>0</v>
      </c>
      <c r="M35" s="2">
        <f>VLOOKUP(A35,[1]TDSheet!$A:$T,20,0)</f>
        <v>0</v>
      </c>
      <c r="N35" s="2">
        <f>VLOOKUP(A35,[1]TDSheet!$A:$U,21,0)</f>
        <v>0</v>
      </c>
      <c r="O35" s="2">
        <f t="shared" si="4"/>
        <v>0</v>
      </c>
      <c r="P35" s="28"/>
      <c r="Q35" s="28"/>
      <c r="S35" s="2" t="e">
        <f t="shared" si="6"/>
        <v>#DIV/0!</v>
      </c>
      <c r="T35" s="2" t="e">
        <f t="shared" si="7"/>
        <v>#DIV/0!</v>
      </c>
      <c r="U35" s="2">
        <f>VLOOKUP(A35,[1]TDSheet!$A:$AA,27,0)</f>
        <v>1</v>
      </c>
      <c r="V35" s="2">
        <f>VLOOKUP(A35,[1]TDSheet!$A:$AB,28,0)</f>
        <v>0.6</v>
      </c>
      <c r="W35" s="2">
        <f>VLOOKUP(A35,[1]TDSheet!$A:$P,16,0)</f>
        <v>0</v>
      </c>
      <c r="Y35" s="2">
        <f t="shared" si="8"/>
        <v>0</v>
      </c>
    </row>
    <row r="36" spans="1:25" ht="21.95" customHeight="1" x14ac:dyDescent="0.2">
      <c r="A36" s="8" t="s">
        <v>40</v>
      </c>
      <c r="B36" s="8" t="s">
        <v>13</v>
      </c>
      <c r="C36" s="10"/>
      <c r="D36" s="9">
        <v>90</v>
      </c>
      <c r="E36" s="9">
        <v>90</v>
      </c>
      <c r="F36" s="9"/>
      <c r="G36" s="23">
        <f>VLOOKUP(A36,[1]TDSheet!$A:$H,8,0)</f>
        <v>0</v>
      </c>
      <c r="H36" s="2">
        <f>VLOOKUP(A36,[1]TDSheet!$A:$I,9,0)</f>
        <v>45</v>
      </c>
      <c r="I36" s="2">
        <f>VLOOKUP(A36,[2]Донецк!$A:$E,4,0)</f>
        <v>91</v>
      </c>
      <c r="J36" s="2">
        <f t="shared" si="2"/>
        <v>-1</v>
      </c>
      <c r="K36" s="2">
        <f t="shared" si="3"/>
        <v>0</v>
      </c>
      <c r="L36" s="2">
        <f>VLOOKUP(A36,[3]TDSheet!$A:$V,6,0)</f>
        <v>90</v>
      </c>
      <c r="M36" s="2">
        <f>VLOOKUP(A36,[1]TDSheet!$A:$T,20,0)</f>
        <v>0</v>
      </c>
      <c r="N36" s="2">
        <f>VLOOKUP(A36,[1]TDSheet!$A:$U,21,0)</f>
        <v>0</v>
      </c>
      <c r="O36" s="2">
        <f t="shared" si="4"/>
        <v>0</v>
      </c>
      <c r="P36" s="28"/>
      <c r="Q36" s="28"/>
      <c r="S36" s="2" t="e">
        <f t="shared" si="6"/>
        <v>#DIV/0!</v>
      </c>
      <c r="T36" s="2" t="e">
        <f t="shared" si="7"/>
        <v>#DIV/0!</v>
      </c>
      <c r="U36" s="2">
        <f>VLOOKUP(A36,[1]TDSheet!$A:$AA,27,0)</f>
        <v>1.4</v>
      </c>
      <c r="V36" s="2">
        <f>VLOOKUP(A36,[1]TDSheet!$A:$AB,28,0)</f>
        <v>0</v>
      </c>
      <c r="W36" s="2">
        <f>VLOOKUP(A36,[1]TDSheet!$A:$P,16,0)</f>
        <v>0</v>
      </c>
      <c r="Y36" s="2">
        <f t="shared" si="8"/>
        <v>0</v>
      </c>
    </row>
    <row r="37" spans="1:25" ht="11.1" customHeight="1" x14ac:dyDescent="0.2">
      <c r="A37" s="8" t="s">
        <v>41</v>
      </c>
      <c r="B37" s="8" t="s">
        <v>9</v>
      </c>
      <c r="C37" s="9">
        <v>524.65099999999995</v>
      </c>
      <c r="D37" s="9">
        <v>1514.0260000000001</v>
      </c>
      <c r="E37" s="9">
        <v>802.57299999999998</v>
      </c>
      <c r="F37" s="9">
        <v>849.33299999999997</v>
      </c>
      <c r="G37" s="23">
        <f>VLOOKUP(A37,[1]TDSheet!$A:$H,8,0)</f>
        <v>1</v>
      </c>
      <c r="H37" s="2">
        <f>VLOOKUP(A37,[1]TDSheet!$A:$I,9,0)</f>
        <v>55</v>
      </c>
      <c r="I37" s="2">
        <f>VLOOKUP(A37,[2]Донецк!$A:$E,4,0)</f>
        <v>896.43</v>
      </c>
      <c r="J37" s="2">
        <f t="shared" si="2"/>
        <v>-93.856999999999971</v>
      </c>
      <c r="K37" s="2">
        <f t="shared" si="3"/>
        <v>802.57299999999998</v>
      </c>
      <c r="M37" s="2">
        <f>VLOOKUP(A37,[1]TDSheet!$A:$T,20,0)</f>
        <v>500</v>
      </c>
      <c r="N37" s="2">
        <f>VLOOKUP(A37,[1]TDSheet!$A:$U,21,0)</f>
        <v>0</v>
      </c>
      <c r="O37" s="2">
        <f t="shared" si="4"/>
        <v>160.5146</v>
      </c>
      <c r="P37" s="28">
        <f t="shared" ref="P37:P40" si="10">11*O37-N37-M37-F37</f>
        <v>416.32759999999996</v>
      </c>
      <c r="Q37" s="28"/>
      <c r="S37" s="2">
        <f t="shared" si="6"/>
        <v>11</v>
      </c>
      <c r="T37" s="2">
        <f t="shared" si="7"/>
        <v>8.4062945052973372</v>
      </c>
      <c r="U37" s="2">
        <f>VLOOKUP(A37,[1]TDSheet!$A:$AA,27,0)</f>
        <v>150.5762</v>
      </c>
      <c r="V37" s="2">
        <f>VLOOKUP(A37,[1]TDSheet!$A:$AB,28,0)</f>
        <v>130.1618</v>
      </c>
      <c r="W37" s="2">
        <f>VLOOKUP(A37,[1]TDSheet!$A:$P,16,0)</f>
        <v>229.30940000000001</v>
      </c>
      <c r="Y37" s="2">
        <f t="shared" si="8"/>
        <v>416.32759999999996</v>
      </c>
    </row>
    <row r="38" spans="1:25" ht="11.1" customHeight="1" x14ac:dyDescent="0.2">
      <c r="A38" s="8" t="s">
        <v>42</v>
      </c>
      <c r="B38" s="8" t="s">
        <v>9</v>
      </c>
      <c r="C38" s="9">
        <v>4416.8010000000004</v>
      </c>
      <c r="D38" s="9">
        <v>2022.25</v>
      </c>
      <c r="E38" s="9">
        <v>4313.1850000000004</v>
      </c>
      <c r="F38" s="9">
        <v>739.46699999999998</v>
      </c>
      <c r="G38" s="23">
        <f>VLOOKUP(A38,[1]TDSheet!$A:$H,8,0)</f>
        <v>1</v>
      </c>
      <c r="H38" s="2">
        <f>VLOOKUP(A38,[1]TDSheet!$A:$I,9,0)</f>
        <v>50</v>
      </c>
      <c r="I38" s="2">
        <f>VLOOKUP(A38,[2]Донецк!$A:$E,4,0)</f>
        <v>4501.8999999999996</v>
      </c>
      <c r="J38" s="2">
        <f t="shared" si="2"/>
        <v>-188.71499999999924</v>
      </c>
      <c r="K38" s="2">
        <f t="shared" si="3"/>
        <v>4313.1850000000004</v>
      </c>
      <c r="M38" s="2">
        <f>VLOOKUP(A38,[1]TDSheet!$A:$T,20,0)</f>
        <v>2941.1751999999997</v>
      </c>
      <c r="N38" s="2">
        <f>VLOOKUP(A38,[1]TDSheet!$A:$U,21,0)</f>
        <v>0</v>
      </c>
      <c r="O38" s="2">
        <f t="shared" si="4"/>
        <v>862.63700000000006</v>
      </c>
      <c r="P38" s="28">
        <f t="shared" si="10"/>
        <v>5808.3648000000021</v>
      </c>
      <c r="Q38" s="28"/>
      <c r="S38" s="2">
        <f t="shared" si="6"/>
        <v>11.000000000000002</v>
      </c>
      <c r="T38" s="2">
        <f t="shared" si="7"/>
        <v>4.2667335159516684</v>
      </c>
      <c r="U38" s="2">
        <f>VLOOKUP(A38,[1]TDSheet!$A:$AA,27,0)</f>
        <v>705.86480000000006</v>
      </c>
      <c r="V38" s="2">
        <f>VLOOKUP(A38,[1]TDSheet!$A:$AB,28,0)</f>
        <v>573.68579999999997</v>
      </c>
      <c r="W38" s="2">
        <f>VLOOKUP(A38,[1]TDSheet!$A:$P,16,0)</f>
        <v>824.56780000000003</v>
      </c>
      <c r="Y38" s="2">
        <f t="shared" si="8"/>
        <v>5808.3648000000021</v>
      </c>
    </row>
    <row r="39" spans="1:25" ht="11.1" customHeight="1" x14ac:dyDescent="0.2">
      <c r="A39" s="8" t="s">
        <v>43</v>
      </c>
      <c r="B39" s="8" t="s">
        <v>9</v>
      </c>
      <c r="C39" s="10"/>
      <c r="D39" s="9">
        <v>79.64</v>
      </c>
      <c r="E39" s="9">
        <v>19.222999999999999</v>
      </c>
      <c r="F39" s="9">
        <v>60.417000000000002</v>
      </c>
      <c r="G39" s="23">
        <f>VLOOKUP(A39,[1]TDSheet!$A:$H,8,0)</f>
        <v>1</v>
      </c>
      <c r="H39" s="2">
        <f>VLOOKUP(A39,[1]TDSheet!$A:$I,9,0)</f>
        <v>55</v>
      </c>
      <c r="I39" s="2">
        <f>VLOOKUP(A39,[2]Донецк!$A:$E,4,0)</f>
        <v>23.11</v>
      </c>
      <c r="J39" s="2">
        <f t="shared" si="2"/>
        <v>-3.8870000000000005</v>
      </c>
      <c r="K39" s="2">
        <f t="shared" si="3"/>
        <v>19.222999999999999</v>
      </c>
      <c r="M39" s="2">
        <f>VLOOKUP(A39,[1]TDSheet!$A:$T,20,0)</f>
        <v>0</v>
      </c>
      <c r="N39" s="2">
        <f>VLOOKUP(A39,[1]TDSheet!$A:$U,21,0)</f>
        <v>0</v>
      </c>
      <c r="O39" s="2">
        <f t="shared" si="4"/>
        <v>3.8445999999999998</v>
      </c>
      <c r="P39" s="28"/>
      <c r="Q39" s="28"/>
      <c r="S39" s="2">
        <f t="shared" si="6"/>
        <v>15.714768766581701</v>
      </c>
      <c r="T39" s="2">
        <f t="shared" si="7"/>
        <v>15.714768766581701</v>
      </c>
      <c r="U39" s="2">
        <f>VLOOKUP(A39,[1]TDSheet!$A:$AA,27,0)</f>
        <v>18.045999999999999</v>
      </c>
      <c r="V39" s="2">
        <f>VLOOKUP(A39,[1]TDSheet!$A:$AB,28,0)</f>
        <v>19.062200000000001</v>
      </c>
      <c r="W39" s="2">
        <f>VLOOKUP(A39,[1]TDSheet!$A:$P,16,0)</f>
        <v>4.2698</v>
      </c>
      <c r="Y39" s="2">
        <f t="shared" si="8"/>
        <v>0</v>
      </c>
    </row>
    <row r="40" spans="1:25" ht="11.1" customHeight="1" x14ac:dyDescent="0.2">
      <c r="A40" s="8" t="s">
        <v>44</v>
      </c>
      <c r="B40" s="8" t="s">
        <v>9</v>
      </c>
      <c r="C40" s="9">
        <v>427.30900000000003</v>
      </c>
      <c r="D40" s="9">
        <v>1404.54</v>
      </c>
      <c r="E40" s="9">
        <v>915.12199999999996</v>
      </c>
      <c r="F40" s="9">
        <v>501.65300000000002</v>
      </c>
      <c r="G40" s="23">
        <f>VLOOKUP(A40,[1]TDSheet!$A:$H,8,0)</f>
        <v>1</v>
      </c>
      <c r="H40" s="2">
        <f>VLOOKUP(A40,[1]TDSheet!$A:$I,9,0)</f>
        <v>55</v>
      </c>
      <c r="I40" s="2">
        <f>VLOOKUP(A40,[2]Донецк!$A:$E,4,0)</f>
        <v>1037.1400000000001</v>
      </c>
      <c r="J40" s="2">
        <f t="shared" si="2"/>
        <v>-122.01800000000014</v>
      </c>
      <c r="K40" s="2">
        <f t="shared" si="3"/>
        <v>915.12199999999996</v>
      </c>
      <c r="M40" s="2">
        <f>VLOOKUP(A40,[1]TDSheet!$A:$T,20,0)</f>
        <v>429.24179999999978</v>
      </c>
      <c r="N40" s="2">
        <f>VLOOKUP(A40,[1]TDSheet!$A:$U,21,0)</f>
        <v>0</v>
      </c>
      <c r="O40" s="2">
        <f t="shared" si="4"/>
        <v>183.02439999999999</v>
      </c>
      <c r="P40" s="28">
        <f t="shared" si="10"/>
        <v>1082.3736000000001</v>
      </c>
      <c r="Q40" s="28"/>
      <c r="S40" s="2">
        <f t="shared" si="6"/>
        <v>11</v>
      </c>
      <c r="T40" s="2">
        <f t="shared" si="7"/>
        <v>5.0861786734446328</v>
      </c>
      <c r="U40" s="2">
        <f>VLOOKUP(A40,[1]TDSheet!$A:$AA,27,0)</f>
        <v>21.316600000000001</v>
      </c>
      <c r="V40" s="2">
        <f>VLOOKUP(A40,[1]TDSheet!$A:$AB,28,0)</f>
        <v>31.111799999999999</v>
      </c>
      <c r="W40" s="2">
        <f>VLOOKUP(A40,[1]TDSheet!$A:$P,16,0)</f>
        <v>218.30659999999997</v>
      </c>
      <c r="Y40" s="2">
        <f t="shared" si="8"/>
        <v>1082.3736000000001</v>
      </c>
    </row>
    <row r="41" spans="1:25" ht="21.95" customHeight="1" x14ac:dyDescent="0.2">
      <c r="A41" s="8" t="s">
        <v>45</v>
      </c>
      <c r="B41" s="8" t="s">
        <v>9</v>
      </c>
      <c r="C41" s="9">
        <v>-20.86</v>
      </c>
      <c r="D41" s="9"/>
      <c r="E41" s="9"/>
      <c r="F41" s="9">
        <v>-20.86</v>
      </c>
      <c r="G41" s="23">
        <f>VLOOKUP(A41,[1]TDSheet!$A:$H,8,0)</f>
        <v>0</v>
      </c>
      <c r="H41" s="2" t="e">
        <f>VLOOKUP(A41,[1]TDSheet!$A:$I,9,0)</f>
        <v>#N/A</v>
      </c>
      <c r="J41" s="2">
        <f t="shared" si="2"/>
        <v>0</v>
      </c>
      <c r="K41" s="2">
        <f t="shared" si="3"/>
        <v>0</v>
      </c>
      <c r="M41" s="2">
        <f>VLOOKUP(A41,[1]TDSheet!$A:$T,20,0)</f>
        <v>0</v>
      </c>
      <c r="N41" s="2">
        <f>VLOOKUP(A41,[1]TDSheet!$A:$U,21,0)</f>
        <v>0</v>
      </c>
      <c r="O41" s="2">
        <f t="shared" si="4"/>
        <v>0</v>
      </c>
      <c r="P41" s="28"/>
      <c r="Q41" s="28"/>
      <c r="S41" s="2" t="e">
        <f t="shared" si="6"/>
        <v>#DIV/0!</v>
      </c>
      <c r="T41" s="2" t="e">
        <f t="shared" si="7"/>
        <v>#DIV/0!</v>
      </c>
      <c r="U41" s="2">
        <f>VLOOKUP(A41,[1]TDSheet!$A:$AA,27,0)</f>
        <v>0.16200000000000001</v>
      </c>
      <c r="V41" s="2">
        <f>VLOOKUP(A41,[1]TDSheet!$A:$AB,28,0)</f>
        <v>6.2566000000000006</v>
      </c>
      <c r="W41" s="2">
        <f>VLOOKUP(A41,[1]TDSheet!$A:$P,16,0)</f>
        <v>0</v>
      </c>
      <c r="Y41" s="2">
        <f t="shared" si="8"/>
        <v>0</v>
      </c>
    </row>
    <row r="42" spans="1:25" ht="11.1" customHeight="1" x14ac:dyDescent="0.2">
      <c r="A42" s="8" t="s">
        <v>46</v>
      </c>
      <c r="B42" s="8" t="s">
        <v>9</v>
      </c>
      <c r="C42" s="9">
        <v>6406.3919999999998</v>
      </c>
      <c r="D42" s="9">
        <v>2256.62</v>
      </c>
      <c r="E42" s="9">
        <v>6267.9709999999995</v>
      </c>
      <c r="F42" s="9">
        <v>719.99300000000005</v>
      </c>
      <c r="G42" s="23">
        <f>VLOOKUP(A42,[1]TDSheet!$A:$H,8,0)</f>
        <v>1</v>
      </c>
      <c r="H42" s="2">
        <f>VLOOKUP(A42,[1]TDSheet!$A:$I,9,0)</f>
        <v>60</v>
      </c>
      <c r="I42" s="2">
        <f>VLOOKUP(A42,[2]Донецк!$A:$E,4,0)</f>
        <v>6639.09</v>
      </c>
      <c r="J42" s="2">
        <f t="shared" si="2"/>
        <v>-371.1190000000006</v>
      </c>
      <c r="K42" s="2">
        <f t="shared" si="3"/>
        <v>6267.9709999999995</v>
      </c>
      <c r="M42" s="2">
        <f>VLOOKUP(A42,[1]TDSheet!$A:$T,20,0)</f>
        <v>2700</v>
      </c>
      <c r="N42" s="29">
        <v>0</v>
      </c>
      <c r="O42" s="2">
        <f t="shared" si="4"/>
        <v>1253.5942</v>
      </c>
      <c r="P42" s="28">
        <f>11*O42-N42-M42-F42</f>
        <v>10369.5432</v>
      </c>
      <c r="Q42" s="28"/>
      <c r="S42" s="2">
        <f t="shared" si="6"/>
        <v>11</v>
      </c>
      <c r="T42" s="2">
        <f t="shared" si="7"/>
        <v>2.7281499866543735</v>
      </c>
      <c r="U42" s="2">
        <f>VLOOKUP(A42,[1]TDSheet!$A:$AA,27,0)</f>
        <v>1019.6904000000001</v>
      </c>
      <c r="V42" s="2">
        <f>VLOOKUP(A42,[1]TDSheet!$A:$AB,28,0)</f>
        <v>870.09820000000002</v>
      </c>
      <c r="W42" s="2">
        <f>VLOOKUP(A42,[1]TDSheet!$A:$P,16,0)</f>
        <v>1229.6986000000002</v>
      </c>
      <c r="X42" s="2" t="s">
        <v>150</v>
      </c>
      <c r="Y42" s="2">
        <f t="shared" si="8"/>
        <v>10369.5432</v>
      </c>
    </row>
    <row r="43" spans="1:25" ht="11.1" customHeight="1" x14ac:dyDescent="0.2">
      <c r="A43" s="8" t="s">
        <v>47</v>
      </c>
      <c r="B43" s="8" t="s">
        <v>9</v>
      </c>
      <c r="C43" s="9">
        <v>55.38</v>
      </c>
      <c r="D43" s="9"/>
      <c r="E43" s="9">
        <v>9.375</v>
      </c>
      <c r="F43" s="9">
        <v>41.968000000000004</v>
      </c>
      <c r="G43" s="23">
        <f>VLOOKUP(A43,[1]TDSheet!$A:$H,8,0)</f>
        <v>0</v>
      </c>
      <c r="H43" s="2" t="e">
        <f>VLOOKUP(A43,[1]TDSheet!$A:$I,9,0)</f>
        <v>#N/A</v>
      </c>
      <c r="I43" s="2">
        <f>VLOOKUP(A43,[2]Донецк!$A:$E,4,0)</f>
        <v>10.4</v>
      </c>
      <c r="J43" s="2">
        <f t="shared" si="2"/>
        <v>-1.0250000000000004</v>
      </c>
      <c r="K43" s="2">
        <f t="shared" si="3"/>
        <v>9.375</v>
      </c>
      <c r="M43" s="2">
        <f>VLOOKUP(A43,[1]TDSheet!$A:$T,20,0)</f>
        <v>0</v>
      </c>
      <c r="N43" s="2">
        <f>VLOOKUP(A43,[1]TDSheet!$A:$U,21,0)</f>
        <v>0</v>
      </c>
      <c r="O43" s="2">
        <f t="shared" si="4"/>
        <v>1.875</v>
      </c>
      <c r="P43" s="28"/>
      <c r="Q43" s="28"/>
      <c r="S43" s="2">
        <f t="shared" si="6"/>
        <v>22.382933333333334</v>
      </c>
      <c r="T43" s="2">
        <f t="shared" si="7"/>
        <v>22.382933333333334</v>
      </c>
      <c r="U43" s="2">
        <f>VLOOKUP(A43,[1]TDSheet!$A:$AA,27,0)</f>
        <v>1.6004</v>
      </c>
      <c r="V43" s="2">
        <f>VLOOKUP(A43,[1]TDSheet!$A:$AB,28,0)</f>
        <v>1.6106000000000003</v>
      </c>
      <c r="W43" s="2">
        <f>VLOOKUP(A43,[1]TDSheet!$A:$P,16,0)</f>
        <v>2.1494</v>
      </c>
      <c r="X43" s="24" t="str">
        <f>VLOOKUP(A43,[1]TDSheet!$A:$AC,29,0)</f>
        <v>необходимо увеличить продажи</v>
      </c>
      <c r="Y43" s="2">
        <f t="shared" si="8"/>
        <v>0</v>
      </c>
    </row>
    <row r="44" spans="1:25" ht="11.1" customHeight="1" x14ac:dyDescent="0.2">
      <c r="A44" s="8" t="s">
        <v>48</v>
      </c>
      <c r="B44" s="8" t="s">
        <v>9</v>
      </c>
      <c r="C44" s="9">
        <v>192.89500000000001</v>
      </c>
      <c r="D44" s="9"/>
      <c r="E44" s="9">
        <v>162.76300000000001</v>
      </c>
      <c r="F44" s="9">
        <v>5.4009999999999998</v>
      </c>
      <c r="G44" s="23">
        <f>VLOOKUP(A44,[1]TDSheet!$A:$H,8,0)</f>
        <v>1</v>
      </c>
      <c r="H44" s="2">
        <f>VLOOKUP(A44,[1]TDSheet!$A:$I,9,0)</f>
        <v>50</v>
      </c>
      <c r="I44" s="2">
        <f>VLOOKUP(A44,[2]Донецк!$A:$E,4,0)</f>
        <v>175.84299999999999</v>
      </c>
      <c r="J44" s="2">
        <f t="shared" si="2"/>
        <v>-13.079999999999984</v>
      </c>
      <c r="K44" s="2">
        <f t="shared" si="3"/>
        <v>162.76300000000001</v>
      </c>
      <c r="M44" s="2">
        <f>VLOOKUP(A44,[1]TDSheet!$A:$T,20,0)</f>
        <v>219.95520000000005</v>
      </c>
      <c r="N44" s="2">
        <f>VLOOKUP(A44,[1]TDSheet!$A:$U,21,0)</f>
        <v>0</v>
      </c>
      <c r="O44" s="2">
        <f t="shared" si="4"/>
        <v>32.552599999999998</v>
      </c>
      <c r="P44" s="28">
        <f>11*O44-N44-M44-F44</f>
        <v>132.72239999999994</v>
      </c>
      <c r="Q44" s="28"/>
      <c r="S44" s="2">
        <f t="shared" si="6"/>
        <v>11</v>
      </c>
      <c r="T44" s="2">
        <f t="shared" si="7"/>
        <v>6.922832584801216</v>
      </c>
      <c r="U44" s="2">
        <f>VLOOKUP(A44,[1]TDSheet!$A:$AA,27,0)</f>
        <v>34.1372</v>
      </c>
      <c r="V44" s="2">
        <f>VLOOKUP(A44,[1]TDSheet!$A:$AB,28,0)</f>
        <v>16.3386</v>
      </c>
      <c r="W44" s="2">
        <f>VLOOKUP(A44,[1]TDSheet!$A:$P,16,0)</f>
        <v>47.888600000000004</v>
      </c>
      <c r="Y44" s="2">
        <f t="shared" si="8"/>
        <v>132.72239999999994</v>
      </c>
    </row>
    <row r="45" spans="1:25" ht="21.95" customHeight="1" x14ac:dyDescent="0.2">
      <c r="A45" s="8" t="s">
        <v>49</v>
      </c>
      <c r="B45" s="8" t="s">
        <v>9</v>
      </c>
      <c r="C45" s="9">
        <v>1.4870000000000001</v>
      </c>
      <c r="D45" s="9"/>
      <c r="E45" s="9">
        <v>0.74199999999999999</v>
      </c>
      <c r="F45" s="9"/>
      <c r="G45" s="23">
        <f>VLOOKUP(A45,[1]TDSheet!$A:$H,8,0)</f>
        <v>0</v>
      </c>
      <c r="H45" s="2" t="e">
        <f>VLOOKUP(A45,[1]TDSheet!$A:$I,9,0)</f>
        <v>#N/A</v>
      </c>
      <c r="I45" s="2">
        <f>VLOOKUP(A45,[2]Донецк!$A:$E,4,0)</f>
        <v>0.9</v>
      </c>
      <c r="J45" s="2">
        <f t="shared" si="2"/>
        <v>-0.15800000000000003</v>
      </c>
      <c r="K45" s="2">
        <f t="shared" si="3"/>
        <v>0.74199999999999999</v>
      </c>
      <c r="M45" s="2">
        <f>VLOOKUP(A45,[1]TDSheet!$A:$T,20,0)</f>
        <v>0</v>
      </c>
      <c r="N45" s="2">
        <f>VLOOKUP(A45,[1]TDSheet!$A:$U,21,0)</f>
        <v>0</v>
      </c>
      <c r="O45" s="2">
        <f t="shared" si="4"/>
        <v>0.1484</v>
      </c>
      <c r="P45" s="28"/>
      <c r="Q45" s="28"/>
      <c r="S45" s="2">
        <f t="shared" si="6"/>
        <v>0</v>
      </c>
      <c r="T45" s="2">
        <f t="shared" si="7"/>
        <v>0</v>
      </c>
      <c r="U45" s="2">
        <f>VLOOKUP(A45,[1]TDSheet!$A:$AA,27,0)</f>
        <v>1.4157999999999999</v>
      </c>
      <c r="V45" s="2">
        <f>VLOOKUP(A45,[1]TDSheet!$A:$AB,28,0)</f>
        <v>1.1141999999999999</v>
      </c>
      <c r="W45" s="2">
        <f>VLOOKUP(A45,[1]TDSheet!$A:$P,16,0)</f>
        <v>0.83140000000000003</v>
      </c>
      <c r="Y45" s="2">
        <f t="shared" si="8"/>
        <v>0</v>
      </c>
    </row>
    <row r="46" spans="1:25" ht="11.1" customHeight="1" x14ac:dyDescent="0.2">
      <c r="A46" s="8" t="s">
        <v>50</v>
      </c>
      <c r="B46" s="8" t="s">
        <v>9</v>
      </c>
      <c r="C46" s="9">
        <v>838.48</v>
      </c>
      <c r="D46" s="9">
        <v>1308.5999999999999</v>
      </c>
      <c r="E46" s="9">
        <v>1116.489</v>
      </c>
      <c r="F46" s="9">
        <v>609.21</v>
      </c>
      <c r="G46" s="23">
        <f>VLOOKUP(A46,[1]TDSheet!$A:$H,8,0)</f>
        <v>1</v>
      </c>
      <c r="H46" s="2">
        <f>VLOOKUP(A46,[1]TDSheet!$A:$I,9,0)</f>
        <v>55</v>
      </c>
      <c r="I46" s="2">
        <f>VLOOKUP(A46,[2]Донецк!$A:$E,4,0)</f>
        <v>1218.75</v>
      </c>
      <c r="J46" s="2">
        <f t="shared" si="2"/>
        <v>-102.26099999999997</v>
      </c>
      <c r="K46" s="2">
        <f t="shared" si="3"/>
        <v>1116.489</v>
      </c>
      <c r="M46" s="2">
        <f>VLOOKUP(A46,[1]TDSheet!$A:$T,20,0)</f>
        <v>1076.8625999999997</v>
      </c>
      <c r="N46" s="2">
        <f>VLOOKUP(A46,[1]TDSheet!$A:$U,21,0)</f>
        <v>0</v>
      </c>
      <c r="O46" s="2">
        <f t="shared" si="4"/>
        <v>223.2978</v>
      </c>
      <c r="P46" s="28">
        <f t="shared" ref="P46:P49" si="11">11*O46-N46-M46-F46</f>
        <v>770.20320000000015</v>
      </c>
      <c r="Q46" s="28"/>
      <c r="S46" s="2">
        <f t="shared" si="6"/>
        <v>11</v>
      </c>
      <c r="T46" s="2">
        <f t="shared" si="7"/>
        <v>7.5507801689044847</v>
      </c>
      <c r="U46" s="2">
        <f>VLOOKUP(A46,[1]TDSheet!$A:$AA,27,0)</f>
        <v>214.44819999999999</v>
      </c>
      <c r="V46" s="2">
        <f>VLOOKUP(A46,[1]TDSheet!$A:$AB,28,0)</f>
        <v>83.924400000000006</v>
      </c>
      <c r="W46" s="2">
        <f>VLOOKUP(A46,[1]TDSheet!$A:$P,16,0)</f>
        <v>341.99079999999998</v>
      </c>
      <c r="Y46" s="2">
        <f t="shared" si="8"/>
        <v>770.20320000000015</v>
      </c>
    </row>
    <row r="47" spans="1:25" ht="11.1" customHeight="1" x14ac:dyDescent="0.2">
      <c r="A47" s="8" t="s">
        <v>51</v>
      </c>
      <c r="B47" s="8" t="s">
        <v>9</v>
      </c>
      <c r="C47" s="9">
        <v>2747.9760000000001</v>
      </c>
      <c r="D47" s="9">
        <v>4548.875</v>
      </c>
      <c r="E47" s="9">
        <v>3945.212</v>
      </c>
      <c r="F47" s="9">
        <v>2005.4970000000001</v>
      </c>
      <c r="G47" s="23">
        <f>VLOOKUP(A47,[1]TDSheet!$A:$H,8,0)</f>
        <v>1</v>
      </c>
      <c r="H47" s="2">
        <f>VLOOKUP(A47,[1]TDSheet!$A:$I,9,0)</f>
        <v>60</v>
      </c>
      <c r="I47" s="2">
        <f>VLOOKUP(A47,[2]Донецк!$A:$E,4,0)</f>
        <v>3893.29</v>
      </c>
      <c r="J47" s="2">
        <f t="shared" si="2"/>
        <v>51.922000000000025</v>
      </c>
      <c r="K47" s="2">
        <f t="shared" si="3"/>
        <v>3945.212</v>
      </c>
      <c r="M47" s="2">
        <f>VLOOKUP(A47,[1]TDSheet!$A:$T,20,0)</f>
        <v>2528.4366</v>
      </c>
      <c r="N47" s="2">
        <f>VLOOKUP(A47,[1]TDSheet!$A:$U,21,0)</f>
        <v>0</v>
      </c>
      <c r="O47" s="2">
        <f t="shared" si="4"/>
        <v>789.04240000000004</v>
      </c>
      <c r="P47" s="28">
        <f t="shared" si="11"/>
        <v>4145.5328000000009</v>
      </c>
      <c r="Q47" s="28"/>
      <c r="S47" s="2">
        <f t="shared" si="6"/>
        <v>11</v>
      </c>
      <c r="T47" s="2">
        <f t="shared" si="7"/>
        <v>5.7461216279378649</v>
      </c>
      <c r="U47" s="2">
        <f>VLOOKUP(A47,[1]TDSheet!$A:$AA,27,0)</f>
        <v>652.57899999999995</v>
      </c>
      <c r="V47" s="2">
        <f>VLOOKUP(A47,[1]TDSheet!$A:$AB,28,0)</f>
        <v>631.529</v>
      </c>
      <c r="W47" s="2">
        <f>VLOOKUP(A47,[1]TDSheet!$A:$P,16,0)</f>
        <v>856.66239999999993</v>
      </c>
      <c r="Y47" s="2">
        <f t="shared" si="8"/>
        <v>4145.5328000000009</v>
      </c>
    </row>
    <row r="48" spans="1:25" ht="11.1" customHeight="1" x14ac:dyDescent="0.2">
      <c r="A48" s="8" t="s">
        <v>52</v>
      </c>
      <c r="B48" s="8" t="s">
        <v>9</v>
      </c>
      <c r="C48" s="9">
        <v>3228.91</v>
      </c>
      <c r="D48" s="9">
        <v>405.755</v>
      </c>
      <c r="E48" s="9">
        <v>2237.578</v>
      </c>
      <c r="F48" s="9">
        <v>806.69899999999996</v>
      </c>
      <c r="G48" s="23">
        <f>VLOOKUP(A48,[1]TDSheet!$A:$H,8,0)</f>
        <v>1</v>
      </c>
      <c r="H48" s="2">
        <f>VLOOKUP(A48,[1]TDSheet!$A:$I,9,0)</f>
        <v>60</v>
      </c>
      <c r="I48" s="2">
        <f>VLOOKUP(A48,[2]Донецк!$A:$E,4,0)</f>
        <v>2204.3000000000002</v>
      </c>
      <c r="J48" s="2">
        <f t="shared" si="2"/>
        <v>33.277999999999793</v>
      </c>
      <c r="K48" s="2">
        <f t="shared" si="3"/>
        <v>2237.578</v>
      </c>
      <c r="M48" s="2">
        <f>VLOOKUP(A48,[1]TDSheet!$A:$T,20,0)</f>
        <v>405.18080000000009</v>
      </c>
      <c r="N48" s="2">
        <f>VLOOKUP(A48,[1]TDSheet!$A:$U,21,0)</f>
        <v>0</v>
      </c>
      <c r="O48" s="2">
        <f t="shared" si="4"/>
        <v>447.51560000000001</v>
      </c>
      <c r="P48" s="28">
        <f t="shared" si="11"/>
        <v>3710.7917999999995</v>
      </c>
      <c r="Q48" s="28"/>
      <c r="S48" s="2">
        <f t="shared" si="6"/>
        <v>10.999999999999998</v>
      </c>
      <c r="T48" s="2">
        <f t="shared" si="7"/>
        <v>2.7080168825399609</v>
      </c>
      <c r="U48" s="2">
        <f>VLOOKUP(A48,[1]TDSheet!$A:$AA,27,0)</f>
        <v>343.93639999999999</v>
      </c>
      <c r="V48" s="2">
        <f>VLOOKUP(A48,[1]TDSheet!$A:$AB,28,0)</f>
        <v>231.08800000000002</v>
      </c>
      <c r="W48" s="2">
        <f>VLOOKUP(A48,[1]TDSheet!$A:$P,16,0)</f>
        <v>344.25819999999999</v>
      </c>
      <c r="Y48" s="2">
        <f t="shared" si="8"/>
        <v>3710.7917999999995</v>
      </c>
    </row>
    <row r="49" spans="1:25" ht="11.1" customHeight="1" x14ac:dyDescent="0.2">
      <c r="A49" s="8" t="s">
        <v>53</v>
      </c>
      <c r="B49" s="8" t="s">
        <v>9</v>
      </c>
      <c r="C49" s="9">
        <v>691.72799999999995</v>
      </c>
      <c r="D49" s="9">
        <v>301.55900000000003</v>
      </c>
      <c r="E49" s="9">
        <v>426.18200000000002</v>
      </c>
      <c r="F49" s="9">
        <v>421.10700000000003</v>
      </c>
      <c r="G49" s="23">
        <f>VLOOKUP(A49,[1]TDSheet!$A:$H,8,0)</f>
        <v>1</v>
      </c>
      <c r="H49" s="2">
        <f>VLOOKUP(A49,[1]TDSheet!$A:$I,9,0)</f>
        <v>60</v>
      </c>
      <c r="I49" s="2">
        <f>VLOOKUP(A49,[2]Донецк!$A:$E,4,0)</f>
        <v>398.86</v>
      </c>
      <c r="J49" s="2">
        <f t="shared" si="2"/>
        <v>27.322000000000003</v>
      </c>
      <c r="K49" s="2">
        <f t="shared" si="3"/>
        <v>426.18200000000002</v>
      </c>
      <c r="M49" s="2">
        <f>VLOOKUP(A49,[1]TDSheet!$A:$T,20,0)</f>
        <v>305.49959999999987</v>
      </c>
      <c r="N49" s="2">
        <f>VLOOKUP(A49,[1]TDSheet!$A:$U,21,0)</f>
        <v>0</v>
      </c>
      <c r="O49" s="2">
        <f t="shared" si="4"/>
        <v>85.236400000000003</v>
      </c>
      <c r="P49" s="28">
        <f t="shared" si="11"/>
        <v>210.99380000000014</v>
      </c>
      <c r="Q49" s="28"/>
      <c r="S49" s="2">
        <f t="shared" si="6"/>
        <v>11</v>
      </c>
      <c r="T49" s="2">
        <f t="shared" si="7"/>
        <v>8.5246045116874924</v>
      </c>
      <c r="U49" s="2">
        <f>VLOOKUP(A49,[1]TDSheet!$A:$AA,27,0)</f>
        <v>42.340400000000002</v>
      </c>
      <c r="V49" s="2">
        <f>VLOOKUP(A49,[1]TDSheet!$A:$AB,28,0)</f>
        <v>33.499200000000002</v>
      </c>
      <c r="W49" s="2">
        <f>VLOOKUP(A49,[1]TDSheet!$A:$P,16,0)</f>
        <v>115.64739999999999</v>
      </c>
      <c r="Y49" s="2">
        <f t="shared" si="8"/>
        <v>210.99380000000014</v>
      </c>
    </row>
    <row r="50" spans="1:25" ht="11.1" customHeight="1" x14ac:dyDescent="0.2">
      <c r="A50" s="8" t="s">
        <v>54</v>
      </c>
      <c r="B50" s="8" t="s">
        <v>9</v>
      </c>
      <c r="C50" s="9">
        <v>34.99</v>
      </c>
      <c r="D50" s="9"/>
      <c r="E50" s="9">
        <v>1.35</v>
      </c>
      <c r="F50" s="9">
        <v>33.64</v>
      </c>
      <c r="G50" s="23">
        <f>VLOOKUP(A50,[1]TDSheet!$A:$H,8,0)</f>
        <v>0</v>
      </c>
      <c r="H50" s="2" t="e">
        <f>VLOOKUP(A50,[1]TDSheet!$A:$I,9,0)</f>
        <v>#N/A</v>
      </c>
      <c r="I50" s="2">
        <f>VLOOKUP(A50,[2]Донецк!$A:$E,4,0)</f>
        <v>1.3</v>
      </c>
      <c r="J50" s="2">
        <f t="shared" si="2"/>
        <v>5.0000000000000044E-2</v>
      </c>
      <c r="K50" s="2">
        <f t="shared" si="3"/>
        <v>1.35</v>
      </c>
      <c r="M50" s="2">
        <f>VLOOKUP(A50,[1]TDSheet!$A:$T,20,0)</f>
        <v>0</v>
      </c>
      <c r="N50" s="2">
        <f>VLOOKUP(A50,[1]TDSheet!$A:$U,21,0)</f>
        <v>0</v>
      </c>
      <c r="O50" s="2">
        <f t="shared" si="4"/>
        <v>0.27</v>
      </c>
      <c r="P50" s="28"/>
      <c r="Q50" s="28"/>
      <c r="S50" s="2">
        <f t="shared" si="6"/>
        <v>124.59259259259258</v>
      </c>
      <c r="T50" s="2">
        <f t="shared" si="7"/>
        <v>124.59259259259258</v>
      </c>
      <c r="U50" s="2">
        <f>VLOOKUP(A50,[1]TDSheet!$A:$AA,27,0)</f>
        <v>0.26500000000000001</v>
      </c>
      <c r="V50" s="2">
        <f>VLOOKUP(A50,[1]TDSheet!$A:$AB,28,0)</f>
        <v>0.54100000000000004</v>
      </c>
      <c r="W50" s="2">
        <f>VLOOKUP(A50,[1]TDSheet!$A:$P,16,0)</f>
        <v>0</v>
      </c>
      <c r="X50" s="24" t="str">
        <f>VLOOKUP(A50,[1]TDSheet!$A:$AC,29,0)</f>
        <v>необходимо увеличить продажи</v>
      </c>
      <c r="Y50" s="2">
        <f t="shared" si="8"/>
        <v>0</v>
      </c>
    </row>
    <row r="51" spans="1:25" ht="11.1" customHeight="1" x14ac:dyDescent="0.2">
      <c r="A51" s="8" t="s">
        <v>55</v>
      </c>
      <c r="B51" s="8" t="s">
        <v>9</v>
      </c>
      <c r="C51" s="9">
        <v>583.44399999999996</v>
      </c>
      <c r="D51" s="9">
        <v>477.8</v>
      </c>
      <c r="E51" s="9">
        <v>666.56200000000001</v>
      </c>
      <c r="F51" s="9">
        <v>170.78899999999999</v>
      </c>
      <c r="G51" s="23">
        <f>VLOOKUP(A51,[1]TDSheet!$A:$H,8,0)</f>
        <v>1</v>
      </c>
      <c r="H51" s="2">
        <f>VLOOKUP(A51,[1]TDSheet!$A:$I,9,0)</f>
        <v>60</v>
      </c>
      <c r="I51" s="2">
        <f>VLOOKUP(A51,[2]Донецк!$A:$E,4,0)</f>
        <v>623.97299999999996</v>
      </c>
      <c r="J51" s="2">
        <f t="shared" si="2"/>
        <v>42.589000000000055</v>
      </c>
      <c r="K51" s="2">
        <f t="shared" si="3"/>
        <v>666.56200000000001</v>
      </c>
      <c r="M51" s="2">
        <f>VLOOKUP(A51,[1]TDSheet!$A:$T,20,0)</f>
        <v>810.47579999999994</v>
      </c>
      <c r="N51" s="2">
        <f>VLOOKUP(A51,[1]TDSheet!$A:$U,21,0)</f>
        <v>0</v>
      </c>
      <c r="O51" s="2">
        <f t="shared" si="4"/>
        <v>133.3124</v>
      </c>
      <c r="P51" s="28">
        <f t="shared" ref="P51:P53" si="12">11*O51-N51-M51-F51</f>
        <v>485.17160000000013</v>
      </c>
      <c r="Q51" s="28"/>
      <c r="S51" s="2">
        <f t="shared" si="6"/>
        <v>11</v>
      </c>
      <c r="T51" s="2">
        <f t="shared" si="7"/>
        <v>7.3606416207344552</v>
      </c>
      <c r="U51" s="2">
        <f>VLOOKUP(A51,[1]TDSheet!$A:$AA,27,0)</f>
        <v>125.09459999999999</v>
      </c>
      <c r="V51" s="2">
        <f>VLOOKUP(A51,[1]TDSheet!$A:$AB,28,0)</f>
        <v>63.197199999999995</v>
      </c>
      <c r="W51" s="2">
        <f>VLOOKUP(A51,[1]TDSheet!$A:$P,16,0)</f>
        <v>182.3466</v>
      </c>
      <c r="Y51" s="2">
        <f t="shared" si="8"/>
        <v>485.17160000000013</v>
      </c>
    </row>
    <row r="52" spans="1:25" ht="11.1" customHeight="1" x14ac:dyDescent="0.2">
      <c r="A52" s="8" t="s">
        <v>56</v>
      </c>
      <c r="B52" s="8" t="s">
        <v>9</v>
      </c>
      <c r="C52" s="9">
        <v>7.899</v>
      </c>
      <c r="D52" s="9">
        <v>28.23</v>
      </c>
      <c r="E52" s="9">
        <v>16.431000000000001</v>
      </c>
      <c r="F52" s="9">
        <v>16.058</v>
      </c>
      <c r="G52" s="23">
        <f>VLOOKUP(A52,[1]TDSheet!$A:$H,8,0)</f>
        <v>1</v>
      </c>
      <c r="H52" s="2">
        <f>VLOOKUP(A52,[1]TDSheet!$A:$I,9,0)</f>
        <v>180</v>
      </c>
      <c r="I52" s="2">
        <f>VLOOKUP(A52,[2]Донецк!$A:$E,4,0)</f>
        <v>19.98</v>
      </c>
      <c r="J52" s="2">
        <f t="shared" si="2"/>
        <v>-3.5489999999999995</v>
      </c>
      <c r="K52" s="2">
        <f t="shared" si="3"/>
        <v>16.431000000000001</v>
      </c>
      <c r="M52" s="2">
        <f>VLOOKUP(A52,[1]TDSheet!$A:$T,20,0)</f>
        <v>0</v>
      </c>
      <c r="N52" s="2">
        <f>VLOOKUP(A52,[1]TDSheet!$A:$U,21,0)</f>
        <v>0</v>
      </c>
      <c r="O52" s="2">
        <f t="shared" si="4"/>
        <v>3.2862</v>
      </c>
      <c r="P52" s="28">
        <f t="shared" si="12"/>
        <v>20.090200000000003</v>
      </c>
      <c r="Q52" s="28"/>
      <c r="S52" s="2">
        <f t="shared" si="6"/>
        <v>11</v>
      </c>
      <c r="T52" s="2">
        <f t="shared" si="7"/>
        <v>4.8864950398636724</v>
      </c>
      <c r="U52" s="2">
        <f>VLOOKUP(A52,[1]TDSheet!$A:$AA,27,0)</f>
        <v>2.6217999999999999</v>
      </c>
      <c r="V52" s="2">
        <f>VLOOKUP(A52,[1]TDSheet!$A:$AB,28,0)</f>
        <v>4.1853999999999996</v>
      </c>
      <c r="W52" s="2">
        <f>VLOOKUP(A52,[1]TDSheet!$A:$P,16,0)</f>
        <v>3.8201999999999998</v>
      </c>
      <c r="Y52" s="2">
        <f t="shared" si="8"/>
        <v>20.090200000000003</v>
      </c>
    </row>
    <row r="53" spans="1:25" ht="11.1" customHeight="1" x14ac:dyDescent="0.2">
      <c r="A53" s="8" t="s">
        <v>57</v>
      </c>
      <c r="B53" s="8" t="s">
        <v>9</v>
      </c>
      <c r="C53" s="9">
        <v>749.62800000000004</v>
      </c>
      <c r="D53" s="9">
        <v>1208.3920000000001</v>
      </c>
      <c r="E53" s="9">
        <v>883.04300000000001</v>
      </c>
      <c r="F53" s="9">
        <v>774.68700000000001</v>
      </c>
      <c r="G53" s="23">
        <f>VLOOKUP(A53,[1]TDSheet!$A:$H,8,0)</f>
        <v>1</v>
      </c>
      <c r="H53" s="2">
        <f>VLOOKUP(A53,[1]TDSheet!$A:$I,9,0)</f>
        <v>60</v>
      </c>
      <c r="I53" s="2">
        <f>VLOOKUP(A53,[2]Донецк!$A:$E,4,0)</f>
        <v>831.45899999999995</v>
      </c>
      <c r="J53" s="2">
        <f t="shared" si="2"/>
        <v>51.58400000000006</v>
      </c>
      <c r="K53" s="2">
        <f t="shared" si="3"/>
        <v>883.04300000000001</v>
      </c>
      <c r="M53" s="2">
        <f>VLOOKUP(A53,[1]TDSheet!$A:$T,20,0)</f>
        <v>506.93439999999993</v>
      </c>
      <c r="N53" s="2">
        <f>VLOOKUP(A53,[1]TDSheet!$A:$U,21,0)</f>
        <v>0</v>
      </c>
      <c r="O53" s="2">
        <f t="shared" si="4"/>
        <v>176.6086</v>
      </c>
      <c r="P53" s="28">
        <f t="shared" si="12"/>
        <v>661.07320000000016</v>
      </c>
      <c r="Q53" s="28"/>
      <c r="S53" s="2">
        <f t="shared" si="6"/>
        <v>11.000000000000002</v>
      </c>
      <c r="T53" s="2">
        <f t="shared" si="7"/>
        <v>7.2568459293601784</v>
      </c>
      <c r="U53" s="2">
        <f>VLOOKUP(A53,[1]TDSheet!$A:$AA,27,0)</f>
        <v>151.494</v>
      </c>
      <c r="V53" s="2">
        <f>VLOOKUP(A53,[1]TDSheet!$A:$AB,28,0)</f>
        <v>113.30760000000001</v>
      </c>
      <c r="W53" s="2">
        <f>VLOOKUP(A53,[1]TDSheet!$A:$P,16,0)</f>
        <v>211.9016</v>
      </c>
      <c r="Y53" s="2">
        <f t="shared" si="8"/>
        <v>661.07320000000016</v>
      </c>
    </row>
    <row r="54" spans="1:25" ht="11.1" customHeight="1" x14ac:dyDescent="0.2">
      <c r="A54" s="8" t="s">
        <v>58</v>
      </c>
      <c r="B54" s="8" t="s">
        <v>9</v>
      </c>
      <c r="C54" s="9">
        <v>-0.64900000000000002</v>
      </c>
      <c r="D54" s="9">
        <v>62.476999999999997</v>
      </c>
      <c r="E54" s="9">
        <v>20.582999999999998</v>
      </c>
      <c r="F54" s="9">
        <v>41.244999999999997</v>
      </c>
      <c r="G54" s="23">
        <f>VLOOKUP(A54,[1]TDSheet!$A:$H,8,0)</f>
        <v>1</v>
      </c>
      <c r="H54" s="2">
        <f>VLOOKUP(A54,[1]TDSheet!$A:$I,9,0)</f>
        <v>35</v>
      </c>
      <c r="I54" s="2">
        <f>VLOOKUP(A54,[2]Донецк!$A:$E,4,0)</f>
        <v>20.5</v>
      </c>
      <c r="J54" s="2">
        <f t="shared" si="2"/>
        <v>8.2999999999998408E-2</v>
      </c>
      <c r="K54" s="2">
        <f t="shared" si="3"/>
        <v>20.582999999999998</v>
      </c>
      <c r="M54" s="2">
        <f>VLOOKUP(A54,[1]TDSheet!$A:$T,20,0)</f>
        <v>0</v>
      </c>
      <c r="N54" s="2">
        <f>VLOOKUP(A54,[1]TDSheet!$A:$U,21,0)</f>
        <v>0</v>
      </c>
      <c r="O54" s="2">
        <f t="shared" si="4"/>
        <v>4.1166</v>
      </c>
      <c r="P54" s="28"/>
      <c r="Q54" s="28"/>
      <c r="S54" s="2">
        <f t="shared" si="6"/>
        <v>10.019190594179662</v>
      </c>
      <c r="T54" s="2">
        <f t="shared" si="7"/>
        <v>10.019190594179662</v>
      </c>
      <c r="U54" s="2">
        <f>VLOOKUP(A54,[1]TDSheet!$A:$AA,27,0)</f>
        <v>5.335</v>
      </c>
      <c r="V54" s="2">
        <f>VLOOKUP(A54,[1]TDSheet!$A:$AB,28,0)</f>
        <v>10.3704</v>
      </c>
      <c r="W54" s="2">
        <f>VLOOKUP(A54,[1]TDSheet!$A:$P,16,0)</f>
        <v>2.8121999999999998</v>
      </c>
      <c r="Y54" s="2">
        <f t="shared" si="8"/>
        <v>0</v>
      </c>
    </row>
    <row r="55" spans="1:25" ht="11.1" customHeight="1" x14ac:dyDescent="0.2">
      <c r="A55" s="8" t="s">
        <v>59</v>
      </c>
      <c r="B55" s="8" t="s">
        <v>9</v>
      </c>
      <c r="C55" s="9">
        <v>33.54</v>
      </c>
      <c r="D55" s="9"/>
      <c r="E55" s="9"/>
      <c r="F55" s="9">
        <v>33.54</v>
      </c>
      <c r="G55" s="23">
        <f>VLOOKUP(A55,[1]TDSheet!$A:$H,8,0)</f>
        <v>0</v>
      </c>
      <c r="H55" s="2" t="e">
        <f>VLOOKUP(A55,[1]TDSheet!$A:$I,9,0)</f>
        <v>#N/A</v>
      </c>
      <c r="J55" s="2">
        <f t="shared" si="2"/>
        <v>0</v>
      </c>
      <c r="K55" s="2">
        <f t="shared" si="3"/>
        <v>0</v>
      </c>
      <c r="M55" s="2">
        <f>VLOOKUP(A55,[1]TDSheet!$A:$T,20,0)</f>
        <v>0</v>
      </c>
      <c r="N55" s="2">
        <f>VLOOKUP(A55,[1]TDSheet!$A:$U,21,0)</f>
        <v>0</v>
      </c>
      <c r="O55" s="2">
        <f t="shared" si="4"/>
        <v>0</v>
      </c>
      <c r="P55" s="28"/>
      <c r="Q55" s="28"/>
      <c r="S55" s="2" t="e">
        <f t="shared" si="6"/>
        <v>#DIV/0!</v>
      </c>
      <c r="T55" s="2" t="e">
        <f t="shared" si="7"/>
        <v>#DIV/0!</v>
      </c>
      <c r="U55" s="2">
        <f>VLOOKUP(A55,[1]TDSheet!$A:$AA,27,0)</f>
        <v>1.0728</v>
      </c>
      <c r="V55" s="2">
        <f>VLOOKUP(A55,[1]TDSheet!$A:$AB,28,0)</f>
        <v>0.26900000000000002</v>
      </c>
      <c r="W55" s="2">
        <f>VLOOKUP(A55,[1]TDSheet!$A:$P,16,0)</f>
        <v>0</v>
      </c>
      <c r="X55" s="24" t="str">
        <f>VLOOKUP(A55,[1]TDSheet!$A:$AC,29,0)</f>
        <v>необходимо увеличить продажи</v>
      </c>
      <c r="Y55" s="2">
        <f t="shared" si="8"/>
        <v>0</v>
      </c>
    </row>
    <row r="56" spans="1:25" ht="11.1" customHeight="1" x14ac:dyDescent="0.2">
      <c r="A56" s="8" t="s">
        <v>60</v>
      </c>
      <c r="B56" s="8" t="s">
        <v>9</v>
      </c>
      <c r="C56" s="9">
        <v>108.66</v>
      </c>
      <c r="D56" s="9">
        <v>707.96500000000003</v>
      </c>
      <c r="E56" s="9">
        <v>784.755</v>
      </c>
      <c r="F56" s="9">
        <v>1.1419999999999999</v>
      </c>
      <c r="G56" s="23">
        <f>VLOOKUP(A56,[1]TDSheet!$A:$H,8,0)</f>
        <v>1</v>
      </c>
      <c r="H56" s="2">
        <f>VLOOKUP(A56,[1]TDSheet!$A:$I,9,0)</f>
        <v>30</v>
      </c>
      <c r="I56" s="2">
        <f>VLOOKUP(A56,[2]Донецк!$A:$E,4,0)</f>
        <v>793.36500000000001</v>
      </c>
      <c r="J56" s="2">
        <f t="shared" si="2"/>
        <v>-8.6100000000000136</v>
      </c>
      <c r="K56" s="2">
        <f t="shared" si="3"/>
        <v>76.789999999999964</v>
      </c>
      <c r="L56" s="2">
        <f>VLOOKUP(A56,[3]TDSheet!$A:$V,6,0)</f>
        <v>707.96500000000003</v>
      </c>
      <c r="M56" s="2">
        <f>VLOOKUP(A56,[1]TDSheet!$A:$T,20,0)</f>
        <v>92.183999999999969</v>
      </c>
      <c r="N56" s="2">
        <f>VLOOKUP(A56,[1]TDSheet!$A:$U,21,0)</f>
        <v>0</v>
      </c>
      <c r="O56" s="2">
        <f t="shared" si="4"/>
        <v>15.357999999999993</v>
      </c>
      <c r="P56" s="28">
        <f>8*O56-N56-M56-F56</f>
        <v>29.537999999999979</v>
      </c>
      <c r="Q56" s="28"/>
      <c r="S56" s="2">
        <f t="shared" si="6"/>
        <v>8</v>
      </c>
      <c r="T56" s="2">
        <f t="shared" si="7"/>
        <v>6.0767026956634984</v>
      </c>
      <c r="U56" s="2">
        <f>VLOOKUP(A56,[1]TDSheet!$A:$AA,27,0)</f>
        <v>19.139800000000015</v>
      </c>
      <c r="V56" s="2">
        <f>VLOOKUP(A56,[1]TDSheet!$A:$AB,28,0)</f>
        <v>11.793800000000001</v>
      </c>
      <c r="W56" s="2">
        <f>VLOOKUP(A56,[1]TDSheet!$A:$P,16,0)</f>
        <v>25.322799999999994</v>
      </c>
      <c r="Y56" s="2">
        <f t="shared" si="8"/>
        <v>29.537999999999979</v>
      </c>
    </row>
    <row r="57" spans="1:25" ht="11.1" customHeight="1" x14ac:dyDescent="0.2">
      <c r="A57" s="8" t="s">
        <v>61</v>
      </c>
      <c r="B57" s="8" t="s">
        <v>9</v>
      </c>
      <c r="C57" s="10"/>
      <c r="D57" s="9"/>
      <c r="E57" s="9">
        <v>1.282</v>
      </c>
      <c r="F57" s="9">
        <v>-1.282</v>
      </c>
      <c r="G57" s="23">
        <v>0</v>
      </c>
      <c r="H57" s="2" t="e">
        <f>VLOOKUP(A57,[1]TDSheet!$A:$I,9,0)</f>
        <v>#N/A</v>
      </c>
      <c r="I57" s="2">
        <f>VLOOKUP(A57,[2]Донецк!$A:$E,4,0)</f>
        <v>1.3</v>
      </c>
      <c r="J57" s="2">
        <f t="shared" si="2"/>
        <v>-1.8000000000000016E-2</v>
      </c>
      <c r="K57" s="2">
        <f t="shared" si="3"/>
        <v>1.282</v>
      </c>
      <c r="O57" s="2">
        <f t="shared" si="4"/>
        <v>0.25640000000000002</v>
      </c>
      <c r="P57" s="28"/>
      <c r="Q57" s="28"/>
      <c r="S57" s="2">
        <f t="shared" si="6"/>
        <v>-5</v>
      </c>
      <c r="T57" s="2">
        <f t="shared" si="7"/>
        <v>-5</v>
      </c>
      <c r="U57" s="2">
        <v>0</v>
      </c>
      <c r="V57" s="2">
        <v>0</v>
      </c>
      <c r="W57" s="2">
        <v>0</v>
      </c>
      <c r="Y57" s="2">
        <f t="shared" si="8"/>
        <v>0</v>
      </c>
    </row>
    <row r="58" spans="1:25" ht="11.1" customHeight="1" x14ac:dyDescent="0.2">
      <c r="A58" s="8" t="s">
        <v>62</v>
      </c>
      <c r="B58" s="8" t="s">
        <v>9</v>
      </c>
      <c r="C58" s="9">
        <v>438.61</v>
      </c>
      <c r="D58" s="9">
        <v>115.107</v>
      </c>
      <c r="E58" s="9">
        <v>368.55099999999999</v>
      </c>
      <c r="F58" s="9">
        <v>3.7930000000000001</v>
      </c>
      <c r="G58" s="23">
        <f>VLOOKUP(A58,[1]TDSheet!$A:$H,8,0)</f>
        <v>1</v>
      </c>
      <c r="H58" s="2">
        <f>VLOOKUP(A58,[1]TDSheet!$A:$I,9,0)</f>
        <v>30</v>
      </c>
      <c r="I58" s="2">
        <f>VLOOKUP(A58,[2]Донецк!$A:$E,4,0)</f>
        <v>419.1</v>
      </c>
      <c r="J58" s="2">
        <f t="shared" si="2"/>
        <v>-50.549000000000035</v>
      </c>
      <c r="K58" s="2">
        <f t="shared" si="3"/>
        <v>368.55099999999999</v>
      </c>
      <c r="M58" s="2">
        <f>VLOOKUP(A58,[1]TDSheet!$A:$T,20,0)</f>
        <v>332.73200000000008</v>
      </c>
      <c r="N58" s="2">
        <f>VLOOKUP(A58,[1]TDSheet!$A:$U,21,0)</f>
        <v>0</v>
      </c>
      <c r="O58" s="2">
        <f t="shared" si="4"/>
        <v>73.7102</v>
      </c>
      <c r="P58" s="28">
        <f>8*O58-N58-M58-F58</f>
        <v>253.15659999999991</v>
      </c>
      <c r="Q58" s="28"/>
      <c r="S58" s="2">
        <f t="shared" si="6"/>
        <v>8</v>
      </c>
      <c r="T58" s="2">
        <f t="shared" si="7"/>
        <v>4.5655146777515201</v>
      </c>
      <c r="U58" s="2">
        <f>VLOOKUP(A58,[1]TDSheet!$A:$AA,27,0)</f>
        <v>74.238399999999999</v>
      </c>
      <c r="V58" s="2">
        <f>VLOOKUP(A58,[1]TDSheet!$A:$AB,28,0)</f>
        <v>66.116799999999998</v>
      </c>
      <c r="W58" s="2">
        <f>VLOOKUP(A58,[1]TDSheet!$A:$P,16,0)</f>
        <v>96.203000000000003</v>
      </c>
      <c r="Y58" s="2">
        <f t="shared" si="8"/>
        <v>253.15659999999991</v>
      </c>
    </row>
    <row r="59" spans="1:25" ht="11.1" customHeight="1" x14ac:dyDescent="0.2">
      <c r="A59" s="8" t="s">
        <v>63</v>
      </c>
      <c r="B59" s="8" t="s">
        <v>9</v>
      </c>
      <c r="C59" s="9">
        <v>63.543999999999997</v>
      </c>
      <c r="D59" s="9"/>
      <c r="E59" s="9"/>
      <c r="F59" s="9"/>
      <c r="G59" s="23">
        <f>VLOOKUP(A59,[1]TDSheet!$A:$H,8,0)</f>
        <v>0</v>
      </c>
      <c r="H59" s="2" t="e">
        <f>VLOOKUP(A59,[1]TDSheet!$A:$I,9,0)</f>
        <v>#N/A</v>
      </c>
      <c r="I59" s="2">
        <f>VLOOKUP(A59,[2]Донецк!$A:$E,4,0)</f>
        <v>9.1</v>
      </c>
      <c r="J59" s="2">
        <f t="shared" si="2"/>
        <v>-9.1</v>
      </c>
      <c r="K59" s="2">
        <f t="shared" si="3"/>
        <v>0</v>
      </c>
      <c r="M59" s="2">
        <f>VLOOKUP(A59,[1]TDSheet!$A:$T,20,0)</f>
        <v>0</v>
      </c>
      <c r="N59" s="2">
        <f>VLOOKUP(A59,[1]TDSheet!$A:$U,21,0)</f>
        <v>0</v>
      </c>
      <c r="O59" s="2">
        <f t="shared" si="4"/>
        <v>0</v>
      </c>
      <c r="P59" s="28"/>
      <c r="Q59" s="28"/>
      <c r="S59" s="2" t="e">
        <f t="shared" si="6"/>
        <v>#DIV/0!</v>
      </c>
      <c r="T59" s="2" t="e">
        <f t="shared" si="7"/>
        <v>#DIV/0!</v>
      </c>
      <c r="U59" s="2">
        <f>VLOOKUP(A59,[1]TDSheet!$A:$AA,27,0)</f>
        <v>0</v>
      </c>
      <c r="V59" s="2">
        <f>VLOOKUP(A59,[1]TDSheet!$A:$AB,28,0)</f>
        <v>0</v>
      </c>
      <c r="W59" s="2">
        <f>VLOOKUP(A59,[1]TDSheet!$A:$P,16,0)</f>
        <v>0</v>
      </c>
      <c r="Y59" s="2">
        <f t="shared" si="8"/>
        <v>0</v>
      </c>
    </row>
    <row r="60" spans="1:25" ht="21.95" customHeight="1" x14ac:dyDescent="0.2">
      <c r="A60" s="8" t="s">
        <v>64</v>
      </c>
      <c r="B60" s="8" t="s">
        <v>9</v>
      </c>
      <c r="C60" s="9">
        <v>1541.75</v>
      </c>
      <c r="D60" s="9">
        <v>507.673</v>
      </c>
      <c r="E60" s="9">
        <v>1003.681</v>
      </c>
      <c r="F60" s="9">
        <v>0.29499999999999998</v>
      </c>
      <c r="G60" s="23">
        <f>VLOOKUP(A60,[1]TDSheet!$A:$H,8,0)</f>
        <v>1</v>
      </c>
      <c r="H60" s="2">
        <f>VLOOKUP(A60,[1]TDSheet!$A:$I,9,0)</f>
        <v>40</v>
      </c>
      <c r="I60" s="2">
        <f>VLOOKUP(A60,[2]Донецк!$A:$E,4,0)</f>
        <v>2335.4</v>
      </c>
      <c r="J60" s="2">
        <f t="shared" si="2"/>
        <v>-1331.7190000000001</v>
      </c>
      <c r="K60" s="2">
        <f t="shared" si="3"/>
        <v>1003.681</v>
      </c>
      <c r="M60" s="2">
        <f>VLOOKUP(A60,[1]TDSheet!$A:$T,20,0)</f>
        <v>2638.9168</v>
      </c>
      <c r="N60" s="2">
        <f>VLOOKUP(A60,[1]TDSheet!$A:$U,21,0)</f>
        <v>0</v>
      </c>
      <c r="O60" s="2">
        <f t="shared" si="4"/>
        <v>200.7362</v>
      </c>
      <c r="P60" s="28"/>
      <c r="Q60" s="28"/>
      <c r="S60" s="2">
        <f t="shared" si="6"/>
        <v>13.147662454504967</v>
      </c>
      <c r="T60" s="2">
        <f t="shared" si="7"/>
        <v>13.147662454504967</v>
      </c>
      <c r="U60" s="2">
        <f>VLOOKUP(A60,[1]TDSheet!$A:$AA,27,0)</f>
        <v>298.18400000000003</v>
      </c>
      <c r="V60" s="2">
        <f>VLOOKUP(A60,[1]TDSheet!$A:$AB,28,0)</f>
        <v>173.18119999999999</v>
      </c>
      <c r="W60" s="2">
        <f>VLOOKUP(A60,[1]TDSheet!$A:$P,16,0)</f>
        <v>559.59879999999998</v>
      </c>
      <c r="Y60" s="2">
        <f t="shared" si="8"/>
        <v>0</v>
      </c>
    </row>
    <row r="61" spans="1:25" ht="11.1" customHeight="1" x14ac:dyDescent="0.2">
      <c r="A61" s="8" t="s">
        <v>65</v>
      </c>
      <c r="B61" s="8" t="s">
        <v>9</v>
      </c>
      <c r="C61" s="10"/>
      <c r="D61" s="9">
        <v>7.6109999999999998</v>
      </c>
      <c r="E61" s="9">
        <v>1.268</v>
      </c>
      <c r="F61" s="9">
        <v>6.343</v>
      </c>
      <c r="G61" s="23">
        <f>VLOOKUP(A61,[1]TDSheet!$A:$H,8,0)</f>
        <v>1</v>
      </c>
      <c r="H61" s="2">
        <f>VLOOKUP(A61,[1]TDSheet!$A:$I,9,0)</f>
        <v>35</v>
      </c>
      <c r="I61" s="2">
        <f>VLOOKUP(A61,[2]Донецк!$A:$E,4,0)</f>
        <v>1.3</v>
      </c>
      <c r="J61" s="2">
        <f t="shared" si="2"/>
        <v>-3.2000000000000028E-2</v>
      </c>
      <c r="K61" s="2">
        <f t="shared" si="3"/>
        <v>1.268</v>
      </c>
      <c r="M61" s="2">
        <f>VLOOKUP(A61,[1]TDSheet!$A:$T,20,0)</f>
        <v>0</v>
      </c>
      <c r="N61" s="2">
        <f>VLOOKUP(A61,[1]TDSheet!$A:$U,21,0)</f>
        <v>0</v>
      </c>
      <c r="O61" s="2">
        <f t="shared" si="4"/>
        <v>0.25359999999999999</v>
      </c>
      <c r="P61" s="28"/>
      <c r="Q61" s="28"/>
      <c r="S61" s="2">
        <f t="shared" si="6"/>
        <v>25.011829652996845</v>
      </c>
      <c r="T61" s="2">
        <f t="shared" si="7"/>
        <v>25.011829652996845</v>
      </c>
      <c r="U61" s="2">
        <f>VLOOKUP(A61,[1]TDSheet!$A:$AA,27,0)</f>
        <v>1.0333999999999999</v>
      </c>
      <c r="V61" s="2">
        <f>VLOOKUP(A61,[1]TDSheet!$A:$AB,28,0)</f>
        <v>0.51800000000000002</v>
      </c>
      <c r="W61" s="2">
        <f>VLOOKUP(A61,[1]TDSheet!$A:$P,16,0)</f>
        <v>0</v>
      </c>
      <c r="Y61" s="2">
        <f t="shared" si="8"/>
        <v>0</v>
      </c>
    </row>
    <row r="62" spans="1:25" ht="11.1" customHeight="1" x14ac:dyDescent="0.2">
      <c r="A62" s="8" t="s">
        <v>66</v>
      </c>
      <c r="B62" s="8" t="s">
        <v>9</v>
      </c>
      <c r="C62" s="9">
        <v>51.22</v>
      </c>
      <c r="D62" s="9"/>
      <c r="E62" s="9"/>
      <c r="F62" s="9">
        <v>51.22</v>
      </c>
      <c r="G62" s="23">
        <f>VLOOKUP(A62,[1]TDSheet!$A:$H,8,0)</f>
        <v>0</v>
      </c>
      <c r="H62" s="2" t="e">
        <f>VLOOKUP(A62,[1]TDSheet!$A:$I,9,0)</f>
        <v>#N/A</v>
      </c>
      <c r="J62" s="2">
        <f t="shared" si="2"/>
        <v>0</v>
      </c>
      <c r="K62" s="2">
        <f t="shared" si="3"/>
        <v>0</v>
      </c>
      <c r="M62" s="2">
        <f>VLOOKUP(A62,[1]TDSheet!$A:$T,20,0)</f>
        <v>0</v>
      </c>
      <c r="N62" s="2">
        <f>VLOOKUP(A62,[1]TDSheet!$A:$U,21,0)</f>
        <v>0</v>
      </c>
      <c r="O62" s="2">
        <f t="shared" si="4"/>
        <v>0</v>
      </c>
      <c r="P62" s="28"/>
      <c r="Q62" s="28"/>
      <c r="S62" s="2" t="e">
        <f t="shared" si="6"/>
        <v>#DIV/0!</v>
      </c>
      <c r="T62" s="2" t="e">
        <f t="shared" si="7"/>
        <v>#DIV/0!</v>
      </c>
      <c r="U62" s="2">
        <f>VLOOKUP(A62,[1]TDSheet!$A:$AA,27,0)</f>
        <v>0.26900000000000002</v>
      </c>
      <c r="V62" s="2">
        <f>VLOOKUP(A62,[1]TDSheet!$A:$AB,28,0)</f>
        <v>0</v>
      </c>
      <c r="W62" s="2">
        <f>VLOOKUP(A62,[1]TDSheet!$A:$P,16,0)</f>
        <v>0.28799999999999998</v>
      </c>
      <c r="Y62" s="2">
        <f t="shared" si="8"/>
        <v>0</v>
      </c>
    </row>
    <row r="63" spans="1:25" ht="11.1" customHeight="1" x14ac:dyDescent="0.2">
      <c r="A63" s="8" t="s">
        <v>67</v>
      </c>
      <c r="B63" s="8" t="s">
        <v>9</v>
      </c>
      <c r="C63" s="9">
        <v>59.890999999999998</v>
      </c>
      <c r="D63" s="9"/>
      <c r="E63" s="9">
        <v>27.311</v>
      </c>
      <c r="F63" s="9">
        <v>30.434000000000001</v>
      </c>
      <c r="G63" s="23">
        <f>VLOOKUP(A63,[1]TDSheet!$A:$H,8,0)</f>
        <v>1</v>
      </c>
      <c r="H63" s="2">
        <v>45</v>
      </c>
      <c r="I63" s="2">
        <f>VLOOKUP(A63,[2]Донецк!$A:$E,4,0)</f>
        <v>27.3</v>
      </c>
      <c r="J63" s="2">
        <f t="shared" si="2"/>
        <v>1.0999999999999233E-2</v>
      </c>
      <c r="K63" s="2">
        <f t="shared" si="3"/>
        <v>27.311</v>
      </c>
      <c r="M63" s="2">
        <f>VLOOKUP(A63,[1]TDSheet!$A:$T,20,0)</f>
        <v>0</v>
      </c>
      <c r="N63" s="2">
        <f>VLOOKUP(A63,[1]TDSheet!$A:$U,21,0)</f>
        <v>0</v>
      </c>
      <c r="O63" s="2">
        <f t="shared" si="4"/>
        <v>5.4622000000000002</v>
      </c>
      <c r="P63" s="28">
        <f t="shared" ref="P63:P67" si="13">11*O63-N63-M63-F63</f>
        <v>29.650200000000002</v>
      </c>
      <c r="Q63" s="28"/>
      <c r="S63" s="2">
        <f t="shared" si="6"/>
        <v>11</v>
      </c>
      <c r="T63" s="2">
        <f t="shared" si="7"/>
        <v>5.5717476474680536</v>
      </c>
      <c r="U63" s="2">
        <f>VLOOKUP(A63,[1]TDSheet!$A:$AA,27,0)</f>
        <v>1.4188000000000001</v>
      </c>
      <c r="V63" s="2">
        <f>VLOOKUP(A63,[1]TDSheet!$A:$AB,28,0)</f>
        <v>0</v>
      </c>
      <c r="W63" s="2">
        <f>VLOOKUP(A63,[1]TDSheet!$A:$P,16,0)</f>
        <v>1.5602</v>
      </c>
      <c r="Y63" s="2">
        <f t="shared" si="8"/>
        <v>29.650200000000002</v>
      </c>
    </row>
    <row r="64" spans="1:25" ht="11.1" customHeight="1" x14ac:dyDescent="0.2">
      <c r="A64" s="8" t="s">
        <v>68</v>
      </c>
      <c r="B64" s="8" t="s">
        <v>9</v>
      </c>
      <c r="C64" s="9">
        <v>42.918999999999997</v>
      </c>
      <c r="D64" s="9">
        <v>12.938000000000001</v>
      </c>
      <c r="E64" s="9">
        <v>50.045999999999999</v>
      </c>
      <c r="F64" s="9">
        <v>-1.3360000000000001</v>
      </c>
      <c r="G64" s="23">
        <f>VLOOKUP(A64,[1]TDSheet!$A:$H,8,0)</f>
        <v>1</v>
      </c>
      <c r="H64" s="2">
        <f>VLOOKUP(A64,[1]TDSheet!$A:$I,9,0)</f>
        <v>45</v>
      </c>
      <c r="I64" s="2">
        <f>VLOOKUP(A64,[2]Донецк!$A:$E,4,0)</f>
        <v>56.1</v>
      </c>
      <c r="J64" s="2">
        <f t="shared" si="2"/>
        <v>-6.054000000000002</v>
      </c>
      <c r="K64" s="2">
        <f t="shared" si="3"/>
        <v>50.045999999999999</v>
      </c>
      <c r="M64" s="2">
        <f>VLOOKUP(A64,[1]TDSheet!$A:$T,20,0)</f>
        <v>86.625399999999999</v>
      </c>
      <c r="N64" s="2">
        <f>VLOOKUP(A64,[1]TDSheet!$A:$U,21,0)</f>
        <v>0</v>
      </c>
      <c r="O64" s="2">
        <f t="shared" si="4"/>
        <v>10.0092</v>
      </c>
      <c r="P64" s="28">
        <f t="shared" si="13"/>
        <v>24.811800000000005</v>
      </c>
      <c r="Q64" s="28"/>
      <c r="S64" s="2">
        <f t="shared" si="6"/>
        <v>11</v>
      </c>
      <c r="T64" s="2">
        <f t="shared" si="7"/>
        <v>8.5211005874595376</v>
      </c>
      <c r="U64" s="2">
        <f>VLOOKUP(A64,[1]TDSheet!$A:$AA,27,0)</f>
        <v>12.236000000000001</v>
      </c>
      <c r="V64" s="2">
        <f>VLOOKUP(A64,[1]TDSheet!$A:$AB,28,0)</f>
        <v>9.5299999999999994</v>
      </c>
      <c r="W64" s="2">
        <f>VLOOKUP(A64,[1]TDSheet!$A:$P,16,0)</f>
        <v>15.802199999999999</v>
      </c>
      <c r="Y64" s="2">
        <f t="shared" si="8"/>
        <v>24.811800000000005</v>
      </c>
    </row>
    <row r="65" spans="1:25" ht="21.95" customHeight="1" x14ac:dyDescent="0.2">
      <c r="A65" s="8" t="s">
        <v>69</v>
      </c>
      <c r="B65" s="8" t="s">
        <v>9</v>
      </c>
      <c r="C65" s="9">
        <v>52.908999999999999</v>
      </c>
      <c r="D65" s="9">
        <v>4.3079999999999998</v>
      </c>
      <c r="E65" s="9">
        <v>55.982999999999997</v>
      </c>
      <c r="F65" s="9">
        <v>-6.83</v>
      </c>
      <c r="G65" s="23">
        <f>VLOOKUP(A65,[1]TDSheet!$A:$H,8,0)</f>
        <v>1</v>
      </c>
      <c r="H65" s="2">
        <f>VLOOKUP(A65,[1]TDSheet!$A:$I,9,0)</f>
        <v>45</v>
      </c>
      <c r="I65" s="2">
        <f>VLOOKUP(A65,[2]Донецк!$A:$E,4,0)</f>
        <v>59.87</v>
      </c>
      <c r="J65" s="2">
        <f t="shared" si="2"/>
        <v>-3.8870000000000005</v>
      </c>
      <c r="K65" s="2">
        <f t="shared" si="3"/>
        <v>55.982999999999997</v>
      </c>
      <c r="M65" s="2">
        <f>VLOOKUP(A65,[1]TDSheet!$A:$T,20,0)</f>
        <v>57.567799999999998</v>
      </c>
      <c r="N65" s="2">
        <f>VLOOKUP(A65,[1]TDSheet!$A:$U,21,0)</f>
        <v>0</v>
      </c>
      <c r="O65" s="2">
        <f t="shared" si="4"/>
        <v>11.1966</v>
      </c>
      <c r="P65" s="28">
        <f t="shared" si="13"/>
        <v>72.424799999999991</v>
      </c>
      <c r="Q65" s="28"/>
      <c r="S65" s="2">
        <f t="shared" si="6"/>
        <v>11</v>
      </c>
      <c r="T65" s="2">
        <f t="shared" si="7"/>
        <v>4.5315363592519153</v>
      </c>
      <c r="U65" s="2">
        <f>VLOOKUP(A65,[1]TDSheet!$A:$AA,27,0)</f>
        <v>4.0511999999999997</v>
      </c>
      <c r="V65" s="2">
        <f>VLOOKUP(A65,[1]TDSheet!$A:$AB,28,0)</f>
        <v>8.0822000000000003</v>
      </c>
      <c r="W65" s="2">
        <f>VLOOKUP(A65,[1]TDSheet!$A:$P,16,0)</f>
        <v>11.1206</v>
      </c>
      <c r="Y65" s="2">
        <f t="shared" si="8"/>
        <v>72.424799999999991</v>
      </c>
    </row>
    <row r="66" spans="1:25" ht="11.1" customHeight="1" x14ac:dyDescent="0.2">
      <c r="A66" s="8" t="s">
        <v>70</v>
      </c>
      <c r="B66" s="8" t="s">
        <v>13</v>
      </c>
      <c r="C66" s="9">
        <v>8</v>
      </c>
      <c r="D66" s="9">
        <v>138</v>
      </c>
      <c r="E66" s="9">
        <v>56</v>
      </c>
      <c r="F66" s="9">
        <v>85</v>
      </c>
      <c r="G66" s="23">
        <f>VLOOKUP(A66,[1]TDSheet!$A:$H,8,0)</f>
        <v>0.35</v>
      </c>
      <c r="H66" s="2">
        <f>VLOOKUP(A66,[1]TDSheet!$A:$I,9,0)</f>
        <v>40</v>
      </c>
      <c r="I66" s="2">
        <f>VLOOKUP(A66,[2]Донецк!$A:$E,4,0)</f>
        <v>60</v>
      </c>
      <c r="J66" s="2">
        <f t="shared" si="2"/>
        <v>-4</v>
      </c>
      <c r="K66" s="2">
        <f t="shared" si="3"/>
        <v>56</v>
      </c>
      <c r="M66" s="2">
        <f>VLOOKUP(A66,[1]TDSheet!$A:$T,20,0)</f>
        <v>0</v>
      </c>
      <c r="N66" s="2">
        <f>VLOOKUP(A66,[1]TDSheet!$A:$U,21,0)</f>
        <v>0</v>
      </c>
      <c r="O66" s="2">
        <f t="shared" si="4"/>
        <v>11.2</v>
      </c>
      <c r="P66" s="28">
        <f t="shared" si="13"/>
        <v>38.199999999999989</v>
      </c>
      <c r="Q66" s="28"/>
      <c r="S66" s="2">
        <f t="shared" si="6"/>
        <v>11</v>
      </c>
      <c r="T66" s="2">
        <f t="shared" si="7"/>
        <v>7.5892857142857144</v>
      </c>
      <c r="U66" s="2">
        <f>VLOOKUP(A66,[1]TDSheet!$A:$AA,27,0)</f>
        <v>10.6</v>
      </c>
      <c r="V66" s="2">
        <f>VLOOKUP(A66,[1]TDSheet!$A:$AB,28,0)</f>
        <v>23.4</v>
      </c>
      <c r="W66" s="2">
        <f>VLOOKUP(A66,[1]TDSheet!$A:$P,16,0)</f>
        <v>9.8000000000000007</v>
      </c>
      <c r="Y66" s="2">
        <f t="shared" si="8"/>
        <v>13.369999999999996</v>
      </c>
    </row>
    <row r="67" spans="1:25" ht="11.1" customHeight="1" x14ac:dyDescent="0.2">
      <c r="A67" s="8" t="s">
        <v>71</v>
      </c>
      <c r="B67" s="8" t="s">
        <v>13</v>
      </c>
      <c r="C67" s="9">
        <v>909</v>
      </c>
      <c r="D67" s="9"/>
      <c r="E67" s="9">
        <v>618</v>
      </c>
      <c r="F67" s="9">
        <v>140</v>
      </c>
      <c r="G67" s="23">
        <f>VLOOKUP(A67,[1]TDSheet!$A:$H,8,0)</f>
        <v>0.4</v>
      </c>
      <c r="H67" s="2">
        <f>VLOOKUP(A67,[1]TDSheet!$A:$I,9,0)</f>
        <v>45</v>
      </c>
      <c r="I67" s="2">
        <f>VLOOKUP(A67,[2]Донецк!$A:$E,4,0)</f>
        <v>618</v>
      </c>
      <c r="J67" s="2">
        <f t="shared" si="2"/>
        <v>0</v>
      </c>
      <c r="K67" s="2">
        <f t="shared" si="3"/>
        <v>618</v>
      </c>
      <c r="M67" s="2">
        <f>VLOOKUP(A67,[1]TDSheet!$A:$T,20,0)</f>
        <v>252</v>
      </c>
      <c r="N67" s="2">
        <f>VLOOKUP(A67,[1]TDSheet!$A:$U,21,0)</f>
        <v>0</v>
      </c>
      <c r="O67" s="2">
        <f t="shared" si="4"/>
        <v>123.6</v>
      </c>
      <c r="P67" s="28">
        <f t="shared" si="13"/>
        <v>967.59999999999991</v>
      </c>
      <c r="Q67" s="28"/>
      <c r="S67" s="2">
        <f t="shared" si="6"/>
        <v>11</v>
      </c>
      <c r="T67" s="2">
        <f t="shared" si="7"/>
        <v>3.1715210355987056</v>
      </c>
      <c r="U67" s="2">
        <f>VLOOKUP(A67,[1]TDSheet!$A:$AA,27,0)</f>
        <v>148.4</v>
      </c>
      <c r="V67" s="2">
        <f>VLOOKUP(A67,[1]TDSheet!$A:$AB,28,0)</f>
        <v>89.2</v>
      </c>
      <c r="W67" s="2">
        <f>VLOOKUP(A67,[1]TDSheet!$A:$P,16,0)</f>
        <v>111</v>
      </c>
      <c r="Y67" s="2">
        <f t="shared" si="8"/>
        <v>387.03999999999996</v>
      </c>
    </row>
    <row r="68" spans="1:25" ht="11.1" customHeight="1" x14ac:dyDescent="0.2">
      <c r="A68" s="8" t="s">
        <v>72</v>
      </c>
      <c r="B68" s="8" t="s">
        <v>13</v>
      </c>
      <c r="C68" s="9">
        <v>1</v>
      </c>
      <c r="D68" s="9">
        <v>70</v>
      </c>
      <c r="E68" s="9">
        <v>15</v>
      </c>
      <c r="F68" s="9">
        <v>56</v>
      </c>
      <c r="G68" s="23">
        <f>VLOOKUP(A68,[1]TDSheet!$A:$H,8,0)</f>
        <v>0.45</v>
      </c>
      <c r="H68" s="2">
        <f>VLOOKUP(A68,[1]TDSheet!$A:$I,9,0)</f>
        <v>50</v>
      </c>
      <c r="I68" s="2">
        <f>VLOOKUP(A68,[2]Донецк!$A:$E,4,0)</f>
        <v>17</v>
      </c>
      <c r="J68" s="2">
        <f t="shared" si="2"/>
        <v>-2</v>
      </c>
      <c r="K68" s="2">
        <f t="shared" si="3"/>
        <v>15</v>
      </c>
      <c r="M68" s="2">
        <f>VLOOKUP(A68,[1]TDSheet!$A:$T,20,0)</f>
        <v>0</v>
      </c>
      <c r="N68" s="2">
        <f>VLOOKUP(A68,[1]TDSheet!$A:$U,21,0)</f>
        <v>0</v>
      </c>
      <c r="O68" s="2">
        <f t="shared" si="4"/>
        <v>3</v>
      </c>
      <c r="P68" s="28"/>
      <c r="Q68" s="28"/>
      <c r="S68" s="2">
        <f t="shared" si="6"/>
        <v>18.666666666666668</v>
      </c>
      <c r="T68" s="2">
        <f t="shared" si="7"/>
        <v>18.666666666666668</v>
      </c>
      <c r="U68" s="2">
        <f>VLOOKUP(A68,[1]TDSheet!$A:$AA,27,0)</f>
        <v>6.4</v>
      </c>
      <c r="V68" s="2">
        <f>VLOOKUP(A68,[1]TDSheet!$A:$AB,28,0)</f>
        <v>10.8</v>
      </c>
      <c r="W68" s="2">
        <f>VLOOKUP(A68,[1]TDSheet!$A:$P,16,0)</f>
        <v>6.4</v>
      </c>
      <c r="Y68" s="2">
        <f t="shared" si="8"/>
        <v>0</v>
      </c>
    </row>
    <row r="69" spans="1:25" ht="11.1" customHeight="1" x14ac:dyDescent="0.2">
      <c r="A69" s="8" t="s">
        <v>73</v>
      </c>
      <c r="B69" s="8" t="s">
        <v>9</v>
      </c>
      <c r="C69" s="9">
        <v>170.096</v>
      </c>
      <c r="D69" s="9"/>
      <c r="E69" s="9">
        <v>19.887</v>
      </c>
      <c r="F69" s="9">
        <v>-0.125</v>
      </c>
      <c r="G69" s="23">
        <f>VLOOKUP(A69,[1]TDSheet!$A:$H,8,0)</f>
        <v>1</v>
      </c>
      <c r="H69" s="2">
        <f>VLOOKUP(A69,[1]TDSheet!$A:$I,9,0)</f>
        <v>45</v>
      </c>
      <c r="I69" s="2">
        <f>VLOOKUP(A69,[2]Донецк!$A:$E,4,0)</f>
        <v>40.5</v>
      </c>
      <c r="J69" s="2">
        <f t="shared" si="2"/>
        <v>-20.613</v>
      </c>
      <c r="K69" s="2">
        <f t="shared" si="3"/>
        <v>19.887</v>
      </c>
      <c r="M69" s="2">
        <f>VLOOKUP(A69,[1]TDSheet!$A:$T,20,0)</f>
        <v>357.19</v>
      </c>
      <c r="N69" s="2">
        <f>VLOOKUP(A69,[1]TDSheet!$A:$U,21,0)</f>
        <v>0</v>
      </c>
      <c r="O69" s="2">
        <f t="shared" si="4"/>
        <v>3.9774000000000003</v>
      </c>
      <c r="P69" s="28"/>
      <c r="Q69" s="28"/>
      <c r="S69" s="2">
        <f t="shared" si="6"/>
        <v>89.773470106099452</v>
      </c>
      <c r="T69" s="2">
        <f t="shared" si="7"/>
        <v>89.773470106099452</v>
      </c>
      <c r="U69" s="2">
        <f>VLOOKUP(A69,[1]TDSheet!$A:$AA,27,0)</f>
        <v>33.676600000000001</v>
      </c>
      <c r="V69" s="2">
        <f>VLOOKUP(A69,[1]TDSheet!$A:$AB,28,0)</f>
        <v>31.123200000000004</v>
      </c>
      <c r="W69" s="2">
        <f>VLOOKUP(A69,[1]TDSheet!$A:$P,16,0)</f>
        <v>71.412999999999997</v>
      </c>
      <c r="Y69" s="2">
        <f t="shared" si="8"/>
        <v>0</v>
      </c>
    </row>
    <row r="70" spans="1:25" ht="11.1" customHeight="1" x14ac:dyDescent="0.2">
      <c r="A70" s="8" t="s">
        <v>74</v>
      </c>
      <c r="B70" s="8" t="s">
        <v>13</v>
      </c>
      <c r="C70" s="9">
        <v>230</v>
      </c>
      <c r="D70" s="9"/>
      <c r="E70" s="9">
        <v>198</v>
      </c>
      <c r="F70" s="9">
        <v>7</v>
      </c>
      <c r="G70" s="23">
        <f>VLOOKUP(A70,[1]TDSheet!$A:$H,8,0)</f>
        <v>0.35</v>
      </c>
      <c r="H70" s="2">
        <f>VLOOKUP(A70,[1]TDSheet!$A:$I,9,0)</f>
        <v>40</v>
      </c>
      <c r="I70" s="2">
        <f>VLOOKUP(A70,[2]Донецк!$A:$E,4,0)</f>
        <v>205</v>
      </c>
      <c r="J70" s="2">
        <f t="shared" si="2"/>
        <v>-7</v>
      </c>
      <c r="K70" s="2">
        <f t="shared" si="3"/>
        <v>198</v>
      </c>
      <c r="M70" s="2">
        <f>VLOOKUP(A70,[1]TDSheet!$A:$T,20,0)</f>
        <v>0</v>
      </c>
      <c r="N70" s="2">
        <f>VLOOKUP(A70,[1]TDSheet!$A:$U,21,0)</f>
        <v>0</v>
      </c>
      <c r="O70" s="2">
        <f t="shared" si="4"/>
        <v>39.6</v>
      </c>
      <c r="P70" s="28">
        <f>8*O70-N70-M70-F70</f>
        <v>309.8</v>
      </c>
      <c r="Q70" s="28"/>
      <c r="S70" s="2">
        <f t="shared" si="6"/>
        <v>8</v>
      </c>
      <c r="T70" s="2">
        <f t="shared" si="7"/>
        <v>0.17676767676767677</v>
      </c>
      <c r="U70" s="2">
        <f>VLOOKUP(A70,[1]TDSheet!$A:$AA,27,0)</f>
        <v>33.200000000000003</v>
      </c>
      <c r="V70" s="2">
        <f>VLOOKUP(A70,[1]TDSheet!$A:$AB,28,0)</f>
        <v>16.2</v>
      </c>
      <c r="W70" s="2">
        <f>VLOOKUP(A70,[1]TDSheet!$A:$P,16,0)</f>
        <v>21.6</v>
      </c>
      <c r="Y70" s="2">
        <f t="shared" si="8"/>
        <v>108.42999999999999</v>
      </c>
    </row>
    <row r="71" spans="1:25" ht="11.1" customHeight="1" x14ac:dyDescent="0.2">
      <c r="A71" s="8" t="s">
        <v>75</v>
      </c>
      <c r="B71" s="8" t="s">
        <v>9</v>
      </c>
      <c r="C71" s="9">
        <v>5.6689999999999996</v>
      </c>
      <c r="D71" s="9"/>
      <c r="E71" s="9"/>
      <c r="F71" s="9">
        <v>5.6689999999999996</v>
      </c>
      <c r="G71" s="23">
        <f>VLOOKUP(A71,[1]TDSheet!$A:$H,8,0)</f>
        <v>0</v>
      </c>
      <c r="H71" s="2" t="e">
        <f>VLOOKUP(A71,[1]TDSheet!$A:$I,9,0)</f>
        <v>#N/A</v>
      </c>
      <c r="I71" s="2">
        <f>VLOOKUP(A71,[2]Донецк!$A:$E,4,0)</f>
        <v>3.5</v>
      </c>
      <c r="J71" s="2">
        <f t="shared" ref="J71:J126" si="14">E71-I71</f>
        <v>-3.5</v>
      </c>
      <c r="K71" s="2">
        <f t="shared" ref="K71:K126" si="15">E71-L71</f>
        <v>0</v>
      </c>
      <c r="M71" s="2">
        <f>VLOOKUP(A71,[1]TDSheet!$A:$T,20,0)</f>
        <v>0</v>
      </c>
      <c r="N71" s="2">
        <f>VLOOKUP(A71,[1]TDSheet!$A:$U,21,0)</f>
        <v>0</v>
      </c>
      <c r="O71" s="2">
        <f t="shared" ref="O71:O126" si="16">K71/5</f>
        <v>0</v>
      </c>
      <c r="P71" s="28"/>
      <c r="Q71" s="28"/>
      <c r="S71" s="2" t="e">
        <f t="shared" ref="S71:S126" si="17">(F71+M71+N71+P71)/O71</f>
        <v>#DIV/0!</v>
      </c>
      <c r="T71" s="2" t="e">
        <f t="shared" ref="T71:T126" si="18">(F71+M71+N71)/O71</f>
        <v>#DIV/0!</v>
      </c>
      <c r="U71" s="2">
        <f>VLOOKUP(A71,[1]TDSheet!$A:$AA,27,0)</f>
        <v>0</v>
      </c>
      <c r="V71" s="2">
        <f>VLOOKUP(A71,[1]TDSheet!$A:$AB,28,0)</f>
        <v>0</v>
      </c>
      <c r="W71" s="2">
        <f>VLOOKUP(A71,[1]TDSheet!$A:$P,16,0)</f>
        <v>0</v>
      </c>
      <c r="Y71" s="2">
        <f t="shared" ref="Y71:Y126" si="19">P71*G71</f>
        <v>0</v>
      </c>
    </row>
    <row r="72" spans="1:25" ht="11.1" customHeight="1" x14ac:dyDescent="0.2">
      <c r="A72" s="8" t="s">
        <v>76</v>
      </c>
      <c r="B72" s="8" t="s">
        <v>13</v>
      </c>
      <c r="C72" s="9">
        <v>638</v>
      </c>
      <c r="D72" s="9">
        <v>744</v>
      </c>
      <c r="E72" s="9">
        <v>1152</v>
      </c>
      <c r="F72" s="9">
        <v>134</v>
      </c>
      <c r="G72" s="23">
        <f>VLOOKUP(A72,[1]TDSheet!$A:$H,8,0)</f>
        <v>0.4</v>
      </c>
      <c r="H72" s="2">
        <f>VLOOKUP(A72,[1]TDSheet!$A:$I,9,0)</f>
        <v>40</v>
      </c>
      <c r="I72" s="2">
        <f>VLOOKUP(A72,[2]Донецк!$A:$E,4,0)</f>
        <v>1157</v>
      </c>
      <c r="J72" s="2">
        <f t="shared" si="14"/>
        <v>-5</v>
      </c>
      <c r="K72" s="2">
        <f t="shared" si="15"/>
        <v>408</v>
      </c>
      <c r="L72" s="2">
        <f>VLOOKUP(A72,[3]TDSheet!$A:$V,6,0)</f>
        <v>744</v>
      </c>
      <c r="M72" s="2">
        <f>VLOOKUP(A72,[1]TDSheet!$A:$T,20,0)</f>
        <v>366.6</v>
      </c>
      <c r="N72" s="2">
        <f>VLOOKUP(A72,[1]TDSheet!$A:$U,21,0)</f>
        <v>0</v>
      </c>
      <c r="O72" s="2">
        <f t="shared" si="16"/>
        <v>81.599999999999994</v>
      </c>
      <c r="P72" s="28">
        <f t="shared" ref="P72:P76" si="20">11*O72-N72-M72-F72</f>
        <v>396.99999999999989</v>
      </c>
      <c r="Q72" s="28"/>
      <c r="S72" s="2">
        <f t="shared" si="17"/>
        <v>11</v>
      </c>
      <c r="T72" s="2">
        <f t="shared" si="18"/>
        <v>6.1348039215686283</v>
      </c>
      <c r="U72" s="2">
        <f>VLOOKUP(A72,[1]TDSheet!$A:$AA,27,0)</f>
        <v>97.6</v>
      </c>
      <c r="V72" s="2">
        <f>VLOOKUP(A72,[1]TDSheet!$A:$AB,28,0)</f>
        <v>65.599999999999994</v>
      </c>
      <c r="W72" s="2">
        <f>VLOOKUP(A72,[1]TDSheet!$A:$P,16,0)</f>
        <v>100.2</v>
      </c>
      <c r="Y72" s="2">
        <f t="shared" si="19"/>
        <v>158.79999999999995</v>
      </c>
    </row>
    <row r="73" spans="1:25" ht="11.1" customHeight="1" x14ac:dyDescent="0.2">
      <c r="A73" s="8" t="s">
        <v>77</v>
      </c>
      <c r="B73" s="8" t="s">
        <v>13</v>
      </c>
      <c r="C73" s="9">
        <v>410</v>
      </c>
      <c r="D73" s="9">
        <v>966</v>
      </c>
      <c r="E73" s="9">
        <v>1035</v>
      </c>
      <c r="F73" s="9">
        <v>225</v>
      </c>
      <c r="G73" s="23">
        <f>VLOOKUP(A73,[1]TDSheet!$A:$H,8,0)</f>
        <v>0.4</v>
      </c>
      <c r="H73" s="2">
        <f>VLOOKUP(A73,[1]TDSheet!$A:$I,9,0)</f>
        <v>45</v>
      </c>
      <c r="I73" s="2">
        <f>VLOOKUP(A73,[2]Донецк!$A:$E,4,0)</f>
        <v>1141</v>
      </c>
      <c r="J73" s="2">
        <f t="shared" si="14"/>
        <v>-106</v>
      </c>
      <c r="K73" s="2">
        <f t="shared" si="15"/>
        <v>435</v>
      </c>
      <c r="L73" s="2">
        <f>VLOOKUP(A73,[3]TDSheet!$A:$V,6,0)</f>
        <v>600</v>
      </c>
      <c r="M73" s="2">
        <f>VLOOKUP(A73,[1]TDSheet!$A:$T,20,0)</f>
        <v>707.2</v>
      </c>
      <c r="N73" s="2">
        <f>VLOOKUP(A73,[1]TDSheet!$A:$U,21,0)</f>
        <v>0</v>
      </c>
      <c r="O73" s="2">
        <f t="shared" si="16"/>
        <v>87</v>
      </c>
      <c r="P73" s="28">
        <f t="shared" si="20"/>
        <v>24.799999999999955</v>
      </c>
      <c r="Q73" s="28"/>
      <c r="S73" s="2">
        <f t="shared" si="17"/>
        <v>11</v>
      </c>
      <c r="T73" s="2">
        <f t="shared" si="18"/>
        <v>10.714942528735632</v>
      </c>
      <c r="U73" s="2">
        <f>VLOOKUP(A73,[1]TDSheet!$A:$AA,27,0)</f>
        <v>114.8</v>
      </c>
      <c r="V73" s="2">
        <f>VLOOKUP(A73,[1]TDSheet!$A:$AB,28,0)</f>
        <v>115.4</v>
      </c>
      <c r="W73" s="2">
        <f>VLOOKUP(A73,[1]TDSheet!$A:$P,16,0)</f>
        <v>152.4</v>
      </c>
      <c r="Y73" s="2">
        <f t="shared" si="19"/>
        <v>9.9199999999999822</v>
      </c>
    </row>
    <row r="74" spans="1:25" ht="11.1" customHeight="1" x14ac:dyDescent="0.2">
      <c r="A74" s="8" t="s">
        <v>78</v>
      </c>
      <c r="B74" s="8" t="s">
        <v>13</v>
      </c>
      <c r="C74" s="9">
        <v>181</v>
      </c>
      <c r="D74" s="9">
        <v>60</v>
      </c>
      <c r="E74" s="9">
        <v>127</v>
      </c>
      <c r="F74" s="9">
        <v>91</v>
      </c>
      <c r="G74" s="23">
        <f>VLOOKUP(A74,[1]TDSheet!$A:$H,8,0)</f>
        <v>0.4</v>
      </c>
      <c r="H74" s="2">
        <f>VLOOKUP(A74,[1]TDSheet!$A:$I,9,0)</f>
        <v>40</v>
      </c>
      <c r="I74" s="2">
        <f>VLOOKUP(A74,[2]Донецк!$A:$E,4,0)</f>
        <v>132</v>
      </c>
      <c r="J74" s="2">
        <f t="shared" si="14"/>
        <v>-5</v>
      </c>
      <c r="K74" s="2">
        <f t="shared" si="15"/>
        <v>67</v>
      </c>
      <c r="L74" s="2">
        <f>VLOOKUP(A74,[3]TDSheet!$A:$V,6,0)</f>
        <v>60</v>
      </c>
      <c r="M74" s="2">
        <f>VLOOKUP(A74,[1]TDSheet!$A:$T,20,0)</f>
        <v>0</v>
      </c>
      <c r="N74" s="2">
        <f>VLOOKUP(A74,[1]TDSheet!$A:$U,21,0)</f>
        <v>0</v>
      </c>
      <c r="O74" s="2">
        <f t="shared" si="16"/>
        <v>13.4</v>
      </c>
      <c r="P74" s="28">
        <f t="shared" si="20"/>
        <v>56.400000000000006</v>
      </c>
      <c r="Q74" s="28"/>
      <c r="S74" s="2">
        <f t="shared" si="17"/>
        <v>11</v>
      </c>
      <c r="T74" s="2">
        <f t="shared" si="18"/>
        <v>6.7910447761194028</v>
      </c>
      <c r="U74" s="2">
        <f>VLOOKUP(A74,[1]TDSheet!$A:$AA,27,0)</f>
        <v>13</v>
      </c>
      <c r="V74" s="2">
        <f>VLOOKUP(A74,[1]TDSheet!$A:$AB,28,0)</f>
        <v>2</v>
      </c>
      <c r="W74" s="2">
        <f>VLOOKUP(A74,[1]TDSheet!$A:$P,16,0)</f>
        <v>12.6</v>
      </c>
      <c r="Y74" s="2">
        <f t="shared" si="19"/>
        <v>22.560000000000002</v>
      </c>
    </row>
    <row r="75" spans="1:25" ht="11.1" customHeight="1" x14ac:dyDescent="0.2">
      <c r="A75" s="8" t="s">
        <v>79</v>
      </c>
      <c r="B75" s="8" t="s">
        <v>9</v>
      </c>
      <c r="C75" s="9">
        <v>211.667</v>
      </c>
      <c r="D75" s="9"/>
      <c r="E75" s="9">
        <v>137.761</v>
      </c>
      <c r="F75" s="9">
        <v>62.92</v>
      </c>
      <c r="G75" s="23">
        <f>VLOOKUP(A75,[1]TDSheet!$A:$H,8,0)</f>
        <v>1</v>
      </c>
      <c r="H75" s="2">
        <f>VLOOKUP(A75,[1]TDSheet!$A:$I,9,0)</f>
        <v>50</v>
      </c>
      <c r="I75" s="2">
        <f>VLOOKUP(A75,[2]Донецк!$A:$E,4,0)</f>
        <v>132.30000000000001</v>
      </c>
      <c r="J75" s="2">
        <f t="shared" si="14"/>
        <v>5.4609999999999843</v>
      </c>
      <c r="K75" s="2">
        <f t="shared" si="15"/>
        <v>137.761</v>
      </c>
      <c r="M75" s="2">
        <f>VLOOKUP(A75,[1]TDSheet!$A:$T,20,0)</f>
        <v>42.541200000000003</v>
      </c>
      <c r="N75" s="2">
        <f>VLOOKUP(A75,[1]TDSheet!$A:$U,21,0)</f>
        <v>0</v>
      </c>
      <c r="O75" s="2">
        <f t="shared" si="16"/>
        <v>27.552199999999999</v>
      </c>
      <c r="P75" s="28">
        <f t="shared" si="20"/>
        <v>197.613</v>
      </c>
      <c r="Q75" s="28"/>
      <c r="S75" s="2">
        <f t="shared" si="17"/>
        <v>11.000000000000002</v>
      </c>
      <c r="T75" s="2">
        <f t="shared" si="18"/>
        <v>3.8276870812494104</v>
      </c>
      <c r="U75" s="2">
        <f>VLOOKUP(A75,[1]TDSheet!$A:$AA,27,0)</f>
        <v>15.8322</v>
      </c>
      <c r="V75" s="2">
        <f>VLOOKUP(A75,[1]TDSheet!$A:$AB,28,0)</f>
        <v>17.807600000000001</v>
      </c>
      <c r="W75" s="2">
        <f>VLOOKUP(A75,[1]TDSheet!$A:$P,16,0)</f>
        <v>24.260400000000001</v>
      </c>
      <c r="Y75" s="2">
        <f t="shared" si="19"/>
        <v>197.613</v>
      </c>
    </row>
    <row r="76" spans="1:25" ht="11.1" customHeight="1" x14ac:dyDescent="0.2">
      <c r="A76" s="8" t="s">
        <v>80</v>
      </c>
      <c r="B76" s="8" t="s">
        <v>9</v>
      </c>
      <c r="C76" s="9">
        <v>100.986</v>
      </c>
      <c r="D76" s="9">
        <v>194.959</v>
      </c>
      <c r="E76" s="9">
        <v>154.22499999999999</v>
      </c>
      <c r="F76" s="9">
        <v>108.75700000000001</v>
      </c>
      <c r="G76" s="23">
        <f>VLOOKUP(A76,[1]TDSheet!$A:$H,8,0)</f>
        <v>1</v>
      </c>
      <c r="H76" s="2">
        <f>VLOOKUP(A76,[1]TDSheet!$A:$I,9,0)</f>
        <v>50</v>
      </c>
      <c r="I76" s="2">
        <f>VLOOKUP(A76,[2]Донецк!$A:$E,4,0)</f>
        <v>174.7</v>
      </c>
      <c r="J76" s="2">
        <f t="shared" si="14"/>
        <v>-20.474999999999994</v>
      </c>
      <c r="K76" s="2">
        <f t="shared" si="15"/>
        <v>154.22499999999999</v>
      </c>
      <c r="M76" s="2">
        <f>VLOOKUP(A76,[1]TDSheet!$A:$T,20,0)</f>
        <v>197.44980000000001</v>
      </c>
      <c r="N76" s="2">
        <f>VLOOKUP(A76,[1]TDSheet!$A:$U,21,0)</f>
        <v>0</v>
      </c>
      <c r="O76" s="2">
        <f t="shared" si="16"/>
        <v>30.844999999999999</v>
      </c>
      <c r="P76" s="28">
        <f t="shared" si="20"/>
        <v>33.088199999999944</v>
      </c>
      <c r="Q76" s="28"/>
      <c r="S76" s="2">
        <f t="shared" si="17"/>
        <v>10.999999999999998</v>
      </c>
      <c r="T76" s="2">
        <f t="shared" si="18"/>
        <v>9.9272750851029361</v>
      </c>
      <c r="U76" s="2">
        <f>VLOOKUP(A76,[1]TDSheet!$A:$AA,27,0)</f>
        <v>32.861000000000004</v>
      </c>
      <c r="V76" s="2">
        <f>VLOOKUP(A76,[1]TDSheet!$A:$AB,28,0)</f>
        <v>38.483999999999995</v>
      </c>
      <c r="W76" s="2">
        <f>VLOOKUP(A76,[1]TDSheet!$A:$P,16,0)</f>
        <v>47.743600000000001</v>
      </c>
      <c r="Y76" s="2">
        <f t="shared" si="19"/>
        <v>33.088199999999944</v>
      </c>
    </row>
    <row r="77" spans="1:25" ht="21.95" customHeight="1" x14ac:dyDescent="0.2">
      <c r="A77" s="8" t="s">
        <v>81</v>
      </c>
      <c r="B77" s="8" t="s">
        <v>9</v>
      </c>
      <c r="C77" s="9">
        <v>315.95400000000001</v>
      </c>
      <c r="D77" s="9"/>
      <c r="E77" s="9">
        <v>277.255</v>
      </c>
      <c r="F77" s="9">
        <v>17.469000000000001</v>
      </c>
      <c r="G77" s="23">
        <f>VLOOKUP(A77,[1]TDSheet!$A:$H,8,0)</f>
        <v>1</v>
      </c>
      <c r="H77" s="2">
        <f>VLOOKUP(A77,[1]TDSheet!$A:$I,9,0)</f>
        <v>55</v>
      </c>
      <c r="I77" s="2">
        <f>VLOOKUP(A77,[2]Донецк!$A:$E,4,0)</f>
        <v>288</v>
      </c>
      <c r="J77" s="2">
        <f t="shared" si="14"/>
        <v>-10.745000000000005</v>
      </c>
      <c r="K77" s="2">
        <f t="shared" si="15"/>
        <v>277.255</v>
      </c>
      <c r="M77" s="2">
        <f>VLOOKUP(A77,[1]TDSheet!$A:$T,20,0)</f>
        <v>87.524600000000021</v>
      </c>
      <c r="N77" s="2">
        <f>VLOOKUP(A77,[1]TDSheet!$A:$U,21,0)</f>
        <v>0</v>
      </c>
      <c r="O77" s="2">
        <f t="shared" si="16"/>
        <v>55.451000000000001</v>
      </c>
      <c r="P77" s="28">
        <f>10*O77-N77-M77-F77</f>
        <v>449.51639999999998</v>
      </c>
      <c r="Q77" s="28"/>
      <c r="S77" s="2">
        <f t="shared" si="17"/>
        <v>10</v>
      </c>
      <c r="T77" s="2">
        <f t="shared" si="18"/>
        <v>1.8934482696434694</v>
      </c>
      <c r="U77" s="2">
        <f>VLOOKUP(A77,[1]TDSheet!$A:$AA,27,0)</f>
        <v>37.617399999999996</v>
      </c>
      <c r="V77" s="2">
        <f>VLOOKUP(A77,[1]TDSheet!$A:$AB,28,0)</f>
        <v>24.663599999999999</v>
      </c>
      <c r="W77" s="2">
        <f>VLOOKUP(A77,[1]TDSheet!$A:$P,16,0)</f>
        <v>39.605200000000004</v>
      </c>
      <c r="Y77" s="2">
        <f t="shared" si="19"/>
        <v>449.51639999999998</v>
      </c>
    </row>
    <row r="78" spans="1:25" ht="21.95" customHeight="1" x14ac:dyDescent="0.2">
      <c r="A78" s="8" t="s">
        <v>82</v>
      </c>
      <c r="B78" s="8" t="s">
        <v>9</v>
      </c>
      <c r="C78" s="9">
        <v>28.995999999999999</v>
      </c>
      <c r="D78" s="9"/>
      <c r="E78" s="9"/>
      <c r="F78" s="9">
        <v>28.995999999999999</v>
      </c>
      <c r="G78" s="23">
        <f>VLOOKUP(A78,[1]TDSheet!$A:$H,8,0)</f>
        <v>0</v>
      </c>
      <c r="H78" s="2" t="e">
        <f>VLOOKUP(A78,[1]TDSheet!$A:$I,9,0)</f>
        <v>#N/A</v>
      </c>
      <c r="I78" s="2">
        <f>VLOOKUP(A78,[2]Донецк!$A:$E,4,0)</f>
        <v>4.3</v>
      </c>
      <c r="J78" s="2">
        <f t="shared" si="14"/>
        <v>-4.3</v>
      </c>
      <c r="K78" s="2">
        <f t="shared" si="15"/>
        <v>0</v>
      </c>
      <c r="M78" s="2">
        <f>VLOOKUP(A78,[1]TDSheet!$A:$T,20,0)</f>
        <v>0</v>
      </c>
      <c r="N78" s="2">
        <f>VLOOKUP(A78,[1]TDSheet!$A:$U,21,0)</f>
        <v>0</v>
      </c>
      <c r="O78" s="2">
        <f t="shared" si="16"/>
        <v>0</v>
      </c>
      <c r="P78" s="28"/>
      <c r="Q78" s="28"/>
      <c r="S78" s="2" t="e">
        <f t="shared" si="17"/>
        <v>#DIV/0!</v>
      </c>
      <c r="T78" s="2" t="e">
        <f t="shared" si="18"/>
        <v>#DIV/0!</v>
      </c>
      <c r="U78" s="2">
        <f>VLOOKUP(A78,[1]TDSheet!$A:$AA,27,0)</f>
        <v>0.14799999999999999</v>
      </c>
      <c r="V78" s="2">
        <f>VLOOKUP(A78,[1]TDSheet!$A:$AB,28,0)</f>
        <v>0</v>
      </c>
      <c r="W78" s="2">
        <f>VLOOKUP(A78,[1]TDSheet!$A:$P,16,0)</f>
        <v>0</v>
      </c>
      <c r="Y78" s="2">
        <f t="shared" si="19"/>
        <v>0</v>
      </c>
    </row>
    <row r="79" spans="1:25" ht="21.95" customHeight="1" x14ac:dyDescent="0.2">
      <c r="A79" s="8" t="s">
        <v>83</v>
      </c>
      <c r="B79" s="8" t="s">
        <v>9</v>
      </c>
      <c r="C79" s="9">
        <v>251.596</v>
      </c>
      <c r="D79" s="9"/>
      <c r="E79" s="9">
        <v>139.822</v>
      </c>
      <c r="F79" s="9">
        <v>45.984999999999999</v>
      </c>
      <c r="G79" s="23">
        <f>VLOOKUP(A79,[1]TDSheet!$A:$H,8,0)</f>
        <v>1</v>
      </c>
      <c r="H79" s="2">
        <f>VLOOKUP(A79,[1]TDSheet!$A:$I,9,0)</f>
        <v>40</v>
      </c>
      <c r="I79" s="2">
        <f>VLOOKUP(A79,[2]Донецк!$A:$E,4,0)</f>
        <v>143.679</v>
      </c>
      <c r="J79" s="2">
        <f t="shared" si="14"/>
        <v>-3.8569999999999993</v>
      </c>
      <c r="K79" s="2">
        <f t="shared" si="15"/>
        <v>139.822</v>
      </c>
      <c r="M79" s="2">
        <f>VLOOKUP(A79,[1]TDSheet!$A:$T,20,0)</f>
        <v>34.061599999999999</v>
      </c>
      <c r="N79" s="2">
        <f>VLOOKUP(A79,[1]TDSheet!$A:$U,21,0)</f>
        <v>0</v>
      </c>
      <c r="O79" s="2">
        <f t="shared" si="16"/>
        <v>27.964400000000001</v>
      </c>
      <c r="P79" s="28">
        <f t="shared" ref="P79" si="21">11*O79-N79-M79-F79</f>
        <v>227.56180000000001</v>
      </c>
      <c r="Q79" s="28"/>
      <c r="S79" s="2">
        <f t="shared" si="17"/>
        <v>11</v>
      </c>
      <c r="T79" s="2">
        <f t="shared" si="18"/>
        <v>2.8624465391712319</v>
      </c>
      <c r="U79" s="2">
        <f>VLOOKUP(A79,[1]TDSheet!$A:$AA,27,0)</f>
        <v>36.366399999999999</v>
      </c>
      <c r="V79" s="2">
        <f>VLOOKUP(A79,[1]TDSheet!$A:$AB,28,0)</f>
        <v>13.5322</v>
      </c>
      <c r="W79" s="2">
        <f>VLOOKUP(A79,[1]TDSheet!$A:$P,16,0)</f>
        <v>29.752199999999998</v>
      </c>
      <c r="Y79" s="2">
        <f t="shared" si="19"/>
        <v>227.56180000000001</v>
      </c>
    </row>
    <row r="80" spans="1:25" ht="11.1" customHeight="1" x14ac:dyDescent="0.2">
      <c r="A80" s="8" t="s">
        <v>84</v>
      </c>
      <c r="B80" s="8" t="s">
        <v>13</v>
      </c>
      <c r="C80" s="9">
        <v>11</v>
      </c>
      <c r="D80" s="9">
        <v>408</v>
      </c>
      <c r="E80" s="9">
        <v>87</v>
      </c>
      <c r="F80" s="9">
        <v>331</v>
      </c>
      <c r="G80" s="23">
        <f>VLOOKUP(A80,[1]TDSheet!$A:$H,8,0)</f>
        <v>0.4</v>
      </c>
      <c r="H80" s="2">
        <f>VLOOKUP(A80,[1]TDSheet!$A:$I,9,0)</f>
        <v>45</v>
      </c>
      <c r="I80" s="2">
        <f>VLOOKUP(A80,[2]Донецк!$A:$E,4,0)</f>
        <v>121</v>
      </c>
      <c r="J80" s="2">
        <f t="shared" si="14"/>
        <v>-34</v>
      </c>
      <c r="K80" s="2">
        <f t="shared" si="15"/>
        <v>87</v>
      </c>
      <c r="M80" s="2">
        <f>VLOOKUP(A80,[1]TDSheet!$A:$T,20,0)</f>
        <v>0</v>
      </c>
      <c r="N80" s="2">
        <f>VLOOKUP(A80,[1]TDSheet!$A:$U,21,0)</f>
        <v>0</v>
      </c>
      <c r="O80" s="2">
        <f t="shared" si="16"/>
        <v>17.399999999999999</v>
      </c>
      <c r="P80" s="28"/>
      <c r="Q80" s="28"/>
      <c r="S80" s="2">
        <f t="shared" si="17"/>
        <v>19.022988505747129</v>
      </c>
      <c r="T80" s="2">
        <f t="shared" si="18"/>
        <v>19.022988505747129</v>
      </c>
      <c r="U80" s="2">
        <f>VLOOKUP(A80,[1]TDSheet!$A:$AA,27,0)</f>
        <v>30.8</v>
      </c>
      <c r="V80" s="2">
        <f>VLOOKUP(A80,[1]TDSheet!$A:$AB,28,0)</f>
        <v>65.599999999999994</v>
      </c>
      <c r="W80" s="2">
        <f>VLOOKUP(A80,[1]TDSheet!$A:$P,16,0)</f>
        <v>13</v>
      </c>
      <c r="Y80" s="2">
        <f t="shared" si="19"/>
        <v>0</v>
      </c>
    </row>
    <row r="81" spans="1:25" ht="21.95" customHeight="1" x14ac:dyDescent="0.2">
      <c r="A81" s="8" t="s">
        <v>85</v>
      </c>
      <c r="B81" s="8" t="s">
        <v>13</v>
      </c>
      <c r="C81" s="9">
        <v>54</v>
      </c>
      <c r="D81" s="9"/>
      <c r="E81" s="9">
        <v>27</v>
      </c>
      <c r="F81" s="9">
        <v>2</v>
      </c>
      <c r="G81" s="23">
        <f>VLOOKUP(A81,[1]TDSheet!$A:$H,8,0)</f>
        <v>0.35</v>
      </c>
      <c r="H81" s="2">
        <f>VLOOKUP(A81,[1]TDSheet!$A:$I,9,0)</f>
        <v>40</v>
      </c>
      <c r="I81" s="2">
        <f>VLOOKUP(A81,[2]Донецк!$A:$E,4,0)</f>
        <v>33</v>
      </c>
      <c r="J81" s="2">
        <f t="shared" si="14"/>
        <v>-6</v>
      </c>
      <c r="K81" s="2">
        <f t="shared" si="15"/>
        <v>27</v>
      </c>
      <c r="M81" s="2">
        <f>VLOOKUP(A81,[1]TDSheet!$A:$T,20,0)</f>
        <v>89</v>
      </c>
      <c r="N81" s="2">
        <f>VLOOKUP(A81,[1]TDSheet!$A:$U,21,0)</f>
        <v>0</v>
      </c>
      <c r="O81" s="2">
        <f t="shared" si="16"/>
        <v>5.4</v>
      </c>
      <c r="P81" s="28"/>
      <c r="Q81" s="28"/>
      <c r="S81" s="2">
        <f t="shared" si="17"/>
        <v>16.851851851851851</v>
      </c>
      <c r="T81" s="2">
        <f t="shared" si="18"/>
        <v>16.851851851851851</v>
      </c>
      <c r="U81" s="2">
        <f>VLOOKUP(A81,[1]TDSheet!$A:$AA,27,0)</f>
        <v>10.6</v>
      </c>
      <c r="V81" s="2">
        <f>VLOOKUP(A81,[1]TDSheet!$A:$AB,28,0)</f>
        <v>8.6</v>
      </c>
      <c r="W81" s="2">
        <f>VLOOKUP(A81,[1]TDSheet!$A:$P,16,0)</f>
        <v>18.399999999999999</v>
      </c>
      <c r="Y81" s="2">
        <f t="shared" si="19"/>
        <v>0</v>
      </c>
    </row>
    <row r="82" spans="1:25" ht="21.95" customHeight="1" x14ac:dyDescent="0.2">
      <c r="A82" s="8" t="s">
        <v>86</v>
      </c>
      <c r="B82" s="8" t="s">
        <v>13</v>
      </c>
      <c r="C82" s="9">
        <v>23</v>
      </c>
      <c r="D82" s="9">
        <v>160</v>
      </c>
      <c r="E82" s="9">
        <v>164</v>
      </c>
      <c r="F82" s="9">
        <v>16</v>
      </c>
      <c r="G82" s="23">
        <f>VLOOKUP(A82,[1]TDSheet!$A:$H,8,0)</f>
        <v>0</v>
      </c>
      <c r="H82" s="2">
        <f>VLOOKUP(A82,[1]TDSheet!$A:$I,9,0)</f>
        <v>60</v>
      </c>
      <c r="I82" s="2">
        <f>VLOOKUP(A82,[2]Донецк!$A:$E,4,0)</f>
        <v>164</v>
      </c>
      <c r="J82" s="2">
        <f t="shared" si="14"/>
        <v>0</v>
      </c>
      <c r="K82" s="2">
        <f t="shared" si="15"/>
        <v>4</v>
      </c>
      <c r="L82" s="2">
        <f>VLOOKUP(A82,[3]TDSheet!$A:$V,6,0)</f>
        <v>160</v>
      </c>
      <c r="M82" s="2">
        <f>VLOOKUP(A82,[1]TDSheet!$A:$T,20,0)</f>
        <v>0</v>
      </c>
      <c r="N82" s="2">
        <f>VLOOKUP(A82,[1]TDSheet!$A:$U,21,0)</f>
        <v>0</v>
      </c>
      <c r="O82" s="2">
        <f t="shared" si="16"/>
        <v>0.8</v>
      </c>
      <c r="P82" s="28"/>
      <c r="Q82" s="28"/>
      <c r="S82" s="2">
        <f t="shared" si="17"/>
        <v>20</v>
      </c>
      <c r="T82" s="2">
        <f t="shared" si="18"/>
        <v>20</v>
      </c>
      <c r="U82" s="2">
        <f>VLOOKUP(A82,[1]TDSheet!$A:$AA,27,0)</f>
        <v>0.8</v>
      </c>
      <c r="V82" s="2">
        <f>VLOOKUP(A82,[1]TDSheet!$A:$AB,28,0)</f>
        <v>0.6</v>
      </c>
      <c r="W82" s="2">
        <f>VLOOKUP(A82,[1]TDSheet!$A:$P,16,0)</f>
        <v>0</v>
      </c>
      <c r="Y82" s="2">
        <f t="shared" si="19"/>
        <v>0</v>
      </c>
    </row>
    <row r="83" spans="1:25" ht="21.95" customHeight="1" x14ac:dyDescent="0.2">
      <c r="A83" s="8" t="s">
        <v>87</v>
      </c>
      <c r="B83" s="8" t="s">
        <v>13</v>
      </c>
      <c r="C83" s="10"/>
      <c r="D83" s="9">
        <v>40</v>
      </c>
      <c r="E83" s="9">
        <v>40</v>
      </c>
      <c r="F83" s="9"/>
      <c r="G83" s="23">
        <f>VLOOKUP(A83,[1]TDSheet!$A:$H,8,0)</f>
        <v>0</v>
      </c>
      <c r="H83" s="2" t="e">
        <f>VLOOKUP(A83,[1]TDSheet!$A:$I,9,0)</f>
        <v>#N/A</v>
      </c>
      <c r="I83" s="2">
        <f>VLOOKUP(A83,[2]Донецк!$A:$E,4,0)</f>
        <v>40</v>
      </c>
      <c r="J83" s="2">
        <f t="shared" si="14"/>
        <v>0</v>
      </c>
      <c r="K83" s="2">
        <f t="shared" si="15"/>
        <v>0</v>
      </c>
      <c r="L83" s="2">
        <f>VLOOKUP(A83,[3]TDSheet!$A:$V,6,0)</f>
        <v>40</v>
      </c>
      <c r="M83" s="2">
        <f>VLOOKUP(A83,[1]TDSheet!$A:$T,20,0)</f>
        <v>0</v>
      </c>
      <c r="N83" s="2">
        <f>VLOOKUP(A83,[1]TDSheet!$A:$U,21,0)</f>
        <v>0</v>
      </c>
      <c r="O83" s="2">
        <f t="shared" si="16"/>
        <v>0</v>
      </c>
      <c r="P83" s="28"/>
      <c r="Q83" s="28"/>
      <c r="S83" s="2" t="e">
        <f t="shared" si="17"/>
        <v>#DIV/0!</v>
      </c>
      <c r="T83" s="2" t="e">
        <f t="shared" si="18"/>
        <v>#DIV/0!</v>
      </c>
      <c r="U83" s="2">
        <f>VLOOKUP(A83,[1]TDSheet!$A:$AA,27,0)</f>
        <v>0</v>
      </c>
      <c r="V83" s="2">
        <f>VLOOKUP(A83,[1]TDSheet!$A:$AB,28,0)</f>
        <v>0</v>
      </c>
      <c r="W83" s="2">
        <f>VLOOKUP(A83,[1]TDSheet!$A:$P,16,0)</f>
        <v>0</v>
      </c>
      <c r="Y83" s="2">
        <f t="shared" si="19"/>
        <v>0</v>
      </c>
    </row>
    <row r="84" spans="1:25" ht="21.95" customHeight="1" x14ac:dyDescent="0.2">
      <c r="A84" s="8" t="s">
        <v>88</v>
      </c>
      <c r="B84" s="8" t="s">
        <v>13</v>
      </c>
      <c r="C84" s="10"/>
      <c r="D84" s="9">
        <v>48</v>
      </c>
      <c r="E84" s="9">
        <v>47</v>
      </c>
      <c r="F84" s="9"/>
      <c r="G84" s="23">
        <f>VLOOKUP(A84,[1]TDSheet!$A:$H,8,0)</f>
        <v>0</v>
      </c>
      <c r="H84" s="2" t="e">
        <f>VLOOKUP(A84,[1]TDSheet!$A:$I,9,0)</f>
        <v>#N/A</v>
      </c>
      <c r="I84" s="2">
        <f>VLOOKUP(A84,[2]Донецк!$A:$E,4,0)</f>
        <v>48</v>
      </c>
      <c r="J84" s="2">
        <f t="shared" si="14"/>
        <v>-1</v>
      </c>
      <c r="K84" s="2">
        <f t="shared" si="15"/>
        <v>-1</v>
      </c>
      <c r="L84" s="2">
        <f>VLOOKUP(A84,[3]TDSheet!$A:$V,6,0)</f>
        <v>48</v>
      </c>
      <c r="M84" s="2">
        <f>VLOOKUP(A84,[1]TDSheet!$A:$T,20,0)</f>
        <v>0</v>
      </c>
      <c r="N84" s="2">
        <f>VLOOKUP(A84,[1]TDSheet!$A:$U,21,0)</f>
        <v>0</v>
      </c>
      <c r="O84" s="2">
        <f t="shared" si="16"/>
        <v>-0.2</v>
      </c>
      <c r="P84" s="28"/>
      <c r="Q84" s="28"/>
      <c r="S84" s="2">
        <f t="shared" si="17"/>
        <v>0</v>
      </c>
      <c r="T84" s="2">
        <f t="shared" si="18"/>
        <v>0</v>
      </c>
      <c r="U84" s="2">
        <f>VLOOKUP(A84,[1]TDSheet!$A:$AA,27,0)</f>
        <v>0</v>
      </c>
      <c r="V84" s="2">
        <f>VLOOKUP(A84,[1]TDSheet!$A:$AB,28,0)</f>
        <v>0</v>
      </c>
      <c r="W84" s="2">
        <f>VLOOKUP(A84,[1]TDSheet!$A:$P,16,0)</f>
        <v>0</v>
      </c>
      <c r="Y84" s="2">
        <f t="shared" si="19"/>
        <v>0</v>
      </c>
    </row>
    <row r="85" spans="1:25" ht="21.95" customHeight="1" x14ac:dyDescent="0.2">
      <c r="A85" s="8" t="s">
        <v>89</v>
      </c>
      <c r="B85" s="8" t="s">
        <v>13</v>
      </c>
      <c r="C85" s="10"/>
      <c r="D85" s="9">
        <v>300</v>
      </c>
      <c r="E85" s="9">
        <v>300</v>
      </c>
      <c r="F85" s="9"/>
      <c r="G85" s="23">
        <f>VLOOKUP(A85,[1]TDSheet!$A:$H,8,0)</f>
        <v>0</v>
      </c>
      <c r="H85" s="2" t="e">
        <f>VLOOKUP(A85,[1]TDSheet!$A:$I,9,0)</f>
        <v>#N/A</v>
      </c>
      <c r="I85" s="2">
        <f>VLOOKUP(A85,[2]Донецк!$A:$E,4,0)</f>
        <v>300</v>
      </c>
      <c r="J85" s="2">
        <f t="shared" si="14"/>
        <v>0</v>
      </c>
      <c r="K85" s="2">
        <f t="shared" si="15"/>
        <v>0</v>
      </c>
      <c r="L85" s="2">
        <f>VLOOKUP(A85,[3]TDSheet!$A:$V,6,0)</f>
        <v>300</v>
      </c>
      <c r="M85" s="2">
        <f>VLOOKUP(A85,[1]TDSheet!$A:$T,20,0)</f>
        <v>0</v>
      </c>
      <c r="N85" s="2">
        <f>VLOOKUP(A85,[1]TDSheet!$A:$U,21,0)</f>
        <v>0</v>
      </c>
      <c r="O85" s="2">
        <f t="shared" si="16"/>
        <v>0</v>
      </c>
      <c r="P85" s="28"/>
      <c r="Q85" s="28"/>
      <c r="S85" s="2" t="e">
        <f t="shared" si="17"/>
        <v>#DIV/0!</v>
      </c>
      <c r="T85" s="2" t="e">
        <f t="shared" si="18"/>
        <v>#DIV/0!</v>
      </c>
      <c r="U85" s="2">
        <f>VLOOKUP(A85,[1]TDSheet!$A:$AA,27,0)</f>
        <v>0</v>
      </c>
      <c r="V85" s="2">
        <f>VLOOKUP(A85,[1]TDSheet!$A:$AB,28,0)</f>
        <v>0</v>
      </c>
      <c r="W85" s="2">
        <f>VLOOKUP(A85,[1]TDSheet!$A:$P,16,0)</f>
        <v>0</v>
      </c>
      <c r="Y85" s="2">
        <f t="shared" si="19"/>
        <v>0</v>
      </c>
    </row>
    <row r="86" spans="1:25" ht="21.95" customHeight="1" x14ac:dyDescent="0.2">
      <c r="A86" s="8" t="s">
        <v>90</v>
      </c>
      <c r="B86" s="8" t="s">
        <v>13</v>
      </c>
      <c r="C86" s="10"/>
      <c r="D86" s="9">
        <v>174</v>
      </c>
      <c r="E86" s="9">
        <v>174</v>
      </c>
      <c r="F86" s="9"/>
      <c r="G86" s="23">
        <f>VLOOKUP(A86,[1]TDSheet!$A:$H,8,0)</f>
        <v>0</v>
      </c>
      <c r="H86" s="2" t="e">
        <f>VLOOKUP(A86,[1]TDSheet!$A:$I,9,0)</f>
        <v>#N/A</v>
      </c>
      <c r="I86" s="2">
        <f>VLOOKUP(A86,[2]Донецк!$A:$E,4,0)</f>
        <v>174</v>
      </c>
      <c r="J86" s="2">
        <f t="shared" si="14"/>
        <v>0</v>
      </c>
      <c r="K86" s="2">
        <f t="shared" si="15"/>
        <v>0</v>
      </c>
      <c r="L86" s="2">
        <f>VLOOKUP(A86,[3]TDSheet!$A:$V,6,0)</f>
        <v>174</v>
      </c>
      <c r="M86" s="2">
        <f>VLOOKUP(A86,[1]TDSheet!$A:$T,20,0)</f>
        <v>0</v>
      </c>
      <c r="N86" s="2">
        <f>VLOOKUP(A86,[1]TDSheet!$A:$U,21,0)</f>
        <v>0</v>
      </c>
      <c r="O86" s="2">
        <f t="shared" si="16"/>
        <v>0</v>
      </c>
      <c r="P86" s="28"/>
      <c r="Q86" s="28"/>
      <c r="S86" s="2" t="e">
        <f t="shared" si="17"/>
        <v>#DIV/0!</v>
      </c>
      <c r="T86" s="2" t="e">
        <f t="shared" si="18"/>
        <v>#DIV/0!</v>
      </c>
      <c r="U86" s="2">
        <f>VLOOKUP(A86,[1]TDSheet!$A:$AA,27,0)</f>
        <v>0</v>
      </c>
      <c r="V86" s="2">
        <f>VLOOKUP(A86,[1]TDSheet!$A:$AB,28,0)</f>
        <v>0</v>
      </c>
      <c r="W86" s="2">
        <f>VLOOKUP(A86,[1]TDSheet!$A:$P,16,0)</f>
        <v>-0.2</v>
      </c>
      <c r="Y86" s="2">
        <f t="shared" si="19"/>
        <v>0</v>
      </c>
    </row>
    <row r="87" spans="1:25" ht="21.95" customHeight="1" x14ac:dyDescent="0.2">
      <c r="A87" s="8" t="s">
        <v>91</v>
      </c>
      <c r="B87" s="8" t="s">
        <v>13</v>
      </c>
      <c r="C87" s="10"/>
      <c r="D87" s="9">
        <v>60</v>
      </c>
      <c r="E87" s="9">
        <v>60</v>
      </c>
      <c r="F87" s="9"/>
      <c r="G87" s="23">
        <f>VLOOKUP(A87,[1]TDSheet!$A:$H,8,0)</f>
        <v>0</v>
      </c>
      <c r="H87" s="2" t="e">
        <f>VLOOKUP(A87,[1]TDSheet!$A:$I,9,0)</f>
        <v>#N/A</v>
      </c>
      <c r="I87" s="2">
        <f>VLOOKUP(A87,[2]Донецк!$A:$E,4,0)</f>
        <v>60</v>
      </c>
      <c r="J87" s="2">
        <f t="shared" si="14"/>
        <v>0</v>
      </c>
      <c r="K87" s="2">
        <f t="shared" si="15"/>
        <v>0</v>
      </c>
      <c r="L87" s="2">
        <f>VLOOKUP(A87,[3]TDSheet!$A:$V,6,0)</f>
        <v>60</v>
      </c>
      <c r="M87" s="2">
        <f>VLOOKUP(A87,[1]TDSheet!$A:$T,20,0)</f>
        <v>0</v>
      </c>
      <c r="N87" s="2">
        <f>VLOOKUP(A87,[1]TDSheet!$A:$U,21,0)</f>
        <v>0</v>
      </c>
      <c r="O87" s="2">
        <f t="shared" si="16"/>
        <v>0</v>
      </c>
      <c r="P87" s="28"/>
      <c r="Q87" s="28"/>
      <c r="S87" s="2" t="e">
        <f t="shared" si="17"/>
        <v>#DIV/0!</v>
      </c>
      <c r="T87" s="2" t="e">
        <f t="shared" si="18"/>
        <v>#DIV/0!</v>
      </c>
      <c r="U87" s="2">
        <f>VLOOKUP(A87,[1]TDSheet!$A:$AA,27,0)</f>
        <v>0</v>
      </c>
      <c r="V87" s="2">
        <f>VLOOKUP(A87,[1]TDSheet!$A:$AB,28,0)</f>
        <v>0</v>
      </c>
      <c r="W87" s="2">
        <f>VLOOKUP(A87,[1]TDSheet!$A:$P,16,0)</f>
        <v>0</v>
      </c>
      <c r="Y87" s="2">
        <f t="shared" si="19"/>
        <v>0</v>
      </c>
    </row>
    <row r="88" spans="1:25" ht="11.1" customHeight="1" x14ac:dyDescent="0.2">
      <c r="A88" s="8" t="s">
        <v>92</v>
      </c>
      <c r="B88" s="8" t="s">
        <v>13</v>
      </c>
      <c r="C88" s="10"/>
      <c r="D88" s="9">
        <v>504</v>
      </c>
      <c r="E88" s="9">
        <v>508</v>
      </c>
      <c r="F88" s="9">
        <v>-6</v>
      </c>
      <c r="G88" s="23">
        <f>VLOOKUP(A88,[1]TDSheet!$A:$H,8,0)</f>
        <v>0.4</v>
      </c>
      <c r="H88" s="2">
        <f>VLOOKUP(A88,[1]TDSheet!$A:$I,9,0)</f>
        <v>40</v>
      </c>
      <c r="I88" s="2">
        <f>VLOOKUP(A88,[2]Донецк!$A:$E,4,0)</f>
        <v>508</v>
      </c>
      <c r="J88" s="2">
        <f t="shared" si="14"/>
        <v>0</v>
      </c>
      <c r="K88" s="2">
        <f t="shared" si="15"/>
        <v>4</v>
      </c>
      <c r="L88" s="2">
        <f>VLOOKUP(A88,[3]TDSheet!$A:$V,6,0)</f>
        <v>504</v>
      </c>
      <c r="M88" s="2">
        <f>VLOOKUP(A88,[1]TDSheet!$A:$T,20,0)</f>
        <v>0</v>
      </c>
      <c r="N88" s="2">
        <f>VLOOKUP(A88,[1]TDSheet!$A:$U,21,0)</f>
        <v>0</v>
      </c>
      <c r="O88" s="2">
        <f t="shared" si="16"/>
        <v>0.8</v>
      </c>
      <c r="P88" s="28">
        <v>10</v>
      </c>
      <c r="Q88" s="28"/>
      <c r="S88" s="2">
        <f t="shared" si="17"/>
        <v>5</v>
      </c>
      <c r="T88" s="2">
        <f t="shared" si="18"/>
        <v>-7.5</v>
      </c>
      <c r="U88" s="2">
        <f>VLOOKUP(A88,[1]TDSheet!$A:$AA,27,0)</f>
        <v>15.2</v>
      </c>
      <c r="V88" s="2">
        <f>VLOOKUP(A88,[1]TDSheet!$A:$AB,28,0)</f>
        <v>11.2</v>
      </c>
      <c r="W88" s="2">
        <f>VLOOKUP(A88,[1]TDSheet!$A:$P,16,0)</f>
        <v>6.6</v>
      </c>
      <c r="Y88" s="2">
        <f t="shared" si="19"/>
        <v>4</v>
      </c>
    </row>
    <row r="89" spans="1:25" ht="11.1" customHeight="1" x14ac:dyDescent="0.2">
      <c r="A89" s="8" t="s">
        <v>93</v>
      </c>
      <c r="B89" s="8" t="s">
        <v>13</v>
      </c>
      <c r="C89" s="10"/>
      <c r="D89" s="9">
        <v>600</v>
      </c>
      <c r="E89" s="9">
        <v>600</v>
      </c>
      <c r="F89" s="9"/>
      <c r="G89" s="23">
        <f>VLOOKUP(A89,[1]TDSheet!$A:$H,8,0)</f>
        <v>0</v>
      </c>
      <c r="H89" s="2">
        <f>VLOOKUP(A89,[1]TDSheet!$A:$I,9,0)</f>
        <v>40</v>
      </c>
      <c r="I89" s="2">
        <f>VLOOKUP(A89,[2]Донецк!$A:$E,4,0)</f>
        <v>600</v>
      </c>
      <c r="J89" s="2">
        <f t="shared" si="14"/>
        <v>0</v>
      </c>
      <c r="K89" s="2">
        <f t="shared" si="15"/>
        <v>0</v>
      </c>
      <c r="L89" s="2">
        <f>VLOOKUP(A89,[3]TDSheet!$A:$V,6,0)</f>
        <v>600</v>
      </c>
      <c r="M89" s="2">
        <f>VLOOKUP(A89,[1]TDSheet!$A:$T,20,0)</f>
        <v>0</v>
      </c>
      <c r="N89" s="2">
        <f>VLOOKUP(A89,[1]TDSheet!$A:$U,21,0)</f>
        <v>0</v>
      </c>
      <c r="O89" s="2">
        <f t="shared" si="16"/>
        <v>0</v>
      </c>
      <c r="P89" s="28"/>
      <c r="Q89" s="28"/>
      <c r="S89" s="2" t="e">
        <f t="shared" si="17"/>
        <v>#DIV/0!</v>
      </c>
      <c r="T89" s="2" t="e">
        <f t="shared" si="18"/>
        <v>#DIV/0!</v>
      </c>
      <c r="U89" s="2">
        <f>VLOOKUP(A89,[1]TDSheet!$A:$AA,27,0)</f>
        <v>2.8</v>
      </c>
      <c r="V89" s="2">
        <f>VLOOKUP(A89,[1]TDSheet!$A:$AB,28,0)</f>
        <v>0</v>
      </c>
      <c r="W89" s="2">
        <f>VLOOKUP(A89,[1]TDSheet!$A:$P,16,0)</f>
        <v>0</v>
      </c>
      <c r="Y89" s="2">
        <f t="shared" si="19"/>
        <v>0</v>
      </c>
    </row>
    <row r="90" spans="1:25" ht="21.95" customHeight="1" x14ac:dyDescent="0.2">
      <c r="A90" s="8" t="s">
        <v>94</v>
      </c>
      <c r="B90" s="8" t="s">
        <v>9</v>
      </c>
      <c r="C90" s="9">
        <v>10.143000000000001</v>
      </c>
      <c r="D90" s="9"/>
      <c r="E90" s="9">
        <v>7.2089999999999996</v>
      </c>
      <c r="F90" s="9">
        <v>1.504</v>
      </c>
      <c r="G90" s="23">
        <f>VLOOKUP(A90,[1]TDSheet!$A:$H,8,0)</f>
        <v>1</v>
      </c>
      <c r="H90" s="2">
        <f>VLOOKUP(A90,[1]TDSheet!$A:$I,9,0)</f>
        <v>40</v>
      </c>
      <c r="I90" s="2">
        <f>VLOOKUP(A90,[2]Донецк!$A:$E,4,0)</f>
        <v>6.8</v>
      </c>
      <c r="J90" s="2">
        <f t="shared" si="14"/>
        <v>0.40899999999999981</v>
      </c>
      <c r="K90" s="2">
        <f t="shared" si="15"/>
        <v>7.2089999999999996</v>
      </c>
      <c r="M90" s="2">
        <f>VLOOKUP(A90,[1]TDSheet!$A:$T,20,0)</f>
        <v>5.7353999999999994</v>
      </c>
      <c r="N90" s="2">
        <f>VLOOKUP(A90,[1]TDSheet!$A:$U,21,0)</f>
        <v>0</v>
      </c>
      <c r="O90" s="2">
        <f t="shared" si="16"/>
        <v>1.4418</v>
      </c>
      <c r="P90" s="28">
        <f t="shared" ref="P90" si="22">11*O90-N90-M90-F90</f>
        <v>8.6204000000000018</v>
      </c>
      <c r="Q90" s="28"/>
      <c r="S90" s="2">
        <f t="shared" si="17"/>
        <v>11.000000000000002</v>
      </c>
      <c r="T90" s="2">
        <f t="shared" si="18"/>
        <v>5.021084755167152</v>
      </c>
      <c r="U90" s="2">
        <f>VLOOKUP(A90,[1]TDSheet!$A:$AA,27,0)</f>
        <v>2.1288</v>
      </c>
      <c r="V90" s="2">
        <f>VLOOKUP(A90,[1]TDSheet!$A:$AB,28,0)</f>
        <v>0.4224</v>
      </c>
      <c r="W90" s="2">
        <f>VLOOKUP(A90,[1]TDSheet!$A:$P,16,0)</f>
        <v>1.7167999999999999</v>
      </c>
      <c r="Y90" s="2">
        <f t="shared" si="19"/>
        <v>8.6204000000000018</v>
      </c>
    </row>
    <row r="91" spans="1:25" ht="21.95" customHeight="1" x14ac:dyDescent="0.2">
      <c r="A91" s="8" t="s">
        <v>95</v>
      </c>
      <c r="B91" s="8" t="s">
        <v>13</v>
      </c>
      <c r="C91" s="9">
        <v>5</v>
      </c>
      <c r="D91" s="9">
        <v>8</v>
      </c>
      <c r="E91" s="9"/>
      <c r="F91" s="9">
        <v>13</v>
      </c>
      <c r="G91" s="23">
        <f>VLOOKUP(A91,[1]TDSheet!$A:$H,8,0)</f>
        <v>0.35</v>
      </c>
      <c r="H91" s="2">
        <f>VLOOKUP(A91,[1]TDSheet!$A:$I,9,0)</f>
        <v>35</v>
      </c>
      <c r="J91" s="2">
        <f t="shared" si="14"/>
        <v>0</v>
      </c>
      <c r="K91" s="2">
        <f t="shared" si="15"/>
        <v>0</v>
      </c>
      <c r="M91" s="2">
        <f>VLOOKUP(A91,[1]TDSheet!$A:$T,20,0)</f>
        <v>0</v>
      </c>
      <c r="N91" s="2">
        <f>VLOOKUP(A91,[1]TDSheet!$A:$U,21,0)</f>
        <v>0</v>
      </c>
      <c r="O91" s="2">
        <f t="shared" si="16"/>
        <v>0</v>
      </c>
      <c r="P91" s="28"/>
      <c r="Q91" s="28"/>
      <c r="S91" s="2" t="e">
        <f t="shared" si="17"/>
        <v>#DIV/0!</v>
      </c>
      <c r="T91" s="2" t="e">
        <f t="shared" si="18"/>
        <v>#DIV/0!</v>
      </c>
      <c r="U91" s="2">
        <f>VLOOKUP(A91,[1]TDSheet!$A:$AA,27,0)</f>
        <v>1.4</v>
      </c>
      <c r="V91" s="2">
        <f>VLOOKUP(A91,[1]TDSheet!$A:$AB,28,0)</f>
        <v>1.2</v>
      </c>
      <c r="W91" s="2">
        <f>VLOOKUP(A91,[1]TDSheet!$A:$P,16,0)</f>
        <v>1</v>
      </c>
      <c r="Y91" s="2">
        <f t="shared" si="19"/>
        <v>0</v>
      </c>
    </row>
    <row r="92" spans="1:25" ht="21.95" customHeight="1" x14ac:dyDescent="0.2">
      <c r="A92" s="8" t="s">
        <v>96</v>
      </c>
      <c r="B92" s="8" t="s">
        <v>13</v>
      </c>
      <c r="C92" s="9">
        <v>-1</v>
      </c>
      <c r="D92" s="9">
        <v>54</v>
      </c>
      <c r="E92" s="9">
        <v>13</v>
      </c>
      <c r="F92" s="9">
        <v>39</v>
      </c>
      <c r="G92" s="23">
        <f>VLOOKUP(A92,[1]TDSheet!$A:$H,8,0)</f>
        <v>0.28000000000000003</v>
      </c>
      <c r="H92" s="2">
        <f>VLOOKUP(A92,[1]TDSheet!$A:$I,9,0)</f>
        <v>45</v>
      </c>
      <c r="I92" s="2">
        <f>VLOOKUP(A92,[2]Донецк!$A:$E,4,0)</f>
        <v>14</v>
      </c>
      <c r="J92" s="2">
        <f t="shared" si="14"/>
        <v>-1</v>
      </c>
      <c r="K92" s="2">
        <f t="shared" si="15"/>
        <v>13</v>
      </c>
      <c r="M92" s="2">
        <f>VLOOKUP(A92,[1]TDSheet!$A:$T,20,0)</f>
        <v>0</v>
      </c>
      <c r="N92" s="2">
        <f>VLOOKUP(A92,[1]TDSheet!$A:$U,21,0)</f>
        <v>0</v>
      </c>
      <c r="O92" s="2">
        <f t="shared" si="16"/>
        <v>2.6</v>
      </c>
      <c r="P92" s="28"/>
      <c r="Q92" s="28"/>
      <c r="S92" s="2">
        <f t="shared" si="17"/>
        <v>15</v>
      </c>
      <c r="T92" s="2">
        <f t="shared" si="18"/>
        <v>15</v>
      </c>
      <c r="U92" s="2">
        <f>VLOOKUP(A92,[1]TDSheet!$A:$AA,27,0)</f>
        <v>6</v>
      </c>
      <c r="V92" s="2">
        <f>VLOOKUP(A92,[1]TDSheet!$A:$AB,28,0)</f>
        <v>8.8000000000000007</v>
      </c>
      <c r="W92" s="2">
        <f>VLOOKUP(A92,[1]TDSheet!$A:$P,16,0)</f>
        <v>5.4</v>
      </c>
      <c r="Y92" s="2">
        <f t="shared" si="19"/>
        <v>0</v>
      </c>
    </row>
    <row r="93" spans="1:25" ht="11.1" customHeight="1" x14ac:dyDescent="0.2">
      <c r="A93" s="8" t="s">
        <v>97</v>
      </c>
      <c r="B93" s="8" t="s">
        <v>9</v>
      </c>
      <c r="C93" s="10"/>
      <c r="D93" s="9">
        <v>48.540999999999997</v>
      </c>
      <c r="E93" s="9">
        <v>12.257</v>
      </c>
      <c r="F93" s="9">
        <v>35.177999999999997</v>
      </c>
      <c r="G93" s="23">
        <f>VLOOKUP(A93,[1]TDSheet!$A:$H,8,0)</f>
        <v>1</v>
      </c>
      <c r="H93" s="2">
        <f>VLOOKUP(A93,[1]TDSheet!$A:$I,9,0)</f>
        <v>30</v>
      </c>
      <c r="I93" s="2">
        <f>VLOOKUP(A93,[2]Донецк!$A:$E,4,0)</f>
        <v>11.7</v>
      </c>
      <c r="J93" s="2">
        <f t="shared" si="14"/>
        <v>0.55700000000000038</v>
      </c>
      <c r="K93" s="2">
        <f t="shared" si="15"/>
        <v>12.257</v>
      </c>
      <c r="M93" s="2">
        <f>VLOOKUP(A93,[1]TDSheet!$A:$T,20,0)</f>
        <v>16.080799999999996</v>
      </c>
      <c r="N93" s="2">
        <f>VLOOKUP(A93,[1]TDSheet!$A:$U,21,0)</f>
        <v>0</v>
      </c>
      <c r="O93" s="2">
        <f t="shared" si="16"/>
        <v>2.4514</v>
      </c>
      <c r="P93" s="28"/>
      <c r="Q93" s="28"/>
      <c r="S93" s="2">
        <f t="shared" si="17"/>
        <v>20.910010606184219</v>
      </c>
      <c r="T93" s="2">
        <f t="shared" si="18"/>
        <v>20.910010606184219</v>
      </c>
      <c r="U93" s="2">
        <f>VLOOKUP(A93,[1]TDSheet!$A:$AA,27,0)</f>
        <v>9.6793999999999993</v>
      </c>
      <c r="V93" s="2">
        <f>VLOOKUP(A93,[1]TDSheet!$A:$AB,28,0)</f>
        <v>11.305400000000001</v>
      </c>
      <c r="W93" s="2">
        <f>VLOOKUP(A93,[1]TDSheet!$A:$P,16,0)</f>
        <v>8.8468</v>
      </c>
      <c r="Y93" s="2">
        <f t="shared" si="19"/>
        <v>0</v>
      </c>
    </row>
    <row r="94" spans="1:25" ht="21.95" customHeight="1" x14ac:dyDescent="0.2">
      <c r="A94" s="8" t="s">
        <v>98</v>
      </c>
      <c r="B94" s="8" t="s">
        <v>13</v>
      </c>
      <c r="C94" s="9">
        <v>2</v>
      </c>
      <c r="D94" s="9">
        <v>78</v>
      </c>
      <c r="E94" s="9">
        <v>23</v>
      </c>
      <c r="F94" s="9">
        <v>56</v>
      </c>
      <c r="G94" s="23">
        <f>VLOOKUP(A94,[1]TDSheet!$A:$H,8,0)</f>
        <v>0.28000000000000003</v>
      </c>
      <c r="H94" s="2">
        <f>VLOOKUP(A94,[1]TDSheet!$A:$I,9,0)</f>
        <v>45</v>
      </c>
      <c r="I94" s="2">
        <f>VLOOKUP(A94,[2]Донецк!$A:$E,4,0)</f>
        <v>27</v>
      </c>
      <c r="J94" s="2">
        <f t="shared" si="14"/>
        <v>-4</v>
      </c>
      <c r="K94" s="2">
        <f t="shared" si="15"/>
        <v>23</v>
      </c>
      <c r="M94" s="2">
        <f>VLOOKUP(A94,[1]TDSheet!$A:$T,20,0)</f>
        <v>0</v>
      </c>
      <c r="N94" s="2">
        <f>VLOOKUP(A94,[1]TDSheet!$A:$U,21,0)</f>
        <v>0</v>
      </c>
      <c r="O94" s="2">
        <f t="shared" si="16"/>
        <v>4.5999999999999996</v>
      </c>
      <c r="P94" s="28"/>
      <c r="Q94" s="28"/>
      <c r="S94" s="2">
        <f t="shared" si="17"/>
        <v>12.173913043478262</v>
      </c>
      <c r="T94" s="2">
        <f t="shared" si="18"/>
        <v>12.173913043478262</v>
      </c>
      <c r="U94" s="2">
        <f>VLOOKUP(A94,[1]TDSheet!$A:$AA,27,0)</f>
        <v>8.4</v>
      </c>
      <c r="V94" s="2">
        <f>VLOOKUP(A94,[1]TDSheet!$A:$AB,28,0)</f>
        <v>12</v>
      </c>
      <c r="W94" s="2">
        <f>VLOOKUP(A94,[1]TDSheet!$A:$P,16,0)</f>
        <v>7.8</v>
      </c>
      <c r="Y94" s="2">
        <f t="shared" si="19"/>
        <v>0</v>
      </c>
    </row>
    <row r="95" spans="1:25" ht="11.1" customHeight="1" x14ac:dyDescent="0.2">
      <c r="A95" s="8" t="s">
        <v>99</v>
      </c>
      <c r="B95" s="8" t="s">
        <v>13</v>
      </c>
      <c r="C95" s="10"/>
      <c r="D95" s="9"/>
      <c r="E95" s="9">
        <v>1</v>
      </c>
      <c r="F95" s="9">
        <v>-1</v>
      </c>
      <c r="G95" s="23">
        <f>VLOOKUP(A95,[1]TDSheet!$A:$H,8,0)</f>
        <v>0</v>
      </c>
      <c r="H95" s="2" t="e">
        <f>VLOOKUP(A95,[1]TDSheet!$A:$I,9,0)</f>
        <v>#N/A</v>
      </c>
      <c r="I95" s="2">
        <f>VLOOKUP(A95,[2]Донецк!$A:$E,4,0)</f>
        <v>1</v>
      </c>
      <c r="J95" s="2">
        <f t="shared" si="14"/>
        <v>0</v>
      </c>
      <c r="K95" s="2">
        <f t="shared" si="15"/>
        <v>1</v>
      </c>
      <c r="M95" s="2">
        <f>VLOOKUP(A95,[1]TDSheet!$A:$T,20,0)</f>
        <v>0</v>
      </c>
      <c r="N95" s="2">
        <f>VLOOKUP(A95,[1]TDSheet!$A:$U,21,0)</f>
        <v>0</v>
      </c>
      <c r="O95" s="2">
        <f t="shared" si="16"/>
        <v>0.2</v>
      </c>
      <c r="P95" s="28"/>
      <c r="Q95" s="28"/>
      <c r="S95" s="2">
        <f t="shared" si="17"/>
        <v>-5</v>
      </c>
      <c r="T95" s="2">
        <f t="shared" si="18"/>
        <v>-5</v>
      </c>
      <c r="U95" s="2">
        <f>VLOOKUP(A95,[1]TDSheet!$A:$AA,27,0)</f>
        <v>4</v>
      </c>
      <c r="V95" s="2">
        <f>VLOOKUP(A95,[1]TDSheet!$A:$AB,28,0)</f>
        <v>5</v>
      </c>
      <c r="W95" s="2">
        <f>VLOOKUP(A95,[1]TDSheet!$A:$P,16,0)</f>
        <v>2.2000000000000002</v>
      </c>
      <c r="Y95" s="2">
        <f t="shared" si="19"/>
        <v>0</v>
      </c>
    </row>
    <row r="96" spans="1:25" ht="11.1" customHeight="1" x14ac:dyDescent="0.2">
      <c r="A96" s="8" t="s">
        <v>100</v>
      </c>
      <c r="B96" s="8" t="s">
        <v>9</v>
      </c>
      <c r="C96" s="9">
        <v>0.22</v>
      </c>
      <c r="D96" s="9">
        <v>115.45</v>
      </c>
      <c r="E96" s="9">
        <v>50.19</v>
      </c>
      <c r="F96" s="9">
        <v>65.262</v>
      </c>
      <c r="G96" s="23">
        <f>VLOOKUP(A96,[1]TDSheet!$A:$H,8,0)</f>
        <v>1</v>
      </c>
      <c r="H96" s="2">
        <f>VLOOKUP(A96,[1]TDSheet!$A:$I,9,0)</f>
        <v>50</v>
      </c>
      <c r="I96" s="2">
        <f>VLOOKUP(A96,[2]Донецк!$A:$E,4,0)</f>
        <v>39.799999999999997</v>
      </c>
      <c r="J96" s="2">
        <f t="shared" si="14"/>
        <v>10.39</v>
      </c>
      <c r="K96" s="2">
        <f t="shared" si="15"/>
        <v>50.19</v>
      </c>
      <c r="M96" s="2">
        <f>VLOOKUP(A96,[1]TDSheet!$A:$T,20,0)</f>
        <v>0</v>
      </c>
      <c r="N96" s="2">
        <f>VLOOKUP(A96,[1]TDSheet!$A:$U,21,0)</f>
        <v>0</v>
      </c>
      <c r="O96" s="2">
        <f t="shared" si="16"/>
        <v>10.038</v>
      </c>
      <c r="P96" s="28">
        <f t="shared" ref="P96:P99" si="23">11*O96-N96-M96-F96</f>
        <v>45.156000000000006</v>
      </c>
      <c r="Q96" s="28"/>
      <c r="S96" s="2">
        <f t="shared" si="17"/>
        <v>11</v>
      </c>
      <c r="T96" s="2">
        <f t="shared" si="18"/>
        <v>6.5014943215780034</v>
      </c>
      <c r="U96" s="2">
        <f>VLOOKUP(A96,[1]TDSheet!$A:$AA,27,0)</f>
        <v>8.8268000000000004</v>
      </c>
      <c r="V96" s="2">
        <f>VLOOKUP(A96,[1]TDSheet!$A:$AB,28,0)</f>
        <v>17.763399999999997</v>
      </c>
      <c r="W96" s="2">
        <f>VLOOKUP(A96,[1]TDSheet!$A:$P,16,0)</f>
        <v>4.6871999999999998</v>
      </c>
      <c r="Y96" s="2">
        <f t="shared" si="19"/>
        <v>45.156000000000006</v>
      </c>
    </row>
    <row r="97" spans="1:25" ht="11.1" customHeight="1" x14ac:dyDescent="0.2">
      <c r="A97" s="8" t="s">
        <v>101</v>
      </c>
      <c r="B97" s="8" t="s">
        <v>9</v>
      </c>
      <c r="C97" s="9">
        <v>17.731000000000002</v>
      </c>
      <c r="D97" s="9">
        <v>43.850999999999999</v>
      </c>
      <c r="E97" s="9">
        <v>18.654</v>
      </c>
      <c r="F97" s="9">
        <v>38.481000000000002</v>
      </c>
      <c r="G97" s="23">
        <f>VLOOKUP(A97,[1]TDSheet!$A:$H,8,0)</f>
        <v>1</v>
      </c>
      <c r="H97" s="2">
        <f>VLOOKUP(A97,[1]TDSheet!$A:$I,9,0)</f>
        <v>50</v>
      </c>
      <c r="I97" s="2">
        <f>VLOOKUP(A97,[2]Донецк!$A:$E,4,0)</f>
        <v>22.2</v>
      </c>
      <c r="J97" s="2">
        <f t="shared" si="14"/>
        <v>-3.5459999999999994</v>
      </c>
      <c r="K97" s="2">
        <f t="shared" si="15"/>
        <v>18.654</v>
      </c>
      <c r="M97" s="2">
        <f>VLOOKUP(A97,[1]TDSheet!$A:$T,20,0)</f>
        <v>21.250199999999992</v>
      </c>
      <c r="N97" s="2">
        <f>VLOOKUP(A97,[1]TDSheet!$A:$U,21,0)</f>
        <v>0</v>
      </c>
      <c r="O97" s="2">
        <f t="shared" si="16"/>
        <v>3.7307999999999999</v>
      </c>
      <c r="P97" s="28"/>
      <c r="Q97" s="28"/>
      <c r="S97" s="2">
        <f t="shared" si="17"/>
        <v>16.010292698616919</v>
      </c>
      <c r="T97" s="2">
        <f t="shared" si="18"/>
        <v>16.010292698616919</v>
      </c>
      <c r="U97" s="2">
        <f>VLOOKUP(A97,[1]TDSheet!$A:$AA,27,0)</f>
        <v>5.9466000000000001</v>
      </c>
      <c r="V97" s="2">
        <f>VLOOKUP(A97,[1]TDSheet!$A:$AB,28,0)</f>
        <v>7.6159999999999997</v>
      </c>
      <c r="W97" s="2">
        <f>VLOOKUP(A97,[1]TDSheet!$A:$P,16,0)</f>
        <v>8.0323999999999991</v>
      </c>
      <c r="Y97" s="2">
        <f t="shared" si="19"/>
        <v>0</v>
      </c>
    </row>
    <row r="98" spans="1:25" ht="11.1" customHeight="1" x14ac:dyDescent="0.2">
      <c r="A98" s="8" t="s">
        <v>102</v>
      </c>
      <c r="B98" s="8" t="s">
        <v>13</v>
      </c>
      <c r="C98" s="9">
        <v>317</v>
      </c>
      <c r="D98" s="9">
        <v>240</v>
      </c>
      <c r="E98" s="9">
        <v>296</v>
      </c>
      <c r="F98" s="9">
        <v>152</v>
      </c>
      <c r="G98" s="23">
        <f>VLOOKUP(A98,[1]TDSheet!$A:$H,8,0)</f>
        <v>0.4</v>
      </c>
      <c r="H98" s="2">
        <f>VLOOKUP(A98,[1]TDSheet!$A:$I,9,0)</f>
        <v>40</v>
      </c>
      <c r="I98" s="2">
        <f>VLOOKUP(A98,[2]Донецк!$A:$E,4,0)</f>
        <v>331</v>
      </c>
      <c r="J98" s="2">
        <f t="shared" si="14"/>
        <v>-35</v>
      </c>
      <c r="K98" s="2">
        <f t="shared" si="15"/>
        <v>296</v>
      </c>
      <c r="M98" s="2">
        <f>VLOOKUP(A98,[1]TDSheet!$A:$T,20,0)</f>
        <v>285.60000000000002</v>
      </c>
      <c r="N98" s="2">
        <f>VLOOKUP(A98,[1]TDSheet!$A:$U,21,0)</f>
        <v>0</v>
      </c>
      <c r="O98" s="2">
        <f t="shared" si="16"/>
        <v>59.2</v>
      </c>
      <c r="P98" s="28">
        <f t="shared" si="23"/>
        <v>213.60000000000002</v>
      </c>
      <c r="Q98" s="28"/>
      <c r="S98" s="2">
        <f t="shared" si="17"/>
        <v>11</v>
      </c>
      <c r="T98" s="2">
        <f t="shared" si="18"/>
        <v>7.3918918918918921</v>
      </c>
      <c r="U98" s="2">
        <f>VLOOKUP(A98,[1]TDSheet!$A:$AA,27,0)</f>
        <v>54.2</v>
      </c>
      <c r="V98" s="2">
        <f>VLOOKUP(A98,[1]TDSheet!$A:$AB,28,0)</f>
        <v>69.400000000000006</v>
      </c>
      <c r="W98" s="2">
        <f>VLOOKUP(A98,[1]TDSheet!$A:$P,16,0)</f>
        <v>81.2</v>
      </c>
      <c r="Y98" s="2">
        <f t="shared" si="19"/>
        <v>85.440000000000012</v>
      </c>
    </row>
    <row r="99" spans="1:25" ht="11.1" customHeight="1" x14ac:dyDescent="0.2">
      <c r="A99" s="8" t="s">
        <v>103</v>
      </c>
      <c r="B99" s="8" t="s">
        <v>13</v>
      </c>
      <c r="C99" s="9">
        <v>113</v>
      </c>
      <c r="D99" s="9">
        <v>288</v>
      </c>
      <c r="E99" s="9">
        <v>135</v>
      </c>
      <c r="F99" s="9">
        <v>216</v>
      </c>
      <c r="G99" s="23">
        <f>VLOOKUP(A99,[1]TDSheet!$A:$H,8,0)</f>
        <v>0.4</v>
      </c>
      <c r="H99" s="2">
        <f>VLOOKUP(A99,[1]TDSheet!$A:$I,9,0)</f>
        <v>40</v>
      </c>
      <c r="I99" s="2">
        <f>VLOOKUP(A99,[2]Донецк!$A:$E,4,0)</f>
        <v>149</v>
      </c>
      <c r="J99" s="2">
        <f t="shared" si="14"/>
        <v>-14</v>
      </c>
      <c r="K99" s="2">
        <f t="shared" si="15"/>
        <v>135</v>
      </c>
      <c r="M99" s="2">
        <f>VLOOKUP(A99,[1]TDSheet!$A:$T,20,0)</f>
        <v>77</v>
      </c>
      <c r="N99" s="2">
        <f>VLOOKUP(A99,[1]TDSheet!$A:$U,21,0)</f>
        <v>0</v>
      </c>
      <c r="O99" s="2">
        <f t="shared" si="16"/>
        <v>27</v>
      </c>
      <c r="P99" s="28">
        <f t="shared" si="23"/>
        <v>4</v>
      </c>
      <c r="Q99" s="28"/>
      <c r="S99" s="2">
        <f t="shared" si="17"/>
        <v>11</v>
      </c>
      <c r="T99" s="2">
        <f t="shared" si="18"/>
        <v>10.851851851851851</v>
      </c>
      <c r="U99" s="2">
        <f>VLOOKUP(A99,[1]TDSheet!$A:$AA,27,0)</f>
        <v>39.4</v>
      </c>
      <c r="V99" s="2">
        <f>VLOOKUP(A99,[1]TDSheet!$A:$AB,28,0)</f>
        <v>52.8</v>
      </c>
      <c r="W99" s="2">
        <f>VLOOKUP(A99,[1]TDSheet!$A:$P,16,0)</f>
        <v>51</v>
      </c>
      <c r="Y99" s="2">
        <f t="shared" si="19"/>
        <v>1.6</v>
      </c>
    </row>
    <row r="100" spans="1:25" ht="11.1" customHeight="1" x14ac:dyDescent="0.2">
      <c r="A100" s="8" t="s">
        <v>104</v>
      </c>
      <c r="B100" s="8" t="s">
        <v>13</v>
      </c>
      <c r="C100" s="9">
        <v>95</v>
      </c>
      <c r="D100" s="9">
        <v>130</v>
      </c>
      <c r="E100" s="9">
        <v>146</v>
      </c>
      <c r="F100" s="9">
        <v>79</v>
      </c>
      <c r="G100" s="23">
        <f>VLOOKUP(A100,[1]TDSheet!$A:$H,8,0)</f>
        <v>0</v>
      </c>
      <c r="H100" s="2">
        <f>VLOOKUP(A100,[1]TDSheet!$A:$I,9,0)</f>
        <v>50</v>
      </c>
      <c r="I100" s="2">
        <f>VLOOKUP(A100,[2]Донецк!$A:$E,4,0)</f>
        <v>146</v>
      </c>
      <c r="J100" s="2">
        <f t="shared" si="14"/>
        <v>0</v>
      </c>
      <c r="K100" s="2">
        <f t="shared" si="15"/>
        <v>16</v>
      </c>
      <c r="L100" s="2">
        <f>VLOOKUP(A100,[3]TDSheet!$A:$V,6,0)</f>
        <v>130</v>
      </c>
      <c r="M100" s="2">
        <f>VLOOKUP(A100,[1]TDSheet!$A:$T,20,0)</f>
        <v>0</v>
      </c>
      <c r="N100" s="2">
        <f>VLOOKUP(A100,[1]TDSheet!$A:$U,21,0)</f>
        <v>0</v>
      </c>
      <c r="O100" s="2">
        <f t="shared" si="16"/>
        <v>3.2</v>
      </c>
      <c r="P100" s="28"/>
      <c r="Q100" s="28"/>
      <c r="S100" s="2">
        <f t="shared" si="17"/>
        <v>24.6875</v>
      </c>
      <c r="T100" s="2">
        <f t="shared" si="18"/>
        <v>24.6875</v>
      </c>
      <c r="U100" s="2">
        <f>VLOOKUP(A100,[1]TDSheet!$A:$AA,27,0)</f>
        <v>0.8</v>
      </c>
      <c r="V100" s="2">
        <f>VLOOKUP(A100,[1]TDSheet!$A:$AB,28,0)</f>
        <v>1.6</v>
      </c>
      <c r="W100" s="2">
        <f>VLOOKUP(A100,[1]TDSheet!$A:$P,16,0)</f>
        <v>2</v>
      </c>
      <c r="Y100" s="2">
        <f t="shared" si="19"/>
        <v>0</v>
      </c>
    </row>
    <row r="101" spans="1:25" ht="11.1" customHeight="1" x14ac:dyDescent="0.2">
      <c r="A101" s="8" t="s">
        <v>105</v>
      </c>
      <c r="B101" s="8" t="s">
        <v>13</v>
      </c>
      <c r="C101" s="10"/>
      <c r="D101" s="9">
        <v>90</v>
      </c>
      <c r="E101" s="9">
        <v>90</v>
      </c>
      <c r="F101" s="9"/>
      <c r="G101" s="23">
        <f>VLOOKUP(A101,[1]TDSheet!$A:$H,8,0)</f>
        <v>0</v>
      </c>
      <c r="H101" s="2" t="e">
        <f>VLOOKUP(A101,[1]TDSheet!$A:$I,9,0)</f>
        <v>#N/A</v>
      </c>
      <c r="I101" s="2">
        <f>VLOOKUP(A101,[2]Донецк!$A:$E,4,0)</f>
        <v>90</v>
      </c>
      <c r="J101" s="2">
        <f t="shared" si="14"/>
        <v>0</v>
      </c>
      <c r="K101" s="2">
        <f t="shared" si="15"/>
        <v>0</v>
      </c>
      <c r="L101" s="2">
        <f>VLOOKUP(A101,[3]TDSheet!$A:$V,6,0)</f>
        <v>90</v>
      </c>
      <c r="M101" s="2">
        <f>VLOOKUP(A101,[1]TDSheet!$A:$T,20,0)</f>
        <v>0</v>
      </c>
      <c r="N101" s="2">
        <f>VLOOKUP(A101,[1]TDSheet!$A:$U,21,0)</f>
        <v>0</v>
      </c>
      <c r="O101" s="2">
        <f t="shared" si="16"/>
        <v>0</v>
      </c>
      <c r="P101" s="28"/>
      <c r="Q101" s="28"/>
      <c r="S101" s="2" t="e">
        <f t="shared" si="17"/>
        <v>#DIV/0!</v>
      </c>
      <c r="T101" s="2" t="e">
        <f t="shared" si="18"/>
        <v>#DIV/0!</v>
      </c>
      <c r="U101" s="2">
        <f>VLOOKUP(A101,[1]TDSheet!$A:$AA,27,0)</f>
        <v>0</v>
      </c>
      <c r="V101" s="2">
        <f>VLOOKUP(A101,[1]TDSheet!$A:$AB,28,0)</f>
        <v>0</v>
      </c>
      <c r="W101" s="2">
        <f>VLOOKUP(A101,[1]TDSheet!$A:$P,16,0)</f>
        <v>0</v>
      </c>
      <c r="Y101" s="2">
        <f t="shared" si="19"/>
        <v>0</v>
      </c>
    </row>
    <row r="102" spans="1:25" ht="11.1" customHeight="1" x14ac:dyDescent="0.2">
      <c r="A102" s="8" t="s">
        <v>106</v>
      </c>
      <c r="B102" s="8" t="s">
        <v>13</v>
      </c>
      <c r="C102" s="10"/>
      <c r="D102" s="9">
        <v>152</v>
      </c>
      <c r="E102" s="9">
        <v>152</v>
      </c>
      <c r="F102" s="9"/>
      <c r="G102" s="23">
        <f>VLOOKUP(A102,[1]TDSheet!$A:$H,8,0)</f>
        <v>0</v>
      </c>
      <c r="H102" s="2" t="e">
        <f>VLOOKUP(A102,[1]TDSheet!$A:$I,9,0)</f>
        <v>#N/A</v>
      </c>
      <c r="I102" s="2">
        <f>VLOOKUP(A102,[2]Донецк!$A:$E,4,0)</f>
        <v>152</v>
      </c>
      <c r="J102" s="2">
        <f t="shared" si="14"/>
        <v>0</v>
      </c>
      <c r="K102" s="2">
        <f t="shared" si="15"/>
        <v>0</v>
      </c>
      <c r="L102" s="2">
        <f>VLOOKUP(A102,[3]TDSheet!$A:$V,6,0)</f>
        <v>152</v>
      </c>
      <c r="M102" s="2">
        <f>VLOOKUP(A102,[1]TDSheet!$A:$T,20,0)</f>
        <v>0</v>
      </c>
      <c r="N102" s="2">
        <f>VLOOKUP(A102,[1]TDSheet!$A:$U,21,0)</f>
        <v>0</v>
      </c>
      <c r="O102" s="2">
        <f t="shared" si="16"/>
        <v>0</v>
      </c>
      <c r="P102" s="28"/>
      <c r="Q102" s="28"/>
      <c r="S102" s="2" t="e">
        <f t="shared" si="17"/>
        <v>#DIV/0!</v>
      </c>
      <c r="T102" s="2" t="e">
        <f t="shared" si="18"/>
        <v>#DIV/0!</v>
      </c>
      <c r="U102" s="2">
        <f>VLOOKUP(A102,[1]TDSheet!$A:$AA,27,0)</f>
        <v>0</v>
      </c>
      <c r="V102" s="2">
        <f>VLOOKUP(A102,[1]TDSheet!$A:$AB,28,0)</f>
        <v>0</v>
      </c>
      <c r="W102" s="2">
        <f>VLOOKUP(A102,[1]TDSheet!$A:$P,16,0)</f>
        <v>0</v>
      </c>
      <c r="Y102" s="2">
        <f t="shared" si="19"/>
        <v>0</v>
      </c>
    </row>
    <row r="103" spans="1:25" ht="21.95" customHeight="1" x14ac:dyDescent="0.2">
      <c r="A103" s="8" t="s">
        <v>107</v>
      </c>
      <c r="B103" s="8" t="s">
        <v>13</v>
      </c>
      <c r="C103" s="10"/>
      <c r="D103" s="9">
        <v>450</v>
      </c>
      <c r="E103" s="9">
        <v>450</v>
      </c>
      <c r="F103" s="9"/>
      <c r="G103" s="23">
        <f>VLOOKUP(A103,[1]TDSheet!$A:$H,8,0)</f>
        <v>0</v>
      </c>
      <c r="H103" s="2" t="e">
        <f>VLOOKUP(A103,[1]TDSheet!$A:$I,9,0)</f>
        <v>#N/A</v>
      </c>
      <c r="I103" s="2">
        <f>VLOOKUP(A103,[2]Донецк!$A:$E,4,0)</f>
        <v>450</v>
      </c>
      <c r="J103" s="2">
        <f t="shared" si="14"/>
        <v>0</v>
      </c>
      <c r="K103" s="2">
        <f t="shared" si="15"/>
        <v>0</v>
      </c>
      <c r="L103" s="2">
        <f>VLOOKUP(A103,[3]TDSheet!$A:$V,6,0)</f>
        <v>450</v>
      </c>
      <c r="M103" s="2">
        <f>VLOOKUP(A103,[1]TDSheet!$A:$T,20,0)</f>
        <v>0</v>
      </c>
      <c r="N103" s="2">
        <f>VLOOKUP(A103,[1]TDSheet!$A:$U,21,0)</f>
        <v>0</v>
      </c>
      <c r="O103" s="2">
        <f t="shared" si="16"/>
        <v>0</v>
      </c>
      <c r="P103" s="28"/>
      <c r="Q103" s="28"/>
      <c r="S103" s="2" t="e">
        <f t="shared" si="17"/>
        <v>#DIV/0!</v>
      </c>
      <c r="T103" s="2" t="e">
        <f t="shared" si="18"/>
        <v>#DIV/0!</v>
      </c>
      <c r="U103" s="2">
        <f>VLOOKUP(A103,[1]TDSheet!$A:$AA,27,0)</f>
        <v>0</v>
      </c>
      <c r="V103" s="2">
        <f>VLOOKUP(A103,[1]TDSheet!$A:$AB,28,0)</f>
        <v>0</v>
      </c>
      <c r="W103" s="2">
        <f>VLOOKUP(A103,[1]TDSheet!$A:$P,16,0)</f>
        <v>0</v>
      </c>
      <c r="Y103" s="2">
        <f t="shared" si="19"/>
        <v>0</v>
      </c>
    </row>
    <row r="104" spans="1:25" ht="21.95" customHeight="1" x14ac:dyDescent="0.2">
      <c r="A104" s="8" t="s">
        <v>108</v>
      </c>
      <c r="B104" s="8" t="s">
        <v>13</v>
      </c>
      <c r="C104" s="10"/>
      <c r="D104" s="9">
        <v>124</v>
      </c>
      <c r="E104" s="9">
        <v>124</v>
      </c>
      <c r="F104" s="9"/>
      <c r="G104" s="23">
        <f>VLOOKUP(A104,[1]TDSheet!$A:$H,8,0)</f>
        <v>0</v>
      </c>
      <c r="H104" s="2" t="e">
        <f>VLOOKUP(A104,[1]TDSheet!$A:$I,9,0)</f>
        <v>#N/A</v>
      </c>
      <c r="I104" s="2">
        <f>VLOOKUP(A104,[2]Донецк!$A:$E,4,0)</f>
        <v>124</v>
      </c>
      <c r="J104" s="2">
        <f t="shared" si="14"/>
        <v>0</v>
      </c>
      <c r="K104" s="2">
        <f t="shared" si="15"/>
        <v>0</v>
      </c>
      <c r="L104" s="2">
        <f>VLOOKUP(A104,[3]TDSheet!$A:$V,6,0)</f>
        <v>124</v>
      </c>
      <c r="M104" s="2">
        <f>VLOOKUP(A104,[1]TDSheet!$A:$T,20,0)</f>
        <v>0</v>
      </c>
      <c r="N104" s="2">
        <f>VLOOKUP(A104,[1]TDSheet!$A:$U,21,0)</f>
        <v>0</v>
      </c>
      <c r="O104" s="2">
        <f t="shared" si="16"/>
        <v>0</v>
      </c>
      <c r="P104" s="28"/>
      <c r="Q104" s="28"/>
      <c r="S104" s="2" t="e">
        <f t="shared" si="17"/>
        <v>#DIV/0!</v>
      </c>
      <c r="T104" s="2" t="e">
        <f t="shared" si="18"/>
        <v>#DIV/0!</v>
      </c>
      <c r="U104" s="2">
        <f>VLOOKUP(A104,[1]TDSheet!$A:$AA,27,0)</f>
        <v>0</v>
      </c>
      <c r="V104" s="2">
        <f>VLOOKUP(A104,[1]TDSheet!$A:$AB,28,0)</f>
        <v>0</v>
      </c>
      <c r="W104" s="2">
        <f>VLOOKUP(A104,[1]TDSheet!$A:$P,16,0)</f>
        <v>0</v>
      </c>
      <c r="Y104" s="2">
        <f t="shared" si="19"/>
        <v>0</v>
      </c>
    </row>
    <row r="105" spans="1:25" ht="11.1" customHeight="1" x14ac:dyDescent="0.2">
      <c r="A105" s="8" t="s">
        <v>109</v>
      </c>
      <c r="B105" s="8" t="s">
        <v>13</v>
      </c>
      <c r="C105" s="9">
        <v>11</v>
      </c>
      <c r="D105" s="9">
        <v>12</v>
      </c>
      <c r="E105" s="9">
        <v>2</v>
      </c>
      <c r="F105" s="9">
        <v>21</v>
      </c>
      <c r="G105" s="23">
        <f>VLOOKUP(A105,[1]TDSheet!$A:$H,8,0)</f>
        <v>0.4</v>
      </c>
      <c r="H105" s="2">
        <f>VLOOKUP(A105,[1]TDSheet!$A:$I,9,0)</f>
        <v>40</v>
      </c>
      <c r="I105" s="2">
        <f>VLOOKUP(A105,[2]Донецк!$A:$E,4,0)</f>
        <v>15</v>
      </c>
      <c r="J105" s="2">
        <f t="shared" si="14"/>
        <v>-13</v>
      </c>
      <c r="K105" s="2">
        <f t="shared" si="15"/>
        <v>2</v>
      </c>
      <c r="M105" s="2">
        <f>VLOOKUP(A105,[1]TDSheet!$A:$T,20,0)</f>
        <v>13.600000000000001</v>
      </c>
      <c r="N105" s="2">
        <f>VLOOKUP(A105,[1]TDSheet!$A:$U,21,0)</f>
        <v>0</v>
      </c>
      <c r="O105" s="2">
        <f t="shared" si="16"/>
        <v>0.4</v>
      </c>
      <c r="P105" s="28"/>
      <c r="Q105" s="28"/>
      <c r="S105" s="2">
        <f t="shared" si="17"/>
        <v>86.5</v>
      </c>
      <c r="T105" s="2">
        <f t="shared" si="18"/>
        <v>86.5</v>
      </c>
      <c r="U105" s="2">
        <f>VLOOKUP(A105,[1]TDSheet!$A:$AA,27,0)</f>
        <v>3.6</v>
      </c>
      <c r="V105" s="2">
        <f>VLOOKUP(A105,[1]TDSheet!$A:$AB,28,0)</f>
        <v>3.8</v>
      </c>
      <c r="W105" s="2">
        <f>VLOOKUP(A105,[1]TDSheet!$A:$P,16,0)</f>
        <v>4.2</v>
      </c>
      <c r="Y105" s="2">
        <f t="shared" si="19"/>
        <v>0</v>
      </c>
    </row>
    <row r="106" spans="1:25" ht="21.95" customHeight="1" x14ac:dyDescent="0.2">
      <c r="A106" s="8" t="s">
        <v>110</v>
      </c>
      <c r="B106" s="8" t="s">
        <v>9</v>
      </c>
      <c r="C106" s="9">
        <v>84.504000000000005</v>
      </c>
      <c r="D106" s="9">
        <v>88.525999999999996</v>
      </c>
      <c r="E106" s="9">
        <v>107.923</v>
      </c>
      <c r="F106" s="9">
        <v>41.468000000000004</v>
      </c>
      <c r="G106" s="23">
        <f>VLOOKUP(A106,[1]TDSheet!$A:$H,8,0)</f>
        <v>1</v>
      </c>
      <c r="H106" s="2">
        <f>VLOOKUP(A106,[1]TDSheet!$A:$I,9,0)</f>
        <v>40</v>
      </c>
      <c r="I106" s="2">
        <f>VLOOKUP(A106,[2]Донецк!$A:$E,4,0)</f>
        <v>105.6</v>
      </c>
      <c r="J106" s="2">
        <f t="shared" si="14"/>
        <v>2.3230000000000075</v>
      </c>
      <c r="K106" s="2">
        <f t="shared" si="15"/>
        <v>107.923</v>
      </c>
      <c r="M106" s="2">
        <f>VLOOKUP(A106,[1]TDSheet!$A:$T,20,0)</f>
        <v>45.799199999999999</v>
      </c>
      <c r="N106" s="2">
        <f>VLOOKUP(A106,[1]TDSheet!$A:$U,21,0)</f>
        <v>0</v>
      </c>
      <c r="O106" s="2">
        <f t="shared" si="16"/>
        <v>21.584600000000002</v>
      </c>
      <c r="P106" s="28">
        <f t="shared" ref="P106:P107" si="24">11*O106-N106-M106-F106</f>
        <v>150.16340000000002</v>
      </c>
      <c r="Q106" s="28"/>
      <c r="S106" s="2">
        <f t="shared" si="17"/>
        <v>11</v>
      </c>
      <c r="T106" s="2">
        <f t="shared" si="18"/>
        <v>4.0430306792805979</v>
      </c>
      <c r="U106" s="2">
        <f>VLOOKUP(A106,[1]TDSheet!$A:$AA,27,0)</f>
        <v>14.928599999999999</v>
      </c>
      <c r="V106" s="2">
        <f>VLOOKUP(A106,[1]TDSheet!$A:$AB,28,0)</f>
        <v>21.179600000000001</v>
      </c>
      <c r="W106" s="2">
        <f>VLOOKUP(A106,[1]TDSheet!$A:$P,16,0)</f>
        <v>21.416399999999999</v>
      </c>
      <c r="Y106" s="2">
        <f t="shared" si="19"/>
        <v>150.16340000000002</v>
      </c>
    </row>
    <row r="107" spans="1:25" ht="21.95" customHeight="1" x14ac:dyDescent="0.2">
      <c r="A107" s="8" t="s">
        <v>111</v>
      </c>
      <c r="B107" s="8" t="s">
        <v>9</v>
      </c>
      <c r="C107" s="9">
        <v>18.260000000000002</v>
      </c>
      <c r="D107" s="9">
        <v>96.271000000000001</v>
      </c>
      <c r="E107" s="9">
        <v>43.466000000000001</v>
      </c>
      <c r="F107" s="9">
        <v>61.360999999999997</v>
      </c>
      <c r="G107" s="23">
        <f>VLOOKUP(A107,[1]TDSheet!$A:$H,8,0)</f>
        <v>1</v>
      </c>
      <c r="H107" s="2">
        <f>VLOOKUP(A107,[1]TDSheet!$A:$I,9,0)</f>
        <v>40</v>
      </c>
      <c r="I107" s="2">
        <f>VLOOKUP(A107,[2]Донецк!$A:$E,4,0)</f>
        <v>54.8</v>
      </c>
      <c r="J107" s="2">
        <f t="shared" si="14"/>
        <v>-11.333999999999996</v>
      </c>
      <c r="K107" s="2">
        <f t="shared" si="15"/>
        <v>43.466000000000001</v>
      </c>
      <c r="M107" s="2">
        <f>VLOOKUP(A107,[1]TDSheet!$A:$T,20,0)</f>
        <v>0</v>
      </c>
      <c r="N107" s="2">
        <f>VLOOKUP(A107,[1]TDSheet!$A:$U,21,0)</f>
        <v>0</v>
      </c>
      <c r="O107" s="2">
        <f t="shared" si="16"/>
        <v>8.6932000000000009</v>
      </c>
      <c r="P107" s="28">
        <f t="shared" si="24"/>
        <v>34.26420000000001</v>
      </c>
      <c r="Q107" s="28"/>
      <c r="S107" s="2">
        <f t="shared" si="17"/>
        <v>11</v>
      </c>
      <c r="T107" s="2">
        <f t="shared" si="18"/>
        <v>7.0585054985505904</v>
      </c>
      <c r="U107" s="2">
        <f>VLOOKUP(A107,[1]TDSheet!$A:$AA,27,0)</f>
        <v>7.9227999999999996</v>
      </c>
      <c r="V107" s="2">
        <f>VLOOKUP(A107,[1]TDSheet!$A:$AB,28,0)</f>
        <v>14.079800000000001</v>
      </c>
      <c r="W107" s="2">
        <f>VLOOKUP(A107,[1]TDSheet!$A:$P,16,0)</f>
        <v>10.481999999999999</v>
      </c>
      <c r="Y107" s="2">
        <f t="shared" si="19"/>
        <v>34.26420000000001</v>
      </c>
    </row>
    <row r="108" spans="1:25" ht="21.95" customHeight="1" x14ac:dyDescent="0.2">
      <c r="A108" s="8" t="s">
        <v>112</v>
      </c>
      <c r="B108" s="8" t="s">
        <v>9</v>
      </c>
      <c r="C108" s="9">
        <v>10.88</v>
      </c>
      <c r="D108" s="9"/>
      <c r="E108" s="9"/>
      <c r="F108" s="9"/>
      <c r="G108" s="23">
        <f>VLOOKUP(A108,[1]TDSheet!$A:$H,8,0)</f>
        <v>0</v>
      </c>
      <c r="H108" s="2" t="e">
        <f>VLOOKUP(A108,[1]TDSheet!$A:$I,9,0)</f>
        <v>#N/A</v>
      </c>
      <c r="J108" s="2">
        <f t="shared" si="14"/>
        <v>0</v>
      </c>
      <c r="K108" s="2">
        <f t="shared" si="15"/>
        <v>0</v>
      </c>
      <c r="M108" s="2">
        <f>VLOOKUP(A108,[1]TDSheet!$A:$T,20,0)</f>
        <v>0</v>
      </c>
      <c r="N108" s="2">
        <f>VLOOKUP(A108,[1]TDSheet!$A:$U,21,0)</f>
        <v>0</v>
      </c>
      <c r="O108" s="2">
        <f t="shared" si="16"/>
        <v>0</v>
      </c>
      <c r="P108" s="28"/>
      <c r="Q108" s="28"/>
      <c r="S108" s="2" t="e">
        <f t="shared" si="17"/>
        <v>#DIV/0!</v>
      </c>
      <c r="T108" s="2" t="e">
        <f t="shared" si="18"/>
        <v>#DIV/0!</v>
      </c>
      <c r="U108" s="2">
        <f>VLOOKUP(A108,[1]TDSheet!$A:$AA,27,0)</f>
        <v>0</v>
      </c>
      <c r="V108" s="2">
        <f>VLOOKUP(A108,[1]TDSheet!$A:$AB,28,0)</f>
        <v>0</v>
      </c>
      <c r="W108" s="2">
        <f>VLOOKUP(A108,[1]TDSheet!$A:$P,16,0)</f>
        <v>0</v>
      </c>
      <c r="Y108" s="2">
        <f t="shared" si="19"/>
        <v>0</v>
      </c>
    </row>
    <row r="109" spans="1:25" ht="21.95" customHeight="1" x14ac:dyDescent="0.2">
      <c r="A109" s="8" t="s">
        <v>113</v>
      </c>
      <c r="B109" s="8" t="s">
        <v>9</v>
      </c>
      <c r="C109" s="9">
        <v>2.1760000000000002</v>
      </c>
      <c r="D109" s="9"/>
      <c r="E109" s="9">
        <v>-0.71899999999999997</v>
      </c>
      <c r="F109" s="9">
        <v>2.1760000000000002</v>
      </c>
      <c r="G109" s="23">
        <f>VLOOKUP(A109,[1]TDSheet!$A:$H,8,0)</f>
        <v>0</v>
      </c>
      <c r="H109" s="2" t="e">
        <f>VLOOKUP(A109,[1]TDSheet!$A:$I,9,0)</f>
        <v>#N/A</v>
      </c>
      <c r="I109" s="2">
        <f>VLOOKUP(A109,[2]Донецк!$A:$E,4,0)</f>
        <v>4.4000000000000004</v>
      </c>
      <c r="J109" s="2">
        <f t="shared" si="14"/>
        <v>-5.1190000000000007</v>
      </c>
      <c r="K109" s="2">
        <f t="shared" si="15"/>
        <v>-0.71899999999999997</v>
      </c>
      <c r="M109" s="2">
        <f>VLOOKUP(A109,[1]TDSheet!$A:$T,20,0)</f>
        <v>0</v>
      </c>
      <c r="N109" s="2">
        <f>VLOOKUP(A109,[1]TDSheet!$A:$U,21,0)</f>
        <v>0</v>
      </c>
      <c r="O109" s="2">
        <f t="shared" si="16"/>
        <v>-0.14379999999999998</v>
      </c>
      <c r="P109" s="28"/>
      <c r="Q109" s="28"/>
      <c r="S109" s="2">
        <f t="shared" si="17"/>
        <v>-15.132127955493743</v>
      </c>
      <c r="T109" s="2">
        <f t="shared" si="18"/>
        <v>-15.132127955493743</v>
      </c>
      <c r="U109" s="2">
        <f>VLOOKUP(A109,[1]TDSheet!$A:$AA,27,0)</f>
        <v>1.159</v>
      </c>
      <c r="V109" s="2">
        <f>VLOOKUP(A109,[1]TDSheet!$A:$AB,28,0)</f>
        <v>1.2993999999999999</v>
      </c>
      <c r="W109" s="2">
        <f>VLOOKUP(A109,[1]TDSheet!$A:$P,16,0)</f>
        <v>-0.14379999999999998</v>
      </c>
      <c r="Y109" s="2">
        <f t="shared" si="19"/>
        <v>0</v>
      </c>
    </row>
    <row r="110" spans="1:25" ht="21.95" customHeight="1" x14ac:dyDescent="0.2">
      <c r="A110" s="8" t="s">
        <v>114</v>
      </c>
      <c r="B110" s="8" t="s">
        <v>13</v>
      </c>
      <c r="C110" s="9">
        <v>64</v>
      </c>
      <c r="D110" s="9"/>
      <c r="E110" s="9">
        <v>53</v>
      </c>
      <c r="F110" s="9">
        <v>9</v>
      </c>
      <c r="G110" s="23">
        <f>VLOOKUP(A110,[1]TDSheet!$A:$H,8,0)</f>
        <v>0.4</v>
      </c>
      <c r="H110" s="2">
        <f>VLOOKUP(A110,[1]TDSheet!$A:$I,9,0)</f>
        <v>90</v>
      </c>
      <c r="I110" s="2">
        <f>VLOOKUP(A110,[2]Донецк!$A:$E,4,0)</f>
        <v>69</v>
      </c>
      <c r="J110" s="2">
        <f t="shared" si="14"/>
        <v>-16</v>
      </c>
      <c r="K110" s="2">
        <f t="shared" si="15"/>
        <v>53</v>
      </c>
      <c r="M110" s="2">
        <f>VLOOKUP(A110,[1]TDSheet!$A:$T,20,0)</f>
        <v>0</v>
      </c>
      <c r="N110" s="2">
        <f>VLOOKUP(A110,[1]TDSheet!$A:$U,21,0)</f>
        <v>0</v>
      </c>
      <c r="O110" s="2">
        <f t="shared" si="16"/>
        <v>10.6</v>
      </c>
      <c r="P110" s="28">
        <f>9*O110-N110-M110-F110</f>
        <v>86.399999999999991</v>
      </c>
      <c r="Q110" s="28"/>
      <c r="S110" s="2">
        <f t="shared" si="17"/>
        <v>9</v>
      </c>
      <c r="T110" s="2">
        <f t="shared" si="18"/>
        <v>0.84905660377358494</v>
      </c>
      <c r="U110" s="2">
        <f>VLOOKUP(A110,[1]TDSheet!$A:$AA,27,0)</f>
        <v>9.8000000000000007</v>
      </c>
      <c r="V110" s="2">
        <f>VLOOKUP(A110,[1]TDSheet!$A:$AB,28,0)</f>
        <v>10.4</v>
      </c>
      <c r="W110" s="2">
        <f>VLOOKUP(A110,[1]TDSheet!$A:$P,16,0)</f>
        <v>8.4</v>
      </c>
      <c r="X110" s="2" t="str">
        <f>VLOOKUP(A110,[1]TDSheet!$A:$AC,29,0)</f>
        <v>отсутствует в бланке заказа</v>
      </c>
      <c r="Y110" s="2">
        <f t="shared" si="19"/>
        <v>34.559999999999995</v>
      </c>
    </row>
    <row r="111" spans="1:25" ht="21.95" customHeight="1" x14ac:dyDescent="0.2">
      <c r="A111" s="8" t="s">
        <v>115</v>
      </c>
      <c r="B111" s="8" t="s">
        <v>13</v>
      </c>
      <c r="C111" s="9">
        <v>66</v>
      </c>
      <c r="D111" s="9"/>
      <c r="E111" s="9">
        <v>47</v>
      </c>
      <c r="F111" s="9">
        <v>15</v>
      </c>
      <c r="G111" s="23">
        <f>VLOOKUP(A111,[1]TDSheet!$A:$H,8,0)</f>
        <v>0.33</v>
      </c>
      <c r="H111" s="2">
        <f>VLOOKUP(A111,[1]TDSheet!$A:$I,9,0)</f>
        <v>60</v>
      </c>
      <c r="I111" s="2">
        <f>VLOOKUP(A111,[2]Донецк!$A:$E,4,0)</f>
        <v>45</v>
      </c>
      <c r="J111" s="2">
        <f t="shared" si="14"/>
        <v>2</v>
      </c>
      <c r="K111" s="2">
        <f t="shared" si="15"/>
        <v>47</v>
      </c>
      <c r="M111" s="2">
        <f>VLOOKUP(A111,[1]TDSheet!$A:$T,20,0)</f>
        <v>0</v>
      </c>
      <c r="N111" s="2">
        <f>VLOOKUP(A111,[1]TDSheet!$A:$U,21,0)</f>
        <v>0</v>
      </c>
      <c r="O111" s="2">
        <f t="shared" si="16"/>
        <v>9.4</v>
      </c>
      <c r="P111" s="28">
        <f>10*O111-N111-M111-F111</f>
        <v>79</v>
      </c>
      <c r="Q111" s="28"/>
      <c r="S111" s="2">
        <f t="shared" si="17"/>
        <v>10</v>
      </c>
      <c r="T111" s="2">
        <f t="shared" si="18"/>
        <v>1.5957446808510638</v>
      </c>
      <c r="U111" s="2">
        <f>VLOOKUP(A111,[1]TDSheet!$A:$AA,27,0)</f>
        <v>13.8</v>
      </c>
      <c r="V111" s="2">
        <f>VLOOKUP(A111,[1]TDSheet!$A:$AB,28,0)</f>
        <v>13.6</v>
      </c>
      <c r="W111" s="2">
        <f>VLOOKUP(A111,[1]TDSheet!$A:$P,16,0)</f>
        <v>7.6</v>
      </c>
      <c r="X111" s="2" t="str">
        <f>VLOOKUP(A111,[1]TDSheet!$A:$AC,29,0)</f>
        <v>отсутствует в бланке заказа</v>
      </c>
      <c r="Y111" s="2">
        <f t="shared" si="19"/>
        <v>26.07</v>
      </c>
    </row>
    <row r="112" spans="1:25" ht="21.95" customHeight="1" x14ac:dyDescent="0.2">
      <c r="A112" s="8" t="s">
        <v>116</v>
      </c>
      <c r="B112" s="8" t="s">
        <v>13</v>
      </c>
      <c r="C112" s="9">
        <v>9</v>
      </c>
      <c r="D112" s="9"/>
      <c r="E112" s="9">
        <v>1</v>
      </c>
      <c r="F112" s="9">
        <v>8</v>
      </c>
      <c r="G112" s="23">
        <f>VLOOKUP(A112,[1]TDSheet!$A:$H,8,0)</f>
        <v>0</v>
      </c>
      <c r="H112" s="2" t="e">
        <f>VLOOKUP(A112,[1]TDSheet!$A:$I,9,0)</f>
        <v>#N/A</v>
      </c>
      <c r="I112" s="2">
        <f>VLOOKUP(A112,[2]Донецк!$A:$E,4,0)</f>
        <v>1</v>
      </c>
      <c r="J112" s="2">
        <f t="shared" si="14"/>
        <v>0</v>
      </c>
      <c r="K112" s="2">
        <f t="shared" si="15"/>
        <v>1</v>
      </c>
      <c r="M112" s="2">
        <f>VLOOKUP(A112,[1]TDSheet!$A:$T,20,0)</f>
        <v>0</v>
      </c>
      <c r="N112" s="2">
        <f>VLOOKUP(A112,[1]TDSheet!$A:$U,21,0)</f>
        <v>0</v>
      </c>
      <c r="O112" s="2">
        <f t="shared" si="16"/>
        <v>0.2</v>
      </c>
      <c r="P112" s="28"/>
      <c r="Q112" s="28"/>
      <c r="S112" s="2">
        <f t="shared" si="17"/>
        <v>40</v>
      </c>
      <c r="T112" s="2">
        <f t="shared" si="18"/>
        <v>40</v>
      </c>
      <c r="U112" s="2">
        <f>VLOOKUP(A112,[1]TDSheet!$A:$AA,27,0)</f>
        <v>1.2</v>
      </c>
      <c r="V112" s="2">
        <f>VLOOKUP(A112,[1]TDSheet!$A:$AB,28,0)</f>
        <v>0.4</v>
      </c>
      <c r="W112" s="2">
        <f>VLOOKUP(A112,[1]TDSheet!$A:$P,16,0)</f>
        <v>1.4</v>
      </c>
      <c r="Y112" s="2">
        <f t="shared" si="19"/>
        <v>0</v>
      </c>
    </row>
    <row r="113" spans="1:25" ht="11.1" customHeight="1" x14ac:dyDescent="0.2">
      <c r="A113" s="8" t="s">
        <v>117</v>
      </c>
      <c r="B113" s="8" t="s">
        <v>9</v>
      </c>
      <c r="C113" s="10"/>
      <c r="D113" s="9"/>
      <c r="E113" s="9">
        <v>1.39</v>
      </c>
      <c r="F113" s="9">
        <v>-1.39</v>
      </c>
      <c r="G113" s="23">
        <v>0</v>
      </c>
      <c r="H113" s="2" t="e">
        <f>VLOOKUP(A113,[1]TDSheet!$A:$I,9,0)</f>
        <v>#N/A</v>
      </c>
      <c r="J113" s="2">
        <f t="shared" si="14"/>
        <v>1.39</v>
      </c>
      <c r="K113" s="2">
        <f t="shared" si="15"/>
        <v>1.39</v>
      </c>
      <c r="O113" s="2">
        <f t="shared" si="16"/>
        <v>0.27799999999999997</v>
      </c>
      <c r="P113" s="28"/>
      <c r="Q113" s="28"/>
      <c r="S113" s="2">
        <f t="shared" si="17"/>
        <v>-5</v>
      </c>
      <c r="T113" s="2">
        <f t="shared" si="18"/>
        <v>-5</v>
      </c>
      <c r="U113" s="2">
        <v>0</v>
      </c>
      <c r="V113" s="2">
        <v>0</v>
      </c>
      <c r="W113" s="2">
        <v>0</v>
      </c>
      <c r="Y113" s="2">
        <f t="shared" si="19"/>
        <v>0</v>
      </c>
    </row>
    <row r="114" spans="1:25" ht="21.95" customHeight="1" x14ac:dyDescent="0.2">
      <c r="A114" s="8" t="s">
        <v>118</v>
      </c>
      <c r="B114" s="8" t="s">
        <v>9</v>
      </c>
      <c r="C114" s="9">
        <v>-10.945</v>
      </c>
      <c r="D114" s="9"/>
      <c r="E114" s="9"/>
      <c r="F114" s="9">
        <v>-10.945</v>
      </c>
      <c r="G114" s="23">
        <f>VLOOKUP(A114,[1]TDSheet!$A:$H,8,0)</f>
        <v>0</v>
      </c>
      <c r="H114" s="2" t="e">
        <f>VLOOKUP(A114,[1]TDSheet!$A:$I,9,0)</f>
        <v>#N/A</v>
      </c>
      <c r="J114" s="2">
        <f t="shared" si="14"/>
        <v>0</v>
      </c>
      <c r="K114" s="2">
        <f t="shared" si="15"/>
        <v>0</v>
      </c>
      <c r="M114" s="2">
        <f>VLOOKUP(A114,[1]TDSheet!$A:$T,20,0)</f>
        <v>0</v>
      </c>
      <c r="N114" s="2">
        <f>VLOOKUP(A114,[1]TDSheet!$A:$U,21,0)</f>
        <v>0</v>
      </c>
      <c r="O114" s="2">
        <f t="shared" si="16"/>
        <v>0</v>
      </c>
      <c r="P114" s="28"/>
      <c r="Q114" s="28"/>
      <c r="S114" s="2" t="e">
        <f t="shared" si="17"/>
        <v>#DIV/0!</v>
      </c>
      <c r="T114" s="2" t="e">
        <f t="shared" si="18"/>
        <v>#DIV/0!</v>
      </c>
      <c r="U114" s="2">
        <f>VLOOKUP(A114,[1]TDSheet!$A:$AA,27,0)</f>
        <v>0</v>
      </c>
      <c r="V114" s="2">
        <f>VLOOKUP(A114,[1]TDSheet!$A:$AB,28,0)</f>
        <v>0</v>
      </c>
      <c r="W114" s="2">
        <f>VLOOKUP(A114,[1]TDSheet!$A:$P,16,0)</f>
        <v>2.1890000000000001</v>
      </c>
      <c r="Y114" s="2">
        <f t="shared" si="19"/>
        <v>0</v>
      </c>
    </row>
    <row r="115" spans="1:25" ht="11.1" customHeight="1" x14ac:dyDescent="0.2">
      <c r="A115" s="8" t="s">
        <v>119</v>
      </c>
      <c r="B115" s="8" t="s">
        <v>9</v>
      </c>
      <c r="C115" s="9">
        <v>177.54499999999999</v>
      </c>
      <c r="D115" s="9"/>
      <c r="E115" s="9"/>
      <c r="F115" s="9">
        <v>177.54499999999999</v>
      </c>
      <c r="G115" s="23">
        <f>VLOOKUP(A115,[1]TDSheet!$A:$H,8,0)</f>
        <v>0</v>
      </c>
      <c r="H115" s="2" t="e">
        <f>VLOOKUP(A115,[1]TDSheet!$A:$I,9,0)</f>
        <v>#N/A</v>
      </c>
      <c r="J115" s="2">
        <f t="shared" si="14"/>
        <v>0</v>
      </c>
      <c r="K115" s="2">
        <f t="shared" si="15"/>
        <v>0</v>
      </c>
      <c r="M115" s="2">
        <f>VLOOKUP(A115,[1]TDSheet!$A:$T,20,0)</f>
        <v>0</v>
      </c>
      <c r="N115" s="2">
        <f>VLOOKUP(A115,[1]TDSheet!$A:$U,21,0)</f>
        <v>0</v>
      </c>
      <c r="O115" s="2">
        <f t="shared" si="16"/>
        <v>0</v>
      </c>
      <c r="P115" s="28"/>
      <c r="Q115" s="28"/>
      <c r="S115" s="2" t="e">
        <f t="shared" si="17"/>
        <v>#DIV/0!</v>
      </c>
      <c r="T115" s="2" t="e">
        <f t="shared" si="18"/>
        <v>#DIV/0!</v>
      </c>
      <c r="U115" s="2">
        <f>VLOOKUP(A115,[1]TDSheet!$A:$AA,27,0)</f>
        <v>0.27400000000000002</v>
      </c>
      <c r="V115" s="2">
        <f>VLOOKUP(A115,[1]TDSheet!$A:$AB,28,0)</f>
        <v>0</v>
      </c>
      <c r="W115" s="2">
        <f>VLOOKUP(A115,[1]TDSheet!$A:$P,16,0)</f>
        <v>0.53700000000000003</v>
      </c>
      <c r="Y115" s="2">
        <f t="shared" si="19"/>
        <v>0</v>
      </c>
    </row>
    <row r="116" spans="1:25" ht="21.95" customHeight="1" x14ac:dyDescent="0.2">
      <c r="A116" s="8" t="s">
        <v>120</v>
      </c>
      <c r="B116" s="8" t="s">
        <v>13</v>
      </c>
      <c r="C116" s="9">
        <v>78</v>
      </c>
      <c r="D116" s="9">
        <v>600</v>
      </c>
      <c r="E116" s="9">
        <v>626</v>
      </c>
      <c r="F116" s="9">
        <v>52</v>
      </c>
      <c r="G116" s="23">
        <f>VLOOKUP(A116,[1]TDSheet!$A:$H,8,0)</f>
        <v>0.35</v>
      </c>
      <c r="H116" s="2">
        <f>VLOOKUP(A116,[1]TDSheet!$A:$I,9,0)</f>
        <v>40</v>
      </c>
      <c r="I116" s="2">
        <f>VLOOKUP(A116,[2]Донецк!$A:$E,4,0)</f>
        <v>627</v>
      </c>
      <c r="J116" s="2">
        <f t="shared" si="14"/>
        <v>-1</v>
      </c>
      <c r="K116" s="2">
        <f t="shared" si="15"/>
        <v>26</v>
      </c>
      <c r="L116" s="2">
        <f>VLOOKUP(A116,[3]TDSheet!$A:$V,6,0)</f>
        <v>600</v>
      </c>
      <c r="M116" s="2">
        <f>VLOOKUP(A116,[1]TDSheet!$A:$T,20,0)</f>
        <v>0</v>
      </c>
      <c r="N116" s="2">
        <f>VLOOKUP(A116,[1]TDSheet!$A:$U,21,0)</f>
        <v>0</v>
      </c>
      <c r="O116" s="2">
        <f t="shared" si="16"/>
        <v>5.2</v>
      </c>
      <c r="P116" s="28">
        <f>11*O116-N116-M116-F116</f>
        <v>5.2000000000000028</v>
      </c>
      <c r="Q116" s="28"/>
      <c r="S116" s="2">
        <f t="shared" si="17"/>
        <v>11</v>
      </c>
      <c r="T116" s="2">
        <f t="shared" si="18"/>
        <v>10</v>
      </c>
      <c r="U116" s="2">
        <f>VLOOKUP(A116,[1]TDSheet!$A:$AA,27,0)</f>
        <v>5.8</v>
      </c>
      <c r="V116" s="2">
        <f>VLOOKUP(A116,[1]TDSheet!$A:$AB,28,0)</f>
        <v>12.2</v>
      </c>
      <c r="W116" s="2">
        <f>VLOOKUP(A116,[1]TDSheet!$A:$P,16,0)</f>
        <v>6.6</v>
      </c>
      <c r="Y116" s="2">
        <f t="shared" si="19"/>
        <v>1.820000000000001</v>
      </c>
    </row>
    <row r="117" spans="1:25" ht="11.1" customHeight="1" x14ac:dyDescent="0.2">
      <c r="A117" s="8" t="s">
        <v>121</v>
      </c>
      <c r="B117" s="8" t="s">
        <v>13</v>
      </c>
      <c r="C117" s="10"/>
      <c r="D117" s="9">
        <v>1404</v>
      </c>
      <c r="E117" s="9">
        <v>1404</v>
      </c>
      <c r="F117" s="9"/>
      <c r="G117" s="23">
        <f>VLOOKUP(A117,[1]TDSheet!$A:$H,8,0)</f>
        <v>0</v>
      </c>
      <c r="H117" s="2" t="e">
        <f>VLOOKUP(A117,[1]TDSheet!$A:$I,9,0)</f>
        <v>#N/A</v>
      </c>
      <c r="I117" s="2">
        <f>VLOOKUP(A117,[2]Донецк!$A:$E,4,0)</f>
        <v>1404</v>
      </c>
      <c r="J117" s="2">
        <f t="shared" si="14"/>
        <v>0</v>
      </c>
      <c r="K117" s="2">
        <f t="shared" si="15"/>
        <v>0</v>
      </c>
      <c r="L117" s="2">
        <f>VLOOKUP(A117,[3]TDSheet!$A:$V,6,0)</f>
        <v>1404</v>
      </c>
      <c r="M117" s="2">
        <f>VLOOKUP(A117,[1]TDSheet!$A:$T,20,0)</f>
        <v>0</v>
      </c>
      <c r="N117" s="2">
        <f>VLOOKUP(A117,[1]TDSheet!$A:$U,21,0)</f>
        <v>0</v>
      </c>
      <c r="O117" s="2">
        <f t="shared" si="16"/>
        <v>0</v>
      </c>
      <c r="P117" s="28"/>
      <c r="Q117" s="28"/>
      <c r="S117" s="2" t="e">
        <f t="shared" si="17"/>
        <v>#DIV/0!</v>
      </c>
      <c r="T117" s="2" t="e">
        <f t="shared" si="18"/>
        <v>#DIV/0!</v>
      </c>
      <c r="U117" s="2">
        <f>VLOOKUP(A117,[1]TDSheet!$A:$AA,27,0)</f>
        <v>0</v>
      </c>
      <c r="V117" s="2">
        <f>VLOOKUP(A117,[1]TDSheet!$A:$AB,28,0)</f>
        <v>0</v>
      </c>
      <c r="W117" s="2">
        <f>VLOOKUP(A117,[1]TDSheet!$A:$P,16,0)</f>
        <v>0</v>
      </c>
      <c r="Y117" s="2">
        <f t="shared" si="19"/>
        <v>0</v>
      </c>
    </row>
    <row r="118" spans="1:25" ht="21.95" customHeight="1" x14ac:dyDescent="0.2">
      <c r="A118" s="8" t="s">
        <v>122</v>
      </c>
      <c r="B118" s="8" t="s">
        <v>13</v>
      </c>
      <c r="C118" s="9">
        <v>300</v>
      </c>
      <c r="D118" s="9"/>
      <c r="E118" s="9">
        <v>174</v>
      </c>
      <c r="F118" s="9">
        <v>126</v>
      </c>
      <c r="G118" s="23">
        <f>VLOOKUP(A118,[1]TDSheet!$A:$H,8,0)</f>
        <v>0</v>
      </c>
      <c r="H118" s="2" t="e">
        <f>VLOOKUP(A118,[1]TDSheet!$A:$I,9,0)</f>
        <v>#N/A</v>
      </c>
      <c r="I118" s="2">
        <f>VLOOKUP(A118,[2]Донецк!$A:$E,4,0)</f>
        <v>272</v>
      </c>
      <c r="J118" s="2">
        <f t="shared" si="14"/>
        <v>-98</v>
      </c>
      <c r="K118" s="2">
        <f t="shared" si="15"/>
        <v>174</v>
      </c>
      <c r="M118" s="2">
        <f>VLOOKUP(A118,[1]TDSheet!$A:$T,20,0)</f>
        <v>0</v>
      </c>
      <c r="N118" s="2">
        <f>VLOOKUP(A118,[1]TDSheet!$A:$U,21,0)</f>
        <v>0</v>
      </c>
      <c r="O118" s="2">
        <f t="shared" si="16"/>
        <v>34.799999999999997</v>
      </c>
      <c r="P118" s="28"/>
      <c r="Q118" s="28"/>
      <c r="S118" s="2">
        <f t="shared" si="17"/>
        <v>3.6206896551724141</v>
      </c>
      <c r="T118" s="2">
        <f t="shared" si="18"/>
        <v>3.6206896551724141</v>
      </c>
      <c r="U118" s="2">
        <f>VLOOKUP(A118,[1]TDSheet!$A:$AA,27,0)</f>
        <v>0</v>
      </c>
      <c r="V118" s="2">
        <f>VLOOKUP(A118,[1]TDSheet!$A:$AB,28,0)</f>
        <v>0</v>
      </c>
      <c r="W118" s="2">
        <f>VLOOKUP(A118,[1]TDSheet!$A:$P,16,0)</f>
        <v>0</v>
      </c>
      <c r="Y118" s="2">
        <f t="shared" si="19"/>
        <v>0</v>
      </c>
    </row>
    <row r="119" spans="1:25" ht="11.1" customHeight="1" x14ac:dyDescent="0.2">
      <c r="A119" s="8" t="s">
        <v>123</v>
      </c>
      <c r="B119" s="8" t="s">
        <v>9</v>
      </c>
      <c r="C119" s="9">
        <v>95.081999999999994</v>
      </c>
      <c r="D119" s="9"/>
      <c r="E119" s="9">
        <v>12.42</v>
      </c>
      <c r="F119" s="9">
        <v>80.906999999999996</v>
      </c>
      <c r="G119" s="23">
        <f>VLOOKUP(A119,[1]TDSheet!$A:$H,8,0)</f>
        <v>0</v>
      </c>
      <c r="H119" s="2" t="e">
        <f>VLOOKUP(A119,[1]TDSheet!$A:$I,9,0)</f>
        <v>#N/A</v>
      </c>
      <c r="I119" s="2">
        <f>VLOOKUP(A119,[2]Донецк!$A:$E,4,0)</f>
        <v>14.65</v>
      </c>
      <c r="J119" s="2">
        <f t="shared" si="14"/>
        <v>-2.2300000000000004</v>
      </c>
      <c r="K119" s="2">
        <f t="shared" si="15"/>
        <v>12.42</v>
      </c>
      <c r="M119" s="2">
        <f>VLOOKUP(A119,[1]TDSheet!$A:$T,20,0)</f>
        <v>0</v>
      </c>
      <c r="N119" s="2">
        <f>VLOOKUP(A119,[1]TDSheet!$A:$U,21,0)</f>
        <v>0</v>
      </c>
      <c r="O119" s="2">
        <f t="shared" si="16"/>
        <v>2.484</v>
      </c>
      <c r="P119" s="28"/>
      <c r="Q119" s="28"/>
      <c r="S119" s="2">
        <f t="shared" si="17"/>
        <v>32.571256038647341</v>
      </c>
      <c r="T119" s="2">
        <f t="shared" si="18"/>
        <v>32.571256038647341</v>
      </c>
      <c r="U119" s="2">
        <f>VLOOKUP(A119,[1]TDSheet!$A:$AA,27,0)</f>
        <v>0</v>
      </c>
      <c r="V119" s="2">
        <f>VLOOKUP(A119,[1]TDSheet!$A:$AB,28,0)</f>
        <v>0</v>
      </c>
      <c r="W119" s="2">
        <f>VLOOKUP(A119,[1]TDSheet!$A:$P,16,0)</f>
        <v>5.8109999999999999</v>
      </c>
      <c r="Y119" s="2">
        <f t="shared" si="19"/>
        <v>0</v>
      </c>
    </row>
    <row r="120" spans="1:25" ht="11.1" customHeight="1" x14ac:dyDescent="0.2">
      <c r="A120" s="8" t="s">
        <v>124</v>
      </c>
      <c r="B120" s="8" t="s">
        <v>9</v>
      </c>
      <c r="C120" s="9">
        <v>60.715000000000003</v>
      </c>
      <c r="D120" s="9"/>
      <c r="E120" s="9">
        <v>1.325</v>
      </c>
      <c r="F120" s="9"/>
      <c r="G120" s="23">
        <f>VLOOKUP(A120,[1]TDSheet!$A:$H,8,0)</f>
        <v>0</v>
      </c>
      <c r="H120" s="2" t="e">
        <f>VLOOKUP(A120,[1]TDSheet!$A:$I,9,0)</f>
        <v>#N/A</v>
      </c>
      <c r="I120" s="2">
        <f>VLOOKUP(A120,[2]Донецк!$A:$E,4,0)</f>
        <v>3.9</v>
      </c>
      <c r="J120" s="2">
        <f t="shared" si="14"/>
        <v>-2.5750000000000002</v>
      </c>
      <c r="K120" s="2">
        <f t="shared" si="15"/>
        <v>1.325</v>
      </c>
      <c r="M120" s="2">
        <f>VLOOKUP(A120,[1]TDSheet!$A:$T,20,0)</f>
        <v>0</v>
      </c>
      <c r="N120" s="2">
        <f>VLOOKUP(A120,[1]TDSheet!$A:$U,21,0)</f>
        <v>0</v>
      </c>
      <c r="O120" s="2">
        <f t="shared" si="16"/>
        <v>0.26500000000000001</v>
      </c>
      <c r="P120" s="28"/>
      <c r="Q120" s="28"/>
      <c r="S120" s="2">
        <f t="shared" si="17"/>
        <v>0</v>
      </c>
      <c r="T120" s="2">
        <f t="shared" si="18"/>
        <v>0</v>
      </c>
      <c r="U120" s="2">
        <f>VLOOKUP(A120,[1]TDSheet!$A:$AA,27,0)</f>
        <v>0</v>
      </c>
      <c r="V120" s="2">
        <f>VLOOKUP(A120,[1]TDSheet!$A:$AB,28,0)</f>
        <v>0</v>
      </c>
      <c r="W120" s="2">
        <f>VLOOKUP(A120,[1]TDSheet!$A:$P,16,0)</f>
        <v>3.7030000000000003</v>
      </c>
      <c r="Y120" s="2">
        <f t="shared" si="19"/>
        <v>0</v>
      </c>
    </row>
    <row r="121" spans="1:25" ht="11.1" customHeight="1" x14ac:dyDescent="0.2">
      <c r="A121" s="8" t="s">
        <v>125</v>
      </c>
      <c r="B121" s="8" t="s">
        <v>9</v>
      </c>
      <c r="C121" s="9">
        <v>129.75</v>
      </c>
      <c r="D121" s="9"/>
      <c r="E121" s="9">
        <v>15.007</v>
      </c>
      <c r="F121" s="9">
        <v>113.298</v>
      </c>
      <c r="G121" s="23">
        <f>VLOOKUP(A121,[1]TDSheet!$A:$H,8,0)</f>
        <v>0</v>
      </c>
      <c r="H121" s="2" t="e">
        <f>VLOOKUP(A121,[1]TDSheet!$A:$I,9,0)</f>
        <v>#N/A</v>
      </c>
      <c r="I121" s="2">
        <f>VLOOKUP(A121,[2]Донецк!$A:$E,4,0)</f>
        <v>14.3</v>
      </c>
      <c r="J121" s="2">
        <f t="shared" si="14"/>
        <v>0.70699999999999896</v>
      </c>
      <c r="K121" s="2">
        <f t="shared" si="15"/>
        <v>15.007</v>
      </c>
      <c r="M121" s="2">
        <f>VLOOKUP(A121,[1]TDSheet!$A:$T,20,0)</f>
        <v>0</v>
      </c>
      <c r="N121" s="2">
        <f>VLOOKUP(A121,[1]TDSheet!$A:$U,21,0)</f>
        <v>0</v>
      </c>
      <c r="O121" s="2">
        <f t="shared" si="16"/>
        <v>3.0013999999999998</v>
      </c>
      <c r="P121" s="28"/>
      <c r="Q121" s="28"/>
      <c r="S121" s="2">
        <f t="shared" si="17"/>
        <v>37.748384087425869</v>
      </c>
      <c r="T121" s="2">
        <f t="shared" si="18"/>
        <v>37.748384087425869</v>
      </c>
      <c r="U121" s="2">
        <f>VLOOKUP(A121,[1]TDSheet!$A:$AA,27,0)</f>
        <v>0</v>
      </c>
      <c r="V121" s="2">
        <f>VLOOKUP(A121,[1]TDSheet!$A:$AB,28,0)</f>
        <v>0</v>
      </c>
      <c r="W121" s="2">
        <f>VLOOKUP(A121,[1]TDSheet!$A:$P,16,0)</f>
        <v>0.28900000000000003</v>
      </c>
      <c r="Y121" s="2">
        <f t="shared" si="19"/>
        <v>0</v>
      </c>
    </row>
    <row r="122" spans="1:25" ht="11.1" customHeight="1" x14ac:dyDescent="0.2">
      <c r="A122" s="8" t="s">
        <v>126</v>
      </c>
      <c r="B122" s="8" t="s">
        <v>9</v>
      </c>
      <c r="C122" s="9">
        <v>14.217000000000001</v>
      </c>
      <c r="D122" s="9"/>
      <c r="E122" s="9">
        <v>2.5750000000000002</v>
      </c>
      <c r="F122" s="9"/>
      <c r="G122" s="23">
        <f>VLOOKUP(A122,[1]TDSheet!$A:$H,8,0)</f>
        <v>0</v>
      </c>
      <c r="H122" s="2" t="e">
        <f>VLOOKUP(A122,[1]TDSheet!$A:$I,9,0)</f>
        <v>#N/A</v>
      </c>
      <c r="I122" s="2">
        <f>VLOOKUP(A122,[2]Донецк!$A:$E,4,0)</f>
        <v>2.6</v>
      </c>
      <c r="J122" s="2">
        <f t="shared" si="14"/>
        <v>-2.4999999999999911E-2</v>
      </c>
      <c r="K122" s="2">
        <f t="shared" si="15"/>
        <v>2.5750000000000002</v>
      </c>
      <c r="M122" s="2">
        <f>VLOOKUP(A122,[1]TDSheet!$A:$T,20,0)</f>
        <v>0</v>
      </c>
      <c r="N122" s="2">
        <f>VLOOKUP(A122,[1]TDSheet!$A:$U,21,0)</f>
        <v>0</v>
      </c>
      <c r="O122" s="2">
        <f t="shared" si="16"/>
        <v>0.51500000000000001</v>
      </c>
      <c r="P122" s="28"/>
      <c r="Q122" s="28"/>
      <c r="S122" s="2">
        <f t="shared" si="17"/>
        <v>0</v>
      </c>
      <c r="T122" s="2">
        <f t="shared" si="18"/>
        <v>0</v>
      </c>
      <c r="U122" s="2">
        <f>VLOOKUP(A122,[1]TDSheet!$A:$AA,27,0)</f>
        <v>0</v>
      </c>
      <c r="V122" s="2">
        <f>VLOOKUP(A122,[1]TDSheet!$A:$AB,28,0)</f>
        <v>0</v>
      </c>
      <c r="W122" s="2">
        <f>VLOOKUP(A122,[1]TDSheet!$A:$P,16,0)</f>
        <v>0.51740000000000008</v>
      </c>
      <c r="Y122" s="2">
        <f t="shared" si="19"/>
        <v>0</v>
      </c>
    </row>
    <row r="123" spans="1:25" ht="11.1" customHeight="1" x14ac:dyDescent="0.2">
      <c r="A123" s="8" t="s">
        <v>127</v>
      </c>
      <c r="B123" s="8" t="s">
        <v>13</v>
      </c>
      <c r="C123" s="9">
        <v>128</v>
      </c>
      <c r="D123" s="9"/>
      <c r="E123" s="9">
        <v>12</v>
      </c>
      <c r="F123" s="9">
        <v>114</v>
      </c>
      <c r="G123" s="23">
        <f>VLOOKUP(A123,[1]TDSheet!$A:$H,8,0)</f>
        <v>0</v>
      </c>
      <c r="H123" s="2" t="e">
        <f>VLOOKUP(A123,[1]TDSheet!$A:$I,9,0)</f>
        <v>#N/A</v>
      </c>
      <c r="I123" s="2">
        <f>VLOOKUP(A123,[2]Донецк!$A:$E,4,0)</f>
        <v>12</v>
      </c>
      <c r="J123" s="2">
        <f t="shared" si="14"/>
        <v>0</v>
      </c>
      <c r="K123" s="2">
        <f t="shared" si="15"/>
        <v>12</v>
      </c>
      <c r="M123" s="2">
        <f>VLOOKUP(A123,[1]TDSheet!$A:$T,20,0)</f>
        <v>0</v>
      </c>
      <c r="N123" s="2">
        <f>VLOOKUP(A123,[1]TDSheet!$A:$U,21,0)</f>
        <v>0</v>
      </c>
      <c r="O123" s="2">
        <f t="shared" si="16"/>
        <v>2.4</v>
      </c>
      <c r="P123" s="28"/>
      <c r="Q123" s="28"/>
      <c r="S123" s="2">
        <f t="shared" si="17"/>
        <v>47.5</v>
      </c>
      <c r="T123" s="2">
        <f t="shared" si="18"/>
        <v>47.5</v>
      </c>
      <c r="U123" s="2">
        <f>VLOOKUP(A123,[1]TDSheet!$A:$AA,27,0)</f>
        <v>0</v>
      </c>
      <c r="V123" s="2">
        <f>VLOOKUP(A123,[1]TDSheet!$A:$AB,28,0)</f>
        <v>0</v>
      </c>
      <c r="W123" s="2">
        <f>VLOOKUP(A123,[1]TDSheet!$A:$P,16,0)</f>
        <v>1.2</v>
      </c>
      <c r="Y123" s="2">
        <f t="shared" si="19"/>
        <v>0</v>
      </c>
    </row>
    <row r="124" spans="1:25" ht="11.1" customHeight="1" x14ac:dyDescent="0.2">
      <c r="A124" s="8" t="s">
        <v>128</v>
      </c>
      <c r="B124" s="8" t="s">
        <v>9</v>
      </c>
      <c r="C124" s="9">
        <v>31.706</v>
      </c>
      <c r="D124" s="9"/>
      <c r="E124" s="9">
        <v>17.617000000000001</v>
      </c>
      <c r="F124" s="9">
        <v>3.4529999999999998</v>
      </c>
      <c r="G124" s="23">
        <f>VLOOKUP(A124,[1]TDSheet!$A:$H,8,0)</f>
        <v>0</v>
      </c>
      <c r="H124" s="2" t="e">
        <f>VLOOKUP(A124,[1]TDSheet!$A:$I,9,0)</f>
        <v>#N/A</v>
      </c>
      <c r="I124" s="2">
        <f>VLOOKUP(A124,[2]Донецк!$A:$E,4,0)</f>
        <v>18.600000000000001</v>
      </c>
      <c r="J124" s="2">
        <f t="shared" si="14"/>
        <v>-0.98300000000000054</v>
      </c>
      <c r="K124" s="2">
        <f t="shared" si="15"/>
        <v>17.617000000000001</v>
      </c>
      <c r="M124" s="2">
        <f>VLOOKUP(A124,[1]TDSheet!$A:$T,20,0)</f>
        <v>0</v>
      </c>
      <c r="N124" s="2">
        <f>VLOOKUP(A124,[1]TDSheet!$A:$U,21,0)</f>
        <v>0</v>
      </c>
      <c r="O124" s="2">
        <f t="shared" si="16"/>
        <v>3.5234000000000001</v>
      </c>
      <c r="P124" s="28"/>
      <c r="Q124" s="28"/>
      <c r="S124" s="2">
        <f t="shared" si="17"/>
        <v>0.98001929954021672</v>
      </c>
      <c r="T124" s="2">
        <f t="shared" si="18"/>
        <v>0.98001929954021672</v>
      </c>
      <c r="U124" s="2">
        <f>VLOOKUP(A124,[1]TDSheet!$A:$AA,27,0)</f>
        <v>0</v>
      </c>
      <c r="V124" s="2">
        <f>VLOOKUP(A124,[1]TDSheet!$A:$AB,28,0)</f>
        <v>0</v>
      </c>
      <c r="W124" s="2">
        <f>VLOOKUP(A124,[1]TDSheet!$A:$P,16,0)</f>
        <v>6.4445999999999994</v>
      </c>
      <c r="Y124" s="2">
        <f t="shared" si="19"/>
        <v>0</v>
      </c>
    </row>
    <row r="125" spans="1:25" ht="11.1" customHeight="1" x14ac:dyDescent="0.2">
      <c r="A125" s="8" t="s">
        <v>129</v>
      </c>
      <c r="B125" s="8" t="s">
        <v>13</v>
      </c>
      <c r="C125" s="9">
        <v>23</v>
      </c>
      <c r="D125" s="9"/>
      <c r="E125" s="9">
        <v>3</v>
      </c>
      <c r="F125" s="9">
        <v>19</v>
      </c>
      <c r="G125" s="23">
        <f>VLOOKUP(A125,[1]TDSheet!$A:$H,8,0)</f>
        <v>0</v>
      </c>
      <c r="H125" s="2" t="e">
        <f>VLOOKUP(A125,[1]TDSheet!$A:$I,9,0)</f>
        <v>#N/A</v>
      </c>
      <c r="I125" s="2">
        <f>VLOOKUP(A125,[2]Донецк!$A:$E,4,0)</f>
        <v>8</v>
      </c>
      <c r="J125" s="2">
        <f t="shared" si="14"/>
        <v>-5</v>
      </c>
      <c r="K125" s="2">
        <f t="shared" si="15"/>
        <v>3</v>
      </c>
      <c r="M125" s="2">
        <f>VLOOKUP(A125,[1]TDSheet!$A:$T,20,0)</f>
        <v>0</v>
      </c>
      <c r="N125" s="2">
        <f>VLOOKUP(A125,[1]TDSheet!$A:$U,21,0)</f>
        <v>0</v>
      </c>
      <c r="O125" s="2">
        <f t="shared" si="16"/>
        <v>0.6</v>
      </c>
      <c r="P125" s="28"/>
      <c r="Q125" s="28"/>
      <c r="S125" s="2">
        <f t="shared" si="17"/>
        <v>31.666666666666668</v>
      </c>
      <c r="T125" s="2">
        <f t="shared" si="18"/>
        <v>31.666666666666668</v>
      </c>
      <c r="U125" s="2">
        <f>VLOOKUP(A125,[1]TDSheet!$A:$AA,27,0)</f>
        <v>0</v>
      </c>
      <c r="V125" s="2">
        <f>VLOOKUP(A125,[1]TDSheet!$A:$AB,28,0)</f>
        <v>0</v>
      </c>
      <c r="W125" s="2">
        <f>VLOOKUP(A125,[1]TDSheet!$A:$P,16,0)</f>
        <v>1.8</v>
      </c>
      <c r="Y125" s="2">
        <f t="shared" si="19"/>
        <v>0</v>
      </c>
    </row>
    <row r="126" spans="1:25" ht="11.1" customHeight="1" x14ac:dyDescent="0.2">
      <c r="A126" s="25" t="s">
        <v>130</v>
      </c>
      <c r="B126" s="25" t="s">
        <v>13</v>
      </c>
      <c r="C126" s="26">
        <v>783</v>
      </c>
      <c r="D126" s="26"/>
      <c r="E126" s="26">
        <v>2</v>
      </c>
      <c r="F126" s="26">
        <v>781</v>
      </c>
      <c r="G126" s="23">
        <f>VLOOKUP(A126,[1]TDSheet!$A:$H,8,0)</f>
        <v>0</v>
      </c>
      <c r="H126" s="2" t="e">
        <f>VLOOKUP(A126,[1]TDSheet!$A:$I,9,0)</f>
        <v>#N/A</v>
      </c>
      <c r="I126" s="2">
        <f>VLOOKUP(A126,[2]Донецк!$A:$E,4,0)</f>
        <v>2</v>
      </c>
      <c r="J126" s="2">
        <f t="shared" si="14"/>
        <v>0</v>
      </c>
      <c r="K126" s="2">
        <f t="shared" si="15"/>
        <v>2</v>
      </c>
      <c r="M126" s="2">
        <f>VLOOKUP(A126,[1]TDSheet!$A:$T,20,0)</f>
        <v>0</v>
      </c>
      <c r="N126" s="2">
        <f>VLOOKUP(A126,[1]TDSheet!$A:$U,21,0)</f>
        <v>0</v>
      </c>
      <c r="O126" s="2">
        <f t="shared" si="16"/>
        <v>0.4</v>
      </c>
      <c r="P126" s="28"/>
      <c r="Q126" s="28"/>
      <c r="S126" s="2">
        <f t="shared" si="17"/>
        <v>1952.5</v>
      </c>
      <c r="T126" s="2">
        <f t="shared" si="18"/>
        <v>1952.5</v>
      </c>
      <c r="U126" s="2">
        <f>VLOOKUP(A126,[1]TDSheet!$A:$AA,27,0)</f>
        <v>0</v>
      </c>
      <c r="V126" s="2">
        <f>VLOOKUP(A126,[1]TDSheet!$A:$AB,28,0)</f>
        <v>0</v>
      </c>
      <c r="W126" s="2">
        <f>VLOOKUP(A126,[1]TDSheet!$A:$P,16,0)</f>
        <v>0.6</v>
      </c>
      <c r="X126" s="27" t="str">
        <f>VLOOKUP(A126,[1]TDSheet!$A:$AC,29,0)</f>
        <v>Почему не продали??? (Гермес)</v>
      </c>
      <c r="Y126" s="2">
        <f t="shared" si="19"/>
        <v>0</v>
      </c>
    </row>
    <row r="127" spans="1:25" ht="11.45" customHeight="1" x14ac:dyDescent="0.2">
      <c r="A127" s="30" t="s">
        <v>151</v>
      </c>
      <c r="G127" s="11">
        <v>1</v>
      </c>
      <c r="H127" s="13">
        <v>50</v>
      </c>
      <c r="I127" s="13"/>
      <c r="J127" s="13"/>
      <c r="K127" s="13"/>
      <c r="L127" s="13"/>
      <c r="O127" s="13"/>
      <c r="P127" s="31">
        <v>10</v>
      </c>
      <c r="Q127" s="32"/>
      <c r="X127" s="14" t="s">
        <v>152</v>
      </c>
    </row>
  </sheetData>
  <autoFilter ref="A3:Y126" xr:uid="{8016E53F-8276-4FD3-A4D5-3B79CD99432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2023-12-26T10:05:32Z</dcterms:modified>
</cp:coreProperties>
</file>