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\"/>
    </mc:Choice>
  </mc:AlternateContent>
  <xr:revisionPtr revIDLastSave="0" documentId="13_ncr:1_{25E3FA49-7668-41BF-B0C1-18208FAF8F1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6" i="1"/>
  <c r="L7" i="1"/>
  <c r="L8" i="1"/>
  <c r="L9" i="1"/>
  <c r="L10" i="1"/>
  <c r="L14" i="1"/>
  <c r="L19" i="1"/>
  <c r="L20" i="1"/>
  <c r="L22" i="1"/>
  <c r="L23" i="1"/>
  <c r="L24" i="1"/>
  <c r="L25" i="1"/>
  <c r="L28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6" i="1"/>
  <c r="L61" i="1"/>
  <c r="L66" i="1"/>
  <c r="L67" i="1"/>
  <c r="L68" i="1"/>
  <c r="L72" i="1"/>
  <c r="L74" i="1"/>
  <c r="L77" i="1"/>
  <c r="L84" i="1"/>
  <c r="L85" i="1"/>
  <c r="L86" i="1"/>
  <c r="L87" i="1"/>
  <c r="L88" i="1"/>
  <c r="L89" i="1"/>
  <c r="L90" i="1"/>
  <c r="L95" i="1"/>
  <c r="L96" i="1"/>
  <c r="L98" i="1"/>
  <c r="L99" i="1"/>
  <c r="L100" i="1"/>
  <c r="L101" i="1"/>
  <c r="L102" i="1"/>
  <c r="L103" i="1"/>
  <c r="L104" i="1"/>
  <c r="L105" i="1"/>
  <c r="L106" i="1"/>
  <c r="L108" i="1"/>
  <c r="L109" i="1"/>
  <c r="M111" i="1" l="1"/>
  <c r="Q111" i="1" l="1"/>
  <c r="R111" i="1"/>
  <c r="M7" i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15" i="1"/>
  <c r="M16" i="1"/>
  <c r="N16" i="1" s="1"/>
  <c r="M17" i="1"/>
  <c r="M18" i="1"/>
  <c r="M19" i="1"/>
  <c r="M20" i="1"/>
  <c r="M21" i="1"/>
  <c r="M22" i="1"/>
  <c r="N22" i="1" s="1"/>
  <c r="M23" i="1"/>
  <c r="N23" i="1" s="1"/>
  <c r="M24" i="1"/>
  <c r="N24" i="1" s="1"/>
  <c r="M25" i="1"/>
  <c r="M26" i="1"/>
  <c r="M27" i="1"/>
  <c r="M28" i="1"/>
  <c r="M29" i="1"/>
  <c r="M30" i="1"/>
  <c r="M31" i="1"/>
  <c r="M32" i="1"/>
  <c r="M33" i="1"/>
  <c r="N33" i="1" s="1"/>
  <c r="M34" i="1"/>
  <c r="N34" i="1" s="1"/>
  <c r="M35" i="1"/>
  <c r="M36" i="1"/>
  <c r="N36" i="1" s="1"/>
  <c r="M37" i="1"/>
  <c r="N37" i="1" s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N55" i="1" s="1"/>
  <c r="M56" i="1"/>
  <c r="N56" i="1" s="1"/>
  <c r="M57" i="1"/>
  <c r="N57" i="1" s="1"/>
  <c r="M58" i="1"/>
  <c r="N58" i="1" s="1"/>
  <c r="M59" i="1"/>
  <c r="M60" i="1"/>
  <c r="N60" i="1" s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M70" i="1"/>
  <c r="M71" i="1"/>
  <c r="N71" i="1" s="1"/>
  <c r="M72" i="1"/>
  <c r="N72" i="1" s="1"/>
  <c r="M73" i="1"/>
  <c r="M74" i="1"/>
  <c r="N74" i="1" s="1"/>
  <c r="M75" i="1"/>
  <c r="M76" i="1"/>
  <c r="M77" i="1"/>
  <c r="M78" i="1"/>
  <c r="M79" i="1"/>
  <c r="M80" i="1"/>
  <c r="M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M90" i="1"/>
  <c r="N90" i="1" s="1"/>
  <c r="M91" i="1"/>
  <c r="N91" i="1" s="1"/>
  <c r="M92" i="1"/>
  <c r="M93" i="1"/>
  <c r="M94" i="1"/>
  <c r="N94" i="1" s="1"/>
  <c r="M95" i="1"/>
  <c r="N95" i="1" s="1"/>
  <c r="M96" i="1"/>
  <c r="N96" i="1" s="1"/>
  <c r="M97" i="1"/>
  <c r="N97" i="1" s="1"/>
  <c r="M98" i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M105" i="1"/>
  <c r="M106" i="1"/>
  <c r="N106" i="1" s="1"/>
  <c r="M107" i="1"/>
  <c r="M108" i="1"/>
  <c r="M109" i="1"/>
  <c r="M110" i="1"/>
  <c r="N110" i="1" s="1"/>
  <c r="M6" i="1"/>
  <c r="J19" i="1"/>
  <c r="J20" i="1"/>
  <c r="J69" i="1"/>
  <c r="J73" i="1"/>
  <c r="J75" i="1"/>
  <c r="J77" i="1"/>
  <c r="J107" i="1"/>
  <c r="J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2" i="1"/>
  <c r="J72" i="1" s="1"/>
  <c r="I74" i="1"/>
  <c r="J74" i="1" s="1"/>
  <c r="I76" i="1"/>
  <c r="J76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V21" i="1"/>
  <c r="V26" i="1"/>
  <c r="V27" i="1"/>
  <c r="V59" i="1"/>
  <c r="V69" i="1"/>
  <c r="V78" i="1"/>
  <c r="V98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U6" i="1"/>
  <c r="T6" i="1"/>
  <c r="S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H6" i="1"/>
  <c r="G6" i="1"/>
  <c r="F5" i="1"/>
  <c r="E5" i="1"/>
  <c r="W5" i="1"/>
  <c r="O5" i="1"/>
  <c r="L5" i="1"/>
  <c r="K5" i="1"/>
  <c r="I5" i="1"/>
  <c r="Q110" i="1" l="1"/>
  <c r="R110" i="1"/>
  <c r="R108" i="1"/>
  <c r="Q108" i="1"/>
  <c r="R106" i="1"/>
  <c r="Q106" i="1"/>
  <c r="R104" i="1"/>
  <c r="Q104" i="1"/>
  <c r="R102" i="1"/>
  <c r="Q102" i="1"/>
  <c r="R100" i="1"/>
  <c r="Q100" i="1"/>
  <c r="R98" i="1"/>
  <c r="Q98" i="1"/>
  <c r="R96" i="1"/>
  <c r="Q96" i="1"/>
  <c r="Q94" i="1"/>
  <c r="R94" i="1"/>
  <c r="Q92" i="1"/>
  <c r="R92" i="1"/>
  <c r="Q90" i="1"/>
  <c r="R90" i="1"/>
  <c r="Q88" i="1"/>
  <c r="R88" i="1"/>
  <c r="Q86" i="1"/>
  <c r="R86" i="1"/>
  <c r="Q84" i="1"/>
  <c r="R84" i="1"/>
  <c r="R82" i="1"/>
  <c r="Q82" i="1"/>
  <c r="R80" i="1"/>
  <c r="Q80" i="1"/>
  <c r="R78" i="1"/>
  <c r="Q78" i="1"/>
  <c r="R76" i="1"/>
  <c r="Q76" i="1"/>
  <c r="R74" i="1"/>
  <c r="Q74" i="1"/>
  <c r="Q72" i="1"/>
  <c r="R72" i="1"/>
  <c r="R70" i="1"/>
  <c r="Q70" i="1"/>
  <c r="Q68" i="1"/>
  <c r="R68" i="1"/>
  <c r="R66" i="1"/>
  <c r="Q66" i="1"/>
  <c r="R64" i="1"/>
  <c r="Q64" i="1"/>
  <c r="R62" i="1"/>
  <c r="Q62" i="1"/>
  <c r="R60" i="1"/>
  <c r="Q60" i="1"/>
  <c r="R58" i="1"/>
  <c r="Q58" i="1"/>
  <c r="Q56" i="1"/>
  <c r="R56" i="1"/>
  <c r="R54" i="1"/>
  <c r="Q54" i="1"/>
  <c r="R52" i="1"/>
  <c r="Q52" i="1"/>
  <c r="R50" i="1"/>
  <c r="Q50" i="1"/>
  <c r="R48" i="1"/>
  <c r="Q48" i="1"/>
  <c r="Q46" i="1"/>
  <c r="R46" i="1"/>
  <c r="R44" i="1"/>
  <c r="Q44" i="1"/>
  <c r="Q42" i="1"/>
  <c r="R42" i="1"/>
  <c r="R40" i="1"/>
  <c r="Q40" i="1"/>
  <c r="Q38" i="1"/>
  <c r="R38" i="1"/>
  <c r="R36" i="1"/>
  <c r="Q36" i="1"/>
  <c r="Q34" i="1"/>
  <c r="R34" i="1"/>
  <c r="R32" i="1"/>
  <c r="Q32" i="1"/>
  <c r="Q30" i="1"/>
  <c r="R30" i="1"/>
  <c r="R28" i="1"/>
  <c r="Q28" i="1"/>
  <c r="R26" i="1"/>
  <c r="Q26" i="1"/>
  <c r="R24" i="1"/>
  <c r="Q24" i="1"/>
  <c r="R22" i="1"/>
  <c r="Q22" i="1"/>
  <c r="Q20" i="1"/>
  <c r="R20" i="1"/>
  <c r="R18" i="1"/>
  <c r="Q18" i="1"/>
  <c r="R16" i="1"/>
  <c r="Q16" i="1"/>
  <c r="Q14" i="1"/>
  <c r="R14" i="1"/>
  <c r="R12" i="1"/>
  <c r="Q12" i="1"/>
  <c r="Q10" i="1"/>
  <c r="R10" i="1"/>
  <c r="R8" i="1"/>
  <c r="Q8" i="1"/>
  <c r="R6" i="1"/>
  <c r="Q6" i="1"/>
  <c r="R109" i="1"/>
  <c r="Q109" i="1"/>
  <c r="Q107" i="1"/>
  <c r="R107" i="1"/>
  <c r="R105" i="1"/>
  <c r="Q105" i="1"/>
  <c r="R103" i="1"/>
  <c r="Q103" i="1"/>
  <c r="R101" i="1"/>
  <c r="Q101" i="1"/>
  <c r="R99" i="1"/>
  <c r="Q99" i="1"/>
  <c r="Q97" i="1"/>
  <c r="R97" i="1"/>
  <c r="R95" i="1"/>
  <c r="Q95" i="1"/>
  <c r="Q93" i="1"/>
  <c r="R93" i="1"/>
  <c r="Q91" i="1"/>
  <c r="R91" i="1"/>
  <c r="R89" i="1"/>
  <c r="Q89" i="1"/>
  <c r="Q87" i="1"/>
  <c r="R87" i="1"/>
  <c r="R85" i="1"/>
  <c r="Q85" i="1"/>
  <c r="R83" i="1"/>
  <c r="Q83" i="1"/>
  <c r="R81" i="1"/>
  <c r="Q81" i="1"/>
  <c r="R79" i="1"/>
  <c r="Q79" i="1"/>
  <c r="Q77" i="1"/>
  <c r="R77" i="1"/>
  <c r="R75" i="1"/>
  <c r="Q75" i="1"/>
  <c r="R73" i="1"/>
  <c r="Q73" i="1"/>
  <c r="R71" i="1"/>
  <c r="Q71" i="1"/>
  <c r="R69" i="1"/>
  <c r="Q69" i="1"/>
  <c r="R67" i="1"/>
  <c r="Q67" i="1"/>
  <c r="R65" i="1"/>
  <c r="Q65" i="1"/>
  <c r="R63" i="1"/>
  <c r="Q63" i="1"/>
  <c r="R61" i="1"/>
  <c r="Q61" i="1"/>
  <c r="R59" i="1"/>
  <c r="Q59" i="1"/>
  <c r="R57" i="1"/>
  <c r="Q57" i="1"/>
  <c r="R55" i="1"/>
  <c r="Q55" i="1"/>
  <c r="R53" i="1"/>
  <c r="Q53" i="1"/>
  <c r="R51" i="1"/>
  <c r="Q51" i="1"/>
  <c r="Q49" i="1"/>
  <c r="R49" i="1"/>
  <c r="R47" i="1"/>
  <c r="Q47" i="1"/>
  <c r="R45" i="1"/>
  <c r="Q45" i="1"/>
  <c r="R43" i="1"/>
  <c r="Q43" i="1"/>
  <c r="Q41" i="1"/>
  <c r="R41" i="1"/>
  <c r="R39" i="1"/>
  <c r="Q39" i="1"/>
  <c r="R37" i="1"/>
  <c r="Q37" i="1"/>
  <c r="R35" i="1"/>
  <c r="Q35" i="1"/>
  <c r="Q33" i="1"/>
  <c r="R33" i="1"/>
  <c r="R31" i="1"/>
  <c r="Q31" i="1"/>
  <c r="R29" i="1"/>
  <c r="Q29" i="1"/>
  <c r="R27" i="1"/>
  <c r="Q27" i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Q9" i="1"/>
  <c r="R9" i="1"/>
  <c r="N7" i="1"/>
  <c r="R7" i="1"/>
  <c r="J5" i="1"/>
  <c r="M5" i="1"/>
  <c r="T5" i="1"/>
  <c r="U5" i="1"/>
  <c r="S5" i="1"/>
  <c r="Q7" i="1" l="1"/>
  <c r="N5" i="1"/>
</calcChain>
</file>

<file path=xl/sharedStrings.xml><?xml version="1.0" encoding="utf-8"?>
<sst xmlns="http://schemas.openxmlformats.org/spreadsheetml/2006/main" count="241" uniqueCount="133">
  <si>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</si>
  <si>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</si>
  <si>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</si>
  <si>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</si>
  <si>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</si>
  <si>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</si>
  <si>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</si>
  <si>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</si>
  <si>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</si>
  <si>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</si>
  <si>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</si>
  <si>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</si>
  <si>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</si>
  <si>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</si>
  <si>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</si>
  <si>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</si>
  <si>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</si>
  <si>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</si>
  <si>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</si>
  <si>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</si>
  <si>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</si>
  <si>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</si>
  <si>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</si>
  <si>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</si>
  <si>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</si>
  <si>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</si>
  <si>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</si>
  <si>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</si>
  <si>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</si>
  <si>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</si>
  <si>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</si>
  <si>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</si>
  <si>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</si>
  <si>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</si>
  <si>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</si>
  <si>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</si>
  <si>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</si>
  <si>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</si>
  <si>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</si>
  <si>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</si>
  <si>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</si>
  <si>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</si>
  <si>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</si>
  <si>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</si>
  <si>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</si>
  <si>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</si>
  <si>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</si>
  <si>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</si>
  <si>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</si>
  <si>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</si>
  <si>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</si>
  <si>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</si>
  <si>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</si>
  <si>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</si>
  <si>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</si>
  <si>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</si>
  <si>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</si>
  <si>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</si>
  <si>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</si>
  <si>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</si>
  <si>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</si>
  <si>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</si>
  <si>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</si>
  <si>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</si>
  <si>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</si>
  <si>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</si>
  <si>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</si>
  <si>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</si>
  <si>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</si>
  <si>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</si>
  <si>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</si>
  <si>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</si>
  <si>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</si>
  <si>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</si>
  <si>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</si>
  <si>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</si>
  <si>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</si>
  <si>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</si>
  <si>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</si>
  <si>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</si>
  <si>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</si>
  <si>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</si>
  <si>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</si>
  <si>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</si>
  <si>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</si>
  <si>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</si>
  <si>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</si>
  <si>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</si>
  <si>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</si>
  <si>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</si>
  <si>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</si>
  <si>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</si>
  <si>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</si>
  <si>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</si>
  <si>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</si>
  <si>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</si>
  <si>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</si>
  <si>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</si>
  <si>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</si>
  <si>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</si>
  <si>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</si>
  <si>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</si>
  <si>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</si>
  <si>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</si>
  <si>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</si>
  <si>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</si>
  <si>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</si>
  <si>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</si>
  <si>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</si>
  <si>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</si>
  <si>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</si>
  <si>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</si>
  <si>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</si>
  <si>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</si>
  <si>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</si>
  <si>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</si>
  <si>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</si>
  <si>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</si>
  <si>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</si>
  <si>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</si>
  <si>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</si>
  <si>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</si>
  <si>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</si>
  <si>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06,12</t>
  </si>
  <si>
    <t>ср 13,12</t>
  </si>
  <si>
    <t>коментарий</t>
  </si>
  <si>
    <t>вес</t>
  </si>
  <si>
    <t>в дороге</t>
  </si>
  <si>
    <t>от филиала</t>
  </si>
  <si>
    <t>комментарий филиала</t>
  </si>
  <si>
    <t>ср 20,12</t>
  </si>
  <si>
    <t>Вареные колбасы «Любительская ГОСТ» Весовой п/а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</si>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</sst>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10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2" fontId="0" fillId="0" borderId="0" xfId="0" applyNumberFormat="1" applyAlignment="1"/>
    <xf numFmtId="164" fontId="2" fillId="0" borderId="6" xfId="0" applyNumberFormat="1" applyFont="1" applyBorder="1" applyAlignment="1">
      <alignment vertical="center" wrapText="1"/>
    </xf>
    <xf numFmtId="164" fontId="0" fillId="6" borderId="0" xfId="0" applyNumberFormat="1" applyFill="1" applyAlignment="1"/>
    <xf numFmtId="164" fontId="2" fillId="0" borderId="9" xfId="0" applyNumberFormat="1" applyFont="1" applyBorder="1" applyAlignment="1">
      <alignment horizontal="left"/>
    </xf>
    <xf numFmtId="164" fontId="0" fillId="3" borderId="9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83;&#1075;&#1088;&#1089;&#1095;%20&#1086;&#1090;%20&#1092;&#1080;&#1083;&#1080;&#1072;&#1083;&#1072;%20&#1080;%20&#1051;&#1099;&#1075;&#1080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22,11</v>
          </cell>
          <cell r="W3" t="str">
            <v>ср 06,12</v>
          </cell>
          <cell r="X3" t="str">
            <v>ср 13,12</v>
          </cell>
          <cell r="Y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L4" t="str">
            <v>в дороге</v>
          </cell>
          <cell r="P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26383.508999999995</v>
          </cell>
          <cell r="G5">
            <v>12050.749999999998</v>
          </cell>
          <cell r="J5">
            <v>27081.090000000004</v>
          </cell>
          <cell r="K5">
            <v>-697.58100000000013</v>
          </cell>
          <cell r="L5">
            <v>11274.123800000001</v>
          </cell>
          <cell r="M5">
            <v>4800</v>
          </cell>
          <cell r="N5">
            <v>5276.7018000000025</v>
          </cell>
          <cell r="O5">
            <v>29272.702799999999</v>
          </cell>
          <cell r="P5">
            <v>18894.764199999998</v>
          </cell>
          <cell r="Q5">
            <v>2000</v>
          </cell>
          <cell r="R5">
            <v>1350</v>
          </cell>
          <cell r="V5">
            <v>4383.7949999999992</v>
          </cell>
          <cell r="W5">
            <v>4368.7952000000014</v>
          </cell>
          <cell r="X5">
            <v>4718.2265999999991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H6">
            <v>0</v>
          </cell>
          <cell r="I6" t="e">
            <v>#N/A</v>
          </cell>
          <cell r="J6">
            <v>1</v>
          </cell>
          <cell r="K6">
            <v>0.3600000000000001</v>
          </cell>
          <cell r="N6">
            <v>0.27200000000000002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Дек</v>
          </cell>
          <cell r="D7">
            <v>1015.391</v>
          </cell>
          <cell r="F7">
            <v>879.53899999999999</v>
          </cell>
          <cell r="G7">
            <v>23.091999999999999</v>
          </cell>
          <cell r="H7">
            <v>1</v>
          </cell>
          <cell r="I7">
            <v>50</v>
          </cell>
          <cell r="J7">
            <v>893.10199999999998</v>
          </cell>
          <cell r="K7">
            <v>-13.562999999999988</v>
          </cell>
          <cell r="L7">
            <v>800</v>
          </cell>
          <cell r="N7">
            <v>175.90780000000001</v>
          </cell>
          <cell r="O7">
            <v>1287.8016000000002</v>
          </cell>
          <cell r="P7">
            <v>1150</v>
          </cell>
          <cell r="T7">
            <v>11.216625982474911</v>
          </cell>
          <cell r="U7">
            <v>4.6791103066492781</v>
          </cell>
          <cell r="V7">
            <v>84.711399999999998</v>
          </cell>
          <cell r="W7">
            <v>74.661599999999993</v>
          </cell>
          <cell r="X7">
            <v>138.0806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519.78200000000004</v>
          </cell>
          <cell r="F8">
            <v>367.96699999999998</v>
          </cell>
          <cell r="G8">
            <v>94.756</v>
          </cell>
          <cell r="H8">
            <v>1</v>
          </cell>
          <cell r="I8">
            <v>45</v>
          </cell>
          <cell r="J8">
            <v>333.15</v>
          </cell>
          <cell r="K8">
            <v>34.817000000000007</v>
          </cell>
          <cell r="L8">
            <v>162.88619999999992</v>
          </cell>
          <cell r="N8">
            <v>73.593400000000003</v>
          </cell>
          <cell r="O8">
            <v>551.88520000000017</v>
          </cell>
          <cell r="P8">
            <v>200</v>
          </cell>
          <cell r="R8">
            <v>200</v>
          </cell>
          <cell r="S8" t="str">
            <v>не пользуются спросом в предпраздничные продажи</v>
          </cell>
          <cell r="T8">
            <v>6.2185223131422092</v>
          </cell>
          <cell r="U8">
            <v>3.5008873078292329</v>
          </cell>
          <cell r="V8">
            <v>73.923599999999993</v>
          </cell>
          <cell r="W8">
            <v>56.884</v>
          </cell>
          <cell r="X8">
            <v>56.923199999999994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644.04399999999998</v>
          </cell>
          <cell r="F9">
            <v>410.77499999999998</v>
          </cell>
          <cell r="G9">
            <v>168.221</v>
          </cell>
          <cell r="H9">
            <v>1</v>
          </cell>
          <cell r="I9">
            <v>45</v>
          </cell>
          <cell r="J9">
            <v>412.7</v>
          </cell>
          <cell r="K9">
            <v>-1.9250000000000114</v>
          </cell>
          <cell r="L9">
            <v>237.6772000000002</v>
          </cell>
          <cell r="N9">
            <v>82.155000000000001</v>
          </cell>
          <cell r="O9">
            <v>579.96179999999981</v>
          </cell>
          <cell r="P9">
            <v>200</v>
          </cell>
          <cell r="R9">
            <v>200</v>
          </cell>
          <cell r="S9" t="str">
            <v>не пользуются спросом в предпраздничные продажи</v>
          </cell>
          <cell r="T9">
            <v>7.3750617734769666</v>
          </cell>
          <cell r="U9">
            <v>4.9406390359685988</v>
          </cell>
          <cell r="V9">
            <v>81.973600000000005</v>
          </cell>
          <cell r="W9">
            <v>62.695399999999992</v>
          </cell>
          <cell r="X9">
            <v>74.114200000000011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385.63499999999999</v>
          </cell>
          <cell r="F10">
            <v>264.03399999999999</v>
          </cell>
          <cell r="G10">
            <v>87.100999999999999</v>
          </cell>
          <cell r="H10">
            <v>1</v>
          </cell>
          <cell r="I10">
            <v>40</v>
          </cell>
          <cell r="J10">
            <v>265.10000000000002</v>
          </cell>
          <cell r="K10">
            <v>-1.0660000000000309</v>
          </cell>
          <cell r="L10">
            <v>158.56520000000006</v>
          </cell>
          <cell r="N10">
            <v>52.806799999999996</v>
          </cell>
          <cell r="O10">
            <v>335.20859999999988</v>
          </cell>
          <cell r="P10">
            <v>150</v>
          </cell>
          <cell r="R10">
            <v>150</v>
          </cell>
          <cell r="S10" t="str">
            <v>не пользуются спросом в предпраздничные продажи</v>
          </cell>
          <cell r="T10">
            <v>7.4927130596817095</v>
          </cell>
          <cell r="U10">
            <v>4.6521697963141122</v>
          </cell>
          <cell r="V10">
            <v>46.609200000000001</v>
          </cell>
          <cell r="W10">
            <v>44.805999999999997</v>
          </cell>
          <cell r="X10">
            <v>46.423200000000001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38</v>
          </cell>
          <cell r="F11">
            <v>9</v>
          </cell>
          <cell r="G11">
            <v>29</v>
          </cell>
          <cell r="H11">
            <v>0.5</v>
          </cell>
          <cell r="I11">
            <v>50</v>
          </cell>
          <cell r="J11">
            <v>45</v>
          </cell>
          <cell r="K11">
            <v>-36</v>
          </cell>
          <cell r="N11">
            <v>1.8</v>
          </cell>
          <cell r="T11">
            <v>16.111111111111111</v>
          </cell>
          <cell r="U11">
            <v>16.111111111111111</v>
          </cell>
          <cell r="V11">
            <v>0</v>
          </cell>
          <cell r="W11">
            <v>4.2</v>
          </cell>
          <cell r="X11">
            <v>0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34</v>
          </cell>
          <cell r="F12">
            <v>34</v>
          </cell>
          <cell r="H12">
            <v>0</v>
          </cell>
          <cell r="I12" t="e">
            <v>#N/A</v>
          </cell>
          <cell r="J12">
            <v>41</v>
          </cell>
          <cell r="K12">
            <v>-7</v>
          </cell>
          <cell r="N12">
            <v>6.8</v>
          </cell>
          <cell r="T12">
            <v>0</v>
          </cell>
          <cell r="U12">
            <v>0</v>
          </cell>
          <cell r="V12">
            <v>0</v>
          </cell>
          <cell r="W12">
            <v>1.2</v>
          </cell>
          <cell r="X12">
            <v>7.6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315</v>
          </cell>
          <cell r="F13">
            <v>118</v>
          </cell>
          <cell r="G13">
            <v>178</v>
          </cell>
          <cell r="H13">
            <v>0.45</v>
          </cell>
          <cell r="I13">
            <v>45</v>
          </cell>
          <cell r="J13">
            <v>125</v>
          </cell>
          <cell r="K13">
            <v>-7</v>
          </cell>
          <cell r="L13">
            <v>71.399999999999977</v>
          </cell>
          <cell r="N13">
            <v>23.6</v>
          </cell>
          <cell r="O13">
            <v>33.800000000000068</v>
          </cell>
          <cell r="T13">
            <v>10.56779661016949</v>
          </cell>
          <cell r="U13">
            <v>10.56779661016949</v>
          </cell>
          <cell r="V13">
            <v>34.076000000000001</v>
          </cell>
          <cell r="W13">
            <v>36.4</v>
          </cell>
          <cell r="X13">
            <v>33.4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267</v>
          </cell>
          <cell r="F14">
            <v>152</v>
          </cell>
          <cell r="G14">
            <v>80</v>
          </cell>
          <cell r="H14">
            <v>0.45</v>
          </cell>
          <cell r="I14">
            <v>45</v>
          </cell>
          <cell r="J14">
            <v>159</v>
          </cell>
          <cell r="K14">
            <v>-7</v>
          </cell>
          <cell r="L14">
            <v>95</v>
          </cell>
          <cell r="N14">
            <v>30.4</v>
          </cell>
          <cell r="O14">
            <v>189.79999999999995</v>
          </cell>
          <cell r="P14">
            <v>100</v>
          </cell>
          <cell r="R14">
            <v>100</v>
          </cell>
          <cell r="S14" t="str">
            <v>не пользуются спросом в предпраздничные продажи</v>
          </cell>
          <cell r="T14">
            <v>9.0460526315789487</v>
          </cell>
          <cell r="U14">
            <v>5.7565789473684212</v>
          </cell>
          <cell r="V14">
            <v>37.872399999999999</v>
          </cell>
          <cell r="W14">
            <v>33.799999999999997</v>
          </cell>
          <cell r="X14">
            <v>40.200000000000003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36</v>
          </cell>
          <cell r="F15">
            <v>36</v>
          </cell>
          <cell r="H15">
            <v>0</v>
          </cell>
          <cell r="I15" t="e">
            <v>#N/A</v>
          </cell>
          <cell r="J15">
            <v>37</v>
          </cell>
          <cell r="K15">
            <v>-1</v>
          </cell>
          <cell r="N15">
            <v>7.2</v>
          </cell>
          <cell r="T15">
            <v>0</v>
          </cell>
          <cell r="U15">
            <v>0</v>
          </cell>
          <cell r="V15">
            <v>0</v>
          </cell>
          <cell r="W15">
            <v>2.4</v>
          </cell>
          <cell r="X15">
            <v>0.4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135</v>
          </cell>
          <cell r="F16">
            <v>102</v>
          </cell>
          <cell r="G16">
            <v>-1</v>
          </cell>
          <cell r="H16">
            <v>0.17</v>
          </cell>
          <cell r="I16">
            <v>180</v>
          </cell>
          <cell r="J16">
            <v>120</v>
          </cell>
          <cell r="K16">
            <v>-18</v>
          </cell>
          <cell r="L16">
            <v>300</v>
          </cell>
          <cell r="N16">
            <v>20.399999999999999</v>
          </cell>
          <cell r="T16">
            <v>14.65686274509804</v>
          </cell>
          <cell r="U16">
            <v>14.65686274509804</v>
          </cell>
          <cell r="V16">
            <v>12</v>
          </cell>
          <cell r="W16">
            <v>14.4</v>
          </cell>
          <cell r="X16">
            <v>30.2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F17">
            <v>3</v>
          </cell>
          <cell r="G17">
            <v>21</v>
          </cell>
          <cell r="H17">
            <v>0</v>
          </cell>
          <cell r="I17" t="e">
            <v>#N/A</v>
          </cell>
          <cell r="J17">
            <v>4</v>
          </cell>
          <cell r="K17">
            <v>-1</v>
          </cell>
          <cell r="N17">
            <v>0.6</v>
          </cell>
          <cell r="T17">
            <v>35</v>
          </cell>
          <cell r="U17">
            <v>35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36</v>
          </cell>
          <cell r="F18">
            <v>30</v>
          </cell>
          <cell r="G18">
            <v>6</v>
          </cell>
          <cell r="H18">
            <v>0</v>
          </cell>
          <cell r="I18" t="e">
            <v>#N/A</v>
          </cell>
          <cell r="J18">
            <v>32</v>
          </cell>
          <cell r="K18">
            <v>-2</v>
          </cell>
          <cell r="N18">
            <v>6</v>
          </cell>
          <cell r="T18">
            <v>1</v>
          </cell>
          <cell r="U18">
            <v>1</v>
          </cell>
          <cell r="V18">
            <v>0</v>
          </cell>
          <cell r="W18">
            <v>4.8</v>
          </cell>
          <cell r="X18">
            <v>9.6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D19">
            <v>30</v>
          </cell>
          <cell r="F19">
            <v>30</v>
          </cell>
          <cell r="H19">
            <v>0.5</v>
          </cell>
          <cell r="I19">
            <v>55</v>
          </cell>
          <cell r="J19">
            <v>30</v>
          </cell>
          <cell r="K19">
            <v>0</v>
          </cell>
          <cell r="N19">
            <v>6</v>
          </cell>
          <cell r="O19">
            <v>42</v>
          </cell>
          <cell r="P19">
            <v>35</v>
          </cell>
          <cell r="T19">
            <v>5.833333333333333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D20">
            <v>30</v>
          </cell>
          <cell r="F20">
            <v>30</v>
          </cell>
          <cell r="H20">
            <v>0.5</v>
          </cell>
          <cell r="I20">
            <v>55</v>
          </cell>
          <cell r="J20">
            <v>30</v>
          </cell>
          <cell r="K20">
            <v>0</v>
          </cell>
          <cell r="N20">
            <v>6</v>
          </cell>
          <cell r="O20">
            <v>42</v>
          </cell>
          <cell r="P20">
            <v>35</v>
          </cell>
          <cell r="T20">
            <v>5.833333333333333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98</v>
          </cell>
          <cell r="F21">
            <v>67</v>
          </cell>
          <cell r="G21">
            <v>-1</v>
          </cell>
          <cell r="H21">
            <v>0.3</v>
          </cell>
          <cell r="I21">
            <v>40</v>
          </cell>
          <cell r="J21">
            <v>131</v>
          </cell>
          <cell r="K21">
            <v>-64</v>
          </cell>
          <cell r="L21">
            <v>259.2</v>
          </cell>
          <cell r="N21">
            <v>13.4</v>
          </cell>
          <cell r="T21">
            <v>19.268656716417908</v>
          </cell>
          <cell r="U21">
            <v>19.268656716417908</v>
          </cell>
          <cell r="V21">
            <v>0</v>
          </cell>
          <cell r="W21">
            <v>1.8</v>
          </cell>
          <cell r="X21">
            <v>46.6</v>
          </cell>
          <cell r="Y21" t="str">
            <v>Вывести/ директор попросил оставить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D22">
            <v>144</v>
          </cell>
          <cell r="F22">
            <v>80</v>
          </cell>
          <cell r="G22">
            <v>64</v>
          </cell>
          <cell r="H22">
            <v>0.4</v>
          </cell>
          <cell r="I22">
            <v>50</v>
          </cell>
          <cell r="J22">
            <v>80</v>
          </cell>
          <cell r="K22">
            <v>0</v>
          </cell>
          <cell r="L22">
            <v>25.400000000000006</v>
          </cell>
          <cell r="N22">
            <v>16</v>
          </cell>
          <cell r="O22">
            <v>102.6</v>
          </cell>
          <cell r="P22">
            <v>90</v>
          </cell>
          <cell r="T22">
            <v>11.2125</v>
          </cell>
          <cell r="U22">
            <v>5.5875000000000004</v>
          </cell>
          <cell r="V22">
            <v>4.2</v>
          </cell>
          <cell r="W22">
            <v>13.2</v>
          </cell>
          <cell r="X22">
            <v>15.4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D23">
            <v>222.88200000000001</v>
          </cell>
          <cell r="F23">
            <v>156.41300000000001</v>
          </cell>
          <cell r="G23">
            <v>64.468999999999994</v>
          </cell>
          <cell r="H23">
            <v>0.35</v>
          </cell>
          <cell r="I23">
            <v>40</v>
          </cell>
          <cell r="J23">
            <v>155.69999999999999</v>
          </cell>
          <cell r="K23">
            <v>0.71300000000002228</v>
          </cell>
          <cell r="L23">
            <v>70</v>
          </cell>
          <cell r="N23">
            <v>31.282600000000002</v>
          </cell>
          <cell r="O23">
            <v>178.35700000000003</v>
          </cell>
          <cell r="P23">
            <v>140</v>
          </cell>
          <cell r="T23">
            <v>8.7738551143447143</v>
          </cell>
          <cell r="U23">
            <v>4.2985237799927107</v>
          </cell>
          <cell r="V23">
            <v>15</v>
          </cell>
          <cell r="W23">
            <v>23.4</v>
          </cell>
          <cell r="X23">
            <v>23.6236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D24">
            <v>407</v>
          </cell>
          <cell r="F24">
            <v>239</v>
          </cell>
          <cell r="G24">
            <v>120</v>
          </cell>
          <cell r="H24">
            <v>0.17</v>
          </cell>
          <cell r="I24">
            <v>120</v>
          </cell>
          <cell r="J24">
            <v>243</v>
          </cell>
          <cell r="K24">
            <v>-4</v>
          </cell>
          <cell r="L24">
            <v>200</v>
          </cell>
          <cell r="N24">
            <v>47.8</v>
          </cell>
          <cell r="O24">
            <v>253.59999999999991</v>
          </cell>
          <cell r="P24">
            <v>210</v>
          </cell>
          <cell r="T24">
            <v>11.087866108786612</v>
          </cell>
          <cell r="U24">
            <v>6.6945606694560675</v>
          </cell>
          <cell r="V24">
            <v>33.6</v>
          </cell>
          <cell r="W24">
            <v>34.4</v>
          </cell>
          <cell r="X24">
            <v>44.6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30</v>
          </cell>
          <cell r="F25">
            <v>30</v>
          </cell>
          <cell r="H25">
            <v>0.38</v>
          </cell>
          <cell r="I25">
            <v>40</v>
          </cell>
          <cell r="J25">
            <v>33</v>
          </cell>
          <cell r="K25">
            <v>-3</v>
          </cell>
          <cell r="N25">
            <v>6</v>
          </cell>
          <cell r="O25">
            <v>36</v>
          </cell>
          <cell r="P25">
            <v>30</v>
          </cell>
          <cell r="T25">
            <v>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D26">
            <v>52</v>
          </cell>
          <cell r="F26">
            <v>41</v>
          </cell>
          <cell r="G26">
            <v>7</v>
          </cell>
          <cell r="H26">
            <v>0</v>
          </cell>
          <cell r="I26">
            <v>40</v>
          </cell>
          <cell r="J26">
            <v>62</v>
          </cell>
          <cell r="K26">
            <v>-21</v>
          </cell>
          <cell r="N26">
            <v>8.1999999999999993</v>
          </cell>
          <cell r="T26">
            <v>0.85365853658536595</v>
          </cell>
          <cell r="U26">
            <v>0.85365853658536595</v>
          </cell>
          <cell r="V26">
            <v>8.1999999999999993</v>
          </cell>
          <cell r="W26">
            <v>9.8000000000000007</v>
          </cell>
          <cell r="X26">
            <v>3.6</v>
          </cell>
          <cell r="Y26" t="str">
            <v>устар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 t="str">
            <v>бонус_Н</v>
          </cell>
          <cell r="D27">
            <v>177</v>
          </cell>
          <cell r="F27">
            <v>92</v>
          </cell>
          <cell r="G27">
            <v>79</v>
          </cell>
          <cell r="H27">
            <v>0</v>
          </cell>
          <cell r="I27">
            <v>45</v>
          </cell>
          <cell r="J27">
            <v>96</v>
          </cell>
          <cell r="K27">
            <v>-4</v>
          </cell>
          <cell r="N27">
            <v>18.399999999999999</v>
          </cell>
          <cell r="T27">
            <v>4.2934782608695654</v>
          </cell>
          <cell r="U27">
            <v>4.2934782608695654</v>
          </cell>
          <cell r="V27">
            <v>58.6</v>
          </cell>
          <cell r="W27">
            <v>10.6</v>
          </cell>
          <cell r="X27">
            <v>13.6</v>
          </cell>
          <cell r="Y27" t="str">
            <v>устар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32</v>
          </cell>
          <cell r="F28">
            <v>32</v>
          </cell>
          <cell r="H28">
            <v>0.6</v>
          </cell>
          <cell r="I28">
            <v>45</v>
          </cell>
          <cell r="J28">
            <v>34</v>
          </cell>
          <cell r="K28">
            <v>-2</v>
          </cell>
          <cell r="N28">
            <v>6.4</v>
          </cell>
          <cell r="O28">
            <v>44.800000000000004</v>
          </cell>
          <cell r="P28">
            <v>35</v>
          </cell>
          <cell r="T28">
            <v>5.46875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48</v>
          </cell>
          <cell r="F29">
            <v>36</v>
          </cell>
          <cell r="G29">
            <v>12</v>
          </cell>
          <cell r="H29">
            <v>0</v>
          </cell>
          <cell r="I29" t="e">
            <v>#N/A</v>
          </cell>
          <cell r="J29">
            <v>36</v>
          </cell>
          <cell r="K29">
            <v>0</v>
          </cell>
          <cell r="N29">
            <v>7.2</v>
          </cell>
          <cell r="T29">
            <v>1.6666666666666665</v>
          </cell>
          <cell r="U29">
            <v>1.6666666666666665</v>
          </cell>
          <cell r="V29">
            <v>0</v>
          </cell>
          <cell r="W29">
            <v>10.8</v>
          </cell>
          <cell r="X29">
            <v>10.8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32</v>
          </cell>
          <cell r="F30">
            <v>32</v>
          </cell>
          <cell r="H30">
            <v>0.55000000000000004</v>
          </cell>
          <cell r="I30">
            <v>45</v>
          </cell>
          <cell r="J30">
            <v>32</v>
          </cell>
          <cell r="K30">
            <v>0</v>
          </cell>
          <cell r="N30">
            <v>6.4</v>
          </cell>
          <cell r="O30">
            <v>44.800000000000004</v>
          </cell>
          <cell r="P30">
            <v>35</v>
          </cell>
          <cell r="T30">
            <v>5.46875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90</v>
          </cell>
          <cell r="F31">
            <v>71</v>
          </cell>
          <cell r="G31">
            <v>16</v>
          </cell>
          <cell r="H31">
            <v>0.35</v>
          </cell>
          <cell r="I31">
            <v>45</v>
          </cell>
          <cell r="J31">
            <v>84</v>
          </cell>
          <cell r="K31">
            <v>-13</v>
          </cell>
          <cell r="L31">
            <v>50</v>
          </cell>
          <cell r="N31">
            <v>14.2</v>
          </cell>
          <cell r="O31">
            <v>104.39999999999998</v>
          </cell>
          <cell r="P31">
            <v>75</v>
          </cell>
          <cell r="T31">
            <v>9.929577464788732</v>
          </cell>
          <cell r="U31">
            <v>4.647887323943662</v>
          </cell>
          <cell r="V31">
            <v>0</v>
          </cell>
          <cell r="W31">
            <v>4.8</v>
          </cell>
          <cell r="X31">
            <v>11.4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40</v>
          </cell>
          <cell r="F32">
            <v>32</v>
          </cell>
          <cell r="G32">
            <v>8</v>
          </cell>
          <cell r="H32">
            <v>0.35</v>
          </cell>
          <cell r="I32">
            <v>45</v>
          </cell>
          <cell r="J32">
            <v>60</v>
          </cell>
          <cell r="K32">
            <v>-28</v>
          </cell>
          <cell r="L32">
            <v>70</v>
          </cell>
          <cell r="N32">
            <v>6.4</v>
          </cell>
          <cell r="T32">
            <v>12.1875</v>
          </cell>
          <cell r="U32">
            <v>12.1875</v>
          </cell>
          <cell r="V32">
            <v>0</v>
          </cell>
          <cell r="W32">
            <v>6.2</v>
          </cell>
          <cell r="X32">
            <v>10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Дек</v>
          </cell>
          <cell r="D33">
            <v>816.61599999999999</v>
          </cell>
          <cell r="F33">
            <v>439.125</v>
          </cell>
          <cell r="G33">
            <v>313.96300000000002</v>
          </cell>
          <cell r="H33">
            <v>1</v>
          </cell>
          <cell r="I33">
            <v>55</v>
          </cell>
          <cell r="J33">
            <v>458.4</v>
          </cell>
          <cell r="K33">
            <v>-19.274999999999977</v>
          </cell>
          <cell r="L33">
            <v>350</v>
          </cell>
          <cell r="N33">
            <v>87.825000000000003</v>
          </cell>
          <cell r="O33">
            <v>389.93700000000007</v>
          </cell>
          <cell r="P33">
            <v>310</v>
          </cell>
          <cell r="T33">
            <v>11.089814972957585</v>
          </cell>
          <cell r="U33">
            <v>7.5600683176771986</v>
          </cell>
          <cell r="V33">
            <v>86.812600000000003</v>
          </cell>
          <cell r="W33">
            <v>90.9846</v>
          </cell>
          <cell r="X33">
            <v>85.988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2540.087</v>
          </cell>
          <cell r="F34">
            <v>1895.021</v>
          </cell>
          <cell r="G34">
            <v>469.28199999999998</v>
          </cell>
          <cell r="H34">
            <v>1</v>
          </cell>
          <cell r="I34">
            <v>50</v>
          </cell>
          <cell r="J34">
            <v>1910</v>
          </cell>
          <cell r="K34">
            <v>-14.979000000000042</v>
          </cell>
          <cell r="L34">
            <v>500</v>
          </cell>
          <cell r="M34">
            <v>500</v>
          </cell>
          <cell r="N34">
            <v>379.00419999999997</v>
          </cell>
          <cell r="O34">
            <v>2699.7641999999996</v>
          </cell>
          <cell r="P34">
            <v>2699.7641999999996</v>
          </cell>
          <cell r="T34">
            <v>11</v>
          </cell>
          <cell r="U34">
            <v>3.876690548548011</v>
          </cell>
          <cell r="V34">
            <v>269.26660000000004</v>
          </cell>
          <cell r="W34">
            <v>281.82779999999997</v>
          </cell>
          <cell r="X34">
            <v>255.89899999999997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110.33</v>
          </cell>
          <cell r="F35">
            <v>112.119</v>
          </cell>
          <cell r="G35">
            <v>-7.0590000000000002</v>
          </cell>
          <cell r="H35">
            <v>1</v>
          </cell>
          <cell r="I35">
            <v>55</v>
          </cell>
          <cell r="J35">
            <v>106.55</v>
          </cell>
          <cell r="K35">
            <v>5.5690000000000026</v>
          </cell>
          <cell r="N35">
            <v>22.4238</v>
          </cell>
          <cell r="O35">
            <v>164.0256</v>
          </cell>
          <cell r="P35">
            <v>140</v>
          </cell>
          <cell r="T35">
            <v>5.9285669690239837</v>
          </cell>
          <cell r="U35">
            <v>-0.31479945415139271</v>
          </cell>
          <cell r="V35">
            <v>8.6790000000000003</v>
          </cell>
          <cell r="W35">
            <v>10.5344</v>
          </cell>
          <cell r="X35">
            <v>9.7233999999999998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Дек</v>
          </cell>
          <cell r="D36">
            <v>1670.251</v>
          </cell>
          <cell r="F36">
            <v>964.21100000000001</v>
          </cell>
          <cell r="G36">
            <v>552.65599999999995</v>
          </cell>
          <cell r="H36">
            <v>1</v>
          </cell>
          <cell r="I36">
            <v>55</v>
          </cell>
          <cell r="J36">
            <v>973.27</v>
          </cell>
          <cell r="K36">
            <v>-9.0589999999999691</v>
          </cell>
          <cell r="L36">
            <v>500</v>
          </cell>
          <cell r="N36">
            <v>192.84219999999999</v>
          </cell>
          <cell r="O36">
            <v>1261.4503999999997</v>
          </cell>
          <cell r="P36">
            <v>1070</v>
          </cell>
          <cell r="T36">
            <v>11.007217299947833</v>
          </cell>
          <cell r="U36">
            <v>5.4586392397514656</v>
          </cell>
          <cell r="V36">
            <v>147.9332</v>
          </cell>
          <cell r="W36">
            <v>155.011</v>
          </cell>
          <cell r="X36">
            <v>161.70999999999998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3331.4679999999998</v>
          </cell>
          <cell r="F37">
            <v>2615.5549999999998</v>
          </cell>
          <cell r="G37">
            <v>422.291</v>
          </cell>
          <cell r="H37">
            <v>1</v>
          </cell>
          <cell r="I37">
            <v>60</v>
          </cell>
          <cell r="J37">
            <v>2548.8000000000002</v>
          </cell>
          <cell r="K37">
            <v>66.754999999999654</v>
          </cell>
          <cell r="L37">
            <v>1500</v>
          </cell>
          <cell r="M37">
            <v>2000</v>
          </cell>
          <cell r="N37">
            <v>523.11099999999999</v>
          </cell>
          <cell r="O37">
            <v>2355.0410000000002</v>
          </cell>
          <cell r="P37">
            <v>2200</v>
          </cell>
          <cell r="S37" t="str">
            <v>пл0,7</v>
          </cell>
          <cell r="T37">
            <v>11.703617396690186</v>
          </cell>
          <cell r="U37">
            <v>7.4980090267648745</v>
          </cell>
          <cell r="V37">
            <v>537.56020000000001</v>
          </cell>
          <cell r="W37">
            <v>445.45739999999995</v>
          </cell>
          <cell r="X37">
            <v>550.02859999999998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Дек</v>
          </cell>
          <cell r="D38">
            <v>507.02100000000002</v>
          </cell>
          <cell r="F38">
            <v>314.43400000000003</v>
          </cell>
          <cell r="G38">
            <v>169.58699999999999</v>
          </cell>
          <cell r="H38">
            <v>1</v>
          </cell>
          <cell r="I38">
            <v>50</v>
          </cell>
          <cell r="J38">
            <v>298.77999999999997</v>
          </cell>
          <cell r="K38">
            <v>15.654000000000053</v>
          </cell>
          <cell r="N38">
            <v>62.886800000000008</v>
          </cell>
          <cell r="O38">
            <v>459.28100000000006</v>
          </cell>
          <cell r="P38">
            <v>390</v>
          </cell>
          <cell r="T38">
            <v>8.8983220644077914</v>
          </cell>
          <cell r="U38">
            <v>2.6967026466603481</v>
          </cell>
          <cell r="V38">
            <v>47.369199999999999</v>
          </cell>
          <cell r="W38">
            <v>48.490400000000001</v>
          </cell>
          <cell r="X38">
            <v>34.055599999999998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Дек</v>
          </cell>
          <cell r="D39">
            <v>1209.2940000000001</v>
          </cell>
          <cell r="F39">
            <v>787.37599999999998</v>
          </cell>
          <cell r="G39">
            <v>289.01499999999999</v>
          </cell>
          <cell r="H39">
            <v>1</v>
          </cell>
          <cell r="I39">
            <v>55</v>
          </cell>
          <cell r="J39">
            <v>793.5</v>
          </cell>
          <cell r="K39">
            <v>-6.1240000000000236</v>
          </cell>
          <cell r="L39">
            <v>300</v>
          </cell>
          <cell r="M39">
            <v>300</v>
          </cell>
          <cell r="N39">
            <v>157.4752</v>
          </cell>
          <cell r="O39">
            <v>1000.6874000000001</v>
          </cell>
          <cell r="P39">
            <v>850</v>
          </cell>
          <cell r="T39">
            <v>11.043103930015645</v>
          </cell>
          <cell r="U39">
            <v>5.6454286135213669</v>
          </cell>
          <cell r="V39">
            <v>165.82260000000002</v>
          </cell>
          <cell r="W39">
            <v>117.22560000000001</v>
          </cell>
          <cell r="X39">
            <v>129.51159999999999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2749.0259999999998</v>
          </cell>
          <cell r="F40">
            <v>2226.3150000000001</v>
          </cell>
          <cell r="G40">
            <v>356.21499999999997</v>
          </cell>
          <cell r="H40">
            <v>1</v>
          </cell>
          <cell r="I40">
            <v>60</v>
          </cell>
          <cell r="J40">
            <v>2148.1</v>
          </cell>
          <cell r="K40">
            <v>78.215000000000146</v>
          </cell>
          <cell r="L40">
            <v>600</v>
          </cell>
          <cell r="M40">
            <v>600</v>
          </cell>
          <cell r="N40">
            <v>445.26300000000003</v>
          </cell>
          <cell r="O40">
            <v>2896.415</v>
          </cell>
          <cell r="P40">
            <v>2100</v>
          </cell>
          <cell r="Q40">
            <v>1000</v>
          </cell>
          <cell r="S40" t="str">
            <v>пл0,5</v>
          </cell>
          <cell r="T40">
            <v>10.457224157408094</v>
          </cell>
          <cell r="U40">
            <v>3.4950467476525104</v>
          </cell>
          <cell r="V40">
            <v>284.05619999999999</v>
          </cell>
          <cell r="W40">
            <v>321.9024</v>
          </cell>
          <cell r="X40">
            <v>318.1216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2739.9180000000001</v>
          </cell>
          <cell r="F41">
            <v>1812.4870000000001</v>
          </cell>
          <cell r="G41">
            <v>823.63199999999995</v>
          </cell>
          <cell r="H41">
            <v>1</v>
          </cell>
          <cell r="I41">
            <v>60</v>
          </cell>
          <cell r="J41">
            <v>1741.9</v>
          </cell>
          <cell r="K41">
            <v>70.586999999999989</v>
          </cell>
          <cell r="N41">
            <v>362.49740000000003</v>
          </cell>
          <cell r="O41">
            <v>2438.8446000000004</v>
          </cell>
          <cell r="P41">
            <v>1450</v>
          </cell>
          <cell r="Q41">
            <v>1000</v>
          </cell>
          <cell r="T41">
            <v>9.0307737379633615</v>
          </cell>
          <cell r="U41">
            <v>2.2721045723362425</v>
          </cell>
          <cell r="V41">
            <v>264.08359999999999</v>
          </cell>
          <cell r="W41">
            <v>287.53059999999999</v>
          </cell>
          <cell r="X41">
            <v>221.4708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Дек</v>
          </cell>
          <cell r="D42">
            <v>837.351</v>
          </cell>
          <cell r="F42">
            <v>448.37</v>
          </cell>
          <cell r="G42">
            <v>332.36099999999999</v>
          </cell>
          <cell r="H42">
            <v>1</v>
          </cell>
          <cell r="I42">
            <v>60</v>
          </cell>
          <cell r="J42">
            <v>439.8</v>
          </cell>
          <cell r="K42">
            <v>8.5699999999999932</v>
          </cell>
          <cell r="N42">
            <v>89.674000000000007</v>
          </cell>
          <cell r="O42">
            <v>654.05300000000011</v>
          </cell>
          <cell r="P42">
            <v>300</v>
          </cell>
          <cell r="R42">
            <v>300</v>
          </cell>
          <cell r="S42" t="str">
            <v>ценапада на эту позицию нет</v>
          </cell>
          <cell r="T42">
            <v>7.0517764346410328</v>
          </cell>
          <cell r="U42">
            <v>3.7063251332604765</v>
          </cell>
          <cell r="V42">
            <v>95.259600000000006</v>
          </cell>
          <cell r="W42">
            <v>86.985799999999998</v>
          </cell>
          <cell r="X42">
            <v>71.1096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Дек</v>
          </cell>
          <cell r="D43">
            <v>566.81399999999996</v>
          </cell>
          <cell r="F43">
            <v>389.976</v>
          </cell>
          <cell r="G43">
            <v>123.235</v>
          </cell>
          <cell r="H43">
            <v>1</v>
          </cell>
          <cell r="I43">
            <v>60</v>
          </cell>
          <cell r="J43">
            <v>407.7</v>
          </cell>
          <cell r="K43">
            <v>-17.72399999999999</v>
          </cell>
          <cell r="L43">
            <v>150</v>
          </cell>
          <cell r="M43">
            <v>150</v>
          </cell>
          <cell r="N43">
            <v>77.995199999999997</v>
          </cell>
          <cell r="O43">
            <v>512.70739999999989</v>
          </cell>
          <cell r="P43">
            <v>450</v>
          </cell>
          <cell r="T43">
            <v>11.196009498020391</v>
          </cell>
          <cell r="U43">
            <v>5.4264236773545038</v>
          </cell>
          <cell r="V43">
            <v>84.418599999999998</v>
          </cell>
          <cell r="W43">
            <v>71.752800000000008</v>
          </cell>
          <cell r="X43">
            <v>67.335999999999999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 t="str">
            <v>Дек</v>
          </cell>
          <cell r="D44">
            <v>870.798</v>
          </cell>
          <cell r="F44">
            <v>489.11399999999998</v>
          </cell>
          <cell r="G44">
            <v>309.101</v>
          </cell>
          <cell r="H44">
            <v>1</v>
          </cell>
          <cell r="I44">
            <v>60</v>
          </cell>
          <cell r="J44">
            <v>493.7</v>
          </cell>
          <cell r="K44">
            <v>-4.5860000000000127</v>
          </cell>
          <cell r="L44">
            <v>170</v>
          </cell>
          <cell r="M44">
            <v>200</v>
          </cell>
          <cell r="N44">
            <v>97.822800000000001</v>
          </cell>
          <cell r="O44">
            <v>494.7725999999999</v>
          </cell>
          <cell r="P44">
            <v>400</v>
          </cell>
          <cell r="T44">
            <v>11.031180869899451</v>
          </cell>
          <cell r="U44">
            <v>6.9421545897275481</v>
          </cell>
          <cell r="V44">
            <v>91.891800000000003</v>
          </cell>
          <cell r="W44">
            <v>84.9602</v>
          </cell>
          <cell r="X44">
            <v>97.070799999999991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D45">
            <v>260.44600000000003</v>
          </cell>
          <cell r="F45">
            <v>149.52000000000001</v>
          </cell>
          <cell r="G45">
            <v>101.81100000000001</v>
          </cell>
          <cell r="H45">
            <v>1</v>
          </cell>
          <cell r="I45">
            <v>35</v>
          </cell>
          <cell r="J45">
            <v>151.94999999999999</v>
          </cell>
          <cell r="K45">
            <v>-2.4299999999999784</v>
          </cell>
          <cell r="N45">
            <v>29.904000000000003</v>
          </cell>
          <cell r="O45">
            <v>137.42100000000002</v>
          </cell>
          <cell r="P45">
            <v>95</v>
          </cell>
          <cell r="T45">
            <v>6.5814272338148738</v>
          </cell>
          <cell r="U45">
            <v>3.4045947030497592</v>
          </cell>
          <cell r="V45">
            <v>24.223199999999999</v>
          </cell>
          <cell r="W45">
            <v>28.065800000000003</v>
          </cell>
          <cell r="X45">
            <v>17.350999999999999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D46">
            <v>289.23099999999999</v>
          </cell>
          <cell r="F46">
            <v>129.34200000000001</v>
          </cell>
          <cell r="G46">
            <v>152.79400000000001</v>
          </cell>
          <cell r="H46">
            <v>1</v>
          </cell>
          <cell r="I46">
            <v>40</v>
          </cell>
          <cell r="J46">
            <v>133.6</v>
          </cell>
          <cell r="K46">
            <v>-4.2579999999999814</v>
          </cell>
          <cell r="N46">
            <v>25.868400000000001</v>
          </cell>
          <cell r="O46">
            <v>131.75840000000002</v>
          </cell>
          <cell r="P46">
            <v>110</v>
          </cell>
          <cell r="T46">
            <v>10.158881105905273</v>
          </cell>
          <cell r="U46">
            <v>5.9065887337446465</v>
          </cell>
          <cell r="V46">
            <v>12.996600000000001</v>
          </cell>
          <cell r="W46">
            <v>31.445399999999999</v>
          </cell>
          <cell r="X46">
            <v>19.6004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D47">
            <v>545.21799999999996</v>
          </cell>
          <cell r="F47">
            <v>254.16399999999999</v>
          </cell>
          <cell r="G47">
            <v>236.399</v>
          </cell>
          <cell r="H47">
            <v>1</v>
          </cell>
          <cell r="I47">
            <v>30</v>
          </cell>
          <cell r="J47">
            <v>284.39999999999998</v>
          </cell>
          <cell r="K47">
            <v>-30.23599999999999</v>
          </cell>
          <cell r="N47">
            <v>50.832799999999999</v>
          </cell>
          <cell r="O47">
            <v>271.92899999999997</v>
          </cell>
          <cell r="P47">
            <v>100</v>
          </cell>
          <cell r="R47">
            <v>100</v>
          </cell>
          <cell r="S47" t="str">
            <v>не пользуются спросом в предпраздничные продажи</v>
          </cell>
          <cell r="T47">
            <v>6.6177546780818686</v>
          </cell>
          <cell r="U47">
            <v>4.6505209234982141</v>
          </cell>
          <cell r="V47">
            <v>65.110199999999992</v>
          </cell>
          <cell r="W47">
            <v>53.952200000000005</v>
          </cell>
          <cell r="X47">
            <v>42.001600000000003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D48">
            <v>435.63299999999998</v>
          </cell>
          <cell r="F48">
            <v>210.21</v>
          </cell>
          <cell r="G48">
            <v>194.60400000000001</v>
          </cell>
          <cell r="H48">
            <v>1</v>
          </cell>
          <cell r="I48">
            <v>30</v>
          </cell>
          <cell r="J48">
            <v>240.9</v>
          </cell>
          <cell r="K48">
            <v>-30.689999999999998</v>
          </cell>
          <cell r="N48">
            <v>42.042000000000002</v>
          </cell>
          <cell r="O48">
            <v>225.816</v>
          </cell>
          <cell r="P48">
            <v>100</v>
          </cell>
          <cell r="R48">
            <v>100</v>
          </cell>
          <cell r="S48" t="str">
            <v>не пользуются спросом в предпраздничные продажи</v>
          </cell>
          <cell r="T48">
            <v>7.0073735788021514</v>
          </cell>
          <cell r="U48">
            <v>4.6287997716569143</v>
          </cell>
          <cell r="V48">
            <v>56.930199999999999</v>
          </cell>
          <cell r="W48">
            <v>43.290199999999999</v>
          </cell>
          <cell r="X48">
            <v>33.5792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D49">
            <v>822.11199999999997</v>
          </cell>
          <cell r="F49">
            <v>422.42599999999999</v>
          </cell>
          <cell r="G49">
            <v>338.60199999999998</v>
          </cell>
          <cell r="H49">
            <v>1</v>
          </cell>
          <cell r="I49">
            <v>30</v>
          </cell>
          <cell r="J49">
            <v>445.42200000000003</v>
          </cell>
          <cell r="K49">
            <v>-22.996000000000038</v>
          </cell>
          <cell r="N49">
            <v>84.485199999999992</v>
          </cell>
          <cell r="O49">
            <v>421.76479999999992</v>
          </cell>
          <cell r="P49">
            <v>100</v>
          </cell>
          <cell r="R49">
            <v>100</v>
          </cell>
          <cell r="S49" t="str">
            <v>не пользуются спросом в предпраздничные продажи</v>
          </cell>
          <cell r="T49">
            <v>5.1914654874463224</v>
          </cell>
          <cell r="U49">
            <v>4.0078262228177248</v>
          </cell>
          <cell r="V49">
            <v>78.128399999999999</v>
          </cell>
          <cell r="W49">
            <v>85.203400000000002</v>
          </cell>
          <cell r="X49">
            <v>68.546400000000006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D50">
            <v>59.344000000000001</v>
          </cell>
          <cell r="F50">
            <v>45.843000000000004</v>
          </cell>
          <cell r="G50">
            <v>-1E-3</v>
          </cell>
          <cell r="H50">
            <v>1</v>
          </cell>
          <cell r="I50">
            <v>45</v>
          </cell>
          <cell r="J50">
            <v>70.3</v>
          </cell>
          <cell r="K50">
            <v>-24.456999999999994</v>
          </cell>
          <cell r="L50">
            <v>90.507999999999996</v>
          </cell>
          <cell r="N50">
            <v>9.1686000000000014</v>
          </cell>
          <cell r="O50">
            <v>19.516200000000023</v>
          </cell>
          <cell r="T50">
            <v>9.871408939205546</v>
          </cell>
          <cell r="U50">
            <v>9.871408939205546</v>
          </cell>
          <cell r="V50">
            <v>0</v>
          </cell>
          <cell r="W50">
            <v>5.2152000000000003</v>
          </cell>
          <cell r="X50">
            <v>15.15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D51">
            <v>1023.787</v>
          </cell>
          <cell r="F51">
            <v>823.98199999999997</v>
          </cell>
          <cell r="G51">
            <v>16.105</v>
          </cell>
          <cell r="H51">
            <v>1</v>
          </cell>
          <cell r="I51">
            <v>40</v>
          </cell>
          <cell r="J51">
            <v>851.5</v>
          </cell>
          <cell r="K51">
            <v>-27.518000000000029</v>
          </cell>
          <cell r="L51">
            <v>157.90920000000006</v>
          </cell>
          <cell r="M51">
            <v>1000</v>
          </cell>
          <cell r="N51">
            <v>164.79640000000001</v>
          </cell>
          <cell r="O51">
            <v>638.74620000000004</v>
          </cell>
          <cell r="P51">
            <v>0</v>
          </cell>
          <cell r="R51">
            <v>0</v>
          </cell>
          <cell r="S51" t="str">
            <v>большой приход, не пользуются спросом в предпраздничныепродажи</v>
          </cell>
          <cell r="T51">
            <v>7.1240281947906627</v>
          </cell>
          <cell r="U51">
            <v>7.1240281947906627</v>
          </cell>
          <cell r="V51">
            <v>45.11</v>
          </cell>
          <cell r="W51">
            <v>135.16919999999999</v>
          </cell>
          <cell r="X51">
            <v>181.6592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D52">
            <v>310.01799999999997</v>
          </cell>
          <cell r="F52">
            <v>116.747</v>
          </cell>
          <cell r="G52">
            <v>180.124</v>
          </cell>
          <cell r="H52">
            <v>1</v>
          </cell>
          <cell r="I52">
            <v>35</v>
          </cell>
          <cell r="J52">
            <v>106.4</v>
          </cell>
          <cell r="K52">
            <v>10.346999999999994</v>
          </cell>
          <cell r="N52">
            <v>23.349399999999999</v>
          </cell>
          <cell r="O52">
            <v>53.370000000000005</v>
          </cell>
          <cell r="T52">
            <v>7.7142881615801695</v>
          </cell>
          <cell r="U52">
            <v>7.7142881615801695</v>
          </cell>
          <cell r="V52">
            <v>57.1736</v>
          </cell>
          <cell r="W52">
            <v>26.442599999999999</v>
          </cell>
          <cell r="X52">
            <v>22.2852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D53">
            <v>58.591999999999999</v>
          </cell>
          <cell r="F53">
            <v>14.65</v>
          </cell>
          <cell r="G53">
            <v>43.942</v>
          </cell>
          <cell r="H53">
            <v>1</v>
          </cell>
          <cell r="I53">
            <v>45</v>
          </cell>
          <cell r="J53">
            <v>14.308</v>
          </cell>
          <cell r="K53">
            <v>0.34200000000000053</v>
          </cell>
          <cell r="N53">
            <v>2.93</v>
          </cell>
          <cell r="T53">
            <v>14.997269624573377</v>
          </cell>
          <cell r="U53">
            <v>14.997269624573377</v>
          </cell>
          <cell r="V53">
            <v>0</v>
          </cell>
          <cell r="W53">
            <v>0</v>
          </cell>
          <cell r="X53">
            <v>3.1724000000000001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D54">
            <v>71.204999999999998</v>
          </cell>
          <cell r="F54">
            <v>50.277000000000001</v>
          </cell>
          <cell r="G54">
            <v>-0.30299999999999999</v>
          </cell>
          <cell r="H54">
            <v>1</v>
          </cell>
          <cell r="I54">
            <v>30</v>
          </cell>
          <cell r="J54">
            <v>89.7</v>
          </cell>
          <cell r="K54">
            <v>-39.423000000000002</v>
          </cell>
          <cell r="L54">
            <v>128.50620000000001</v>
          </cell>
          <cell r="N54">
            <v>10.055400000000001</v>
          </cell>
          <cell r="T54">
            <v>12.749686735485412</v>
          </cell>
          <cell r="U54">
            <v>12.749686735485412</v>
          </cell>
          <cell r="V54">
            <v>0</v>
          </cell>
          <cell r="W54">
            <v>0</v>
          </cell>
          <cell r="X54">
            <v>25.305600000000002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23.353999999999999</v>
          </cell>
          <cell r="F55">
            <v>41.261000000000003</v>
          </cell>
          <cell r="G55">
            <v>-22.196000000000002</v>
          </cell>
          <cell r="H55">
            <v>1</v>
          </cell>
          <cell r="I55">
            <v>45</v>
          </cell>
          <cell r="J55">
            <v>41.6</v>
          </cell>
          <cell r="K55">
            <v>-0.33899999999999864</v>
          </cell>
          <cell r="L55">
            <v>58.777400000000014</v>
          </cell>
          <cell r="M55">
            <v>50</v>
          </cell>
          <cell r="N55">
            <v>8.2522000000000002</v>
          </cell>
          <cell r="O55">
            <v>12.444999999999983</v>
          </cell>
          <cell r="T55">
            <v>10.49191730689998</v>
          </cell>
          <cell r="U55">
            <v>10.49191730689998</v>
          </cell>
          <cell r="V55">
            <v>0.28639999999999999</v>
          </cell>
          <cell r="W55">
            <v>7.6534000000000004</v>
          </cell>
          <cell r="X55">
            <v>18.263200000000001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146.578</v>
          </cell>
          <cell r="F56">
            <v>116.962</v>
          </cell>
          <cell r="G56">
            <v>25.332999999999998</v>
          </cell>
          <cell r="H56">
            <v>1</v>
          </cell>
          <cell r="I56">
            <v>45</v>
          </cell>
          <cell r="J56">
            <v>126.9</v>
          </cell>
          <cell r="K56">
            <v>-9.9380000000000024</v>
          </cell>
          <cell r="L56">
            <v>50.988200000000006</v>
          </cell>
          <cell r="N56">
            <v>23.392400000000002</v>
          </cell>
          <cell r="O56">
            <v>157.60280000000003</v>
          </cell>
          <cell r="P56">
            <v>110</v>
          </cell>
          <cell r="T56">
            <v>7.9650313777124193</v>
          </cell>
          <cell r="U56">
            <v>3.2626494074998718</v>
          </cell>
          <cell r="V56">
            <v>8.5744000000000007</v>
          </cell>
          <cell r="W56">
            <v>17.141999999999999</v>
          </cell>
          <cell r="X56">
            <v>17.636199999999999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151</v>
          </cell>
          <cell r="F57">
            <v>33</v>
          </cell>
          <cell r="G57">
            <v>104</v>
          </cell>
          <cell r="H57">
            <v>0.35</v>
          </cell>
          <cell r="I57">
            <v>40</v>
          </cell>
          <cell r="J57">
            <v>51</v>
          </cell>
          <cell r="K57">
            <v>-18</v>
          </cell>
          <cell r="N57">
            <v>6.6</v>
          </cell>
          <cell r="T57">
            <v>15.757575757575758</v>
          </cell>
          <cell r="U57">
            <v>15.757575757575758</v>
          </cell>
          <cell r="V57">
            <v>15</v>
          </cell>
          <cell r="W57">
            <v>14.2</v>
          </cell>
          <cell r="X57">
            <v>10.4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Дек</v>
          </cell>
          <cell r="D58">
            <v>1309</v>
          </cell>
          <cell r="F58">
            <v>652</v>
          </cell>
          <cell r="G58">
            <v>538</v>
          </cell>
          <cell r="H58">
            <v>0.4</v>
          </cell>
          <cell r="I58">
            <v>45</v>
          </cell>
          <cell r="J58">
            <v>669</v>
          </cell>
          <cell r="K58">
            <v>-17</v>
          </cell>
          <cell r="N58">
            <v>130.4</v>
          </cell>
          <cell r="O58">
            <v>896.40000000000009</v>
          </cell>
          <cell r="P58">
            <v>0</v>
          </cell>
          <cell r="R58">
            <v>0</v>
          </cell>
          <cell r="S58" t="str">
            <v>большие остатки, не пользуются спросом в предпраздничные продажи</v>
          </cell>
          <cell r="T58">
            <v>4.1257668711656441</v>
          </cell>
          <cell r="U58">
            <v>4.1257668711656441</v>
          </cell>
          <cell r="V58">
            <v>39</v>
          </cell>
          <cell r="W58">
            <v>143.19999999999999</v>
          </cell>
          <cell r="X58">
            <v>140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40</v>
          </cell>
          <cell r="F59">
            <v>42</v>
          </cell>
          <cell r="G59">
            <v>-2</v>
          </cell>
          <cell r="H59">
            <v>0</v>
          </cell>
          <cell r="I59">
            <v>50</v>
          </cell>
          <cell r="J59">
            <v>58</v>
          </cell>
          <cell r="K59">
            <v>-16</v>
          </cell>
          <cell r="N59">
            <v>8.4</v>
          </cell>
          <cell r="T59">
            <v>-0.23809523809523808</v>
          </cell>
          <cell r="U59">
            <v>-0.23809523809523808</v>
          </cell>
          <cell r="V59">
            <v>13.6</v>
          </cell>
          <cell r="W59">
            <v>4</v>
          </cell>
          <cell r="X59">
            <v>2</v>
          </cell>
          <cell r="Y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1204.1179999999999</v>
          </cell>
          <cell r="F60">
            <v>479.95800000000003</v>
          </cell>
          <cell r="G60">
            <v>619.23299999999995</v>
          </cell>
          <cell r="H60">
            <v>1</v>
          </cell>
          <cell r="I60">
            <v>45</v>
          </cell>
          <cell r="J60">
            <v>462.55</v>
          </cell>
          <cell r="K60">
            <v>17.408000000000015</v>
          </cell>
          <cell r="L60">
            <v>141.19720000000007</v>
          </cell>
          <cell r="N60">
            <v>95.991600000000005</v>
          </cell>
          <cell r="O60">
            <v>391.46900000000005</v>
          </cell>
          <cell r="P60">
            <v>0</v>
          </cell>
          <cell r="R60">
            <v>0</v>
          </cell>
          <cell r="S60" t="str">
            <v>большие остатки, не пользуются спросом в предпраздничные продажи</v>
          </cell>
          <cell r="T60">
            <v>7.9218410777609707</v>
          </cell>
          <cell r="U60">
            <v>7.9218410777609707</v>
          </cell>
          <cell r="V60">
            <v>114.3214</v>
          </cell>
          <cell r="W60">
            <v>107.06659999999999</v>
          </cell>
          <cell r="X60">
            <v>112.63420000000001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255</v>
          </cell>
          <cell r="F61">
            <v>232</v>
          </cell>
          <cell r="G61">
            <v>4</v>
          </cell>
          <cell r="H61">
            <v>0.35</v>
          </cell>
          <cell r="I61">
            <v>40</v>
          </cell>
          <cell r="J61">
            <v>296</v>
          </cell>
          <cell r="K61">
            <v>-64</v>
          </cell>
          <cell r="L61">
            <v>49</v>
          </cell>
          <cell r="N61">
            <v>46.4</v>
          </cell>
          <cell r="O61">
            <v>271.8</v>
          </cell>
          <cell r="P61">
            <v>220</v>
          </cell>
          <cell r="T61">
            <v>5.8836206896551726</v>
          </cell>
          <cell r="U61">
            <v>1.142241379310345</v>
          </cell>
          <cell r="V61">
            <v>23.6</v>
          </cell>
          <cell r="W61">
            <v>26</v>
          </cell>
          <cell r="X61">
            <v>26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D62">
            <v>72.325000000000003</v>
          </cell>
          <cell r="F62">
            <v>63.372</v>
          </cell>
          <cell r="G62">
            <v>1.81</v>
          </cell>
          <cell r="H62">
            <v>1</v>
          </cell>
          <cell r="I62">
            <v>40</v>
          </cell>
          <cell r="J62">
            <v>76.8</v>
          </cell>
          <cell r="K62">
            <v>-13.427999999999997</v>
          </cell>
          <cell r="L62">
            <v>203.86119999999994</v>
          </cell>
          <cell r="N62">
            <v>12.6744</v>
          </cell>
          <cell r="T62">
            <v>16.227292810705038</v>
          </cell>
          <cell r="U62">
            <v>16.227292810705038</v>
          </cell>
          <cell r="V62">
            <v>6.2</v>
          </cell>
          <cell r="W62">
            <v>11.2546</v>
          </cell>
          <cell r="X62">
            <v>33.630399999999995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 t="str">
            <v>Дек</v>
          </cell>
          <cell r="D63">
            <v>612</v>
          </cell>
          <cell r="F63">
            <v>372</v>
          </cell>
          <cell r="G63">
            <v>176</v>
          </cell>
          <cell r="H63">
            <v>0.4</v>
          </cell>
          <cell r="I63">
            <v>40</v>
          </cell>
          <cell r="J63">
            <v>391</v>
          </cell>
          <cell r="K63">
            <v>-19</v>
          </cell>
          <cell r="L63">
            <v>150</v>
          </cell>
          <cell r="N63">
            <v>74.400000000000006</v>
          </cell>
          <cell r="O63">
            <v>418</v>
          </cell>
          <cell r="P63">
            <v>0</v>
          </cell>
          <cell r="R63">
            <v>0</v>
          </cell>
          <cell r="S63" t="str">
            <v>большие остатки, не пользуются спросом в предпраздничные продажи</v>
          </cell>
          <cell r="T63">
            <v>4.381720430107527</v>
          </cell>
          <cell r="U63">
            <v>4.381720430107527</v>
          </cell>
          <cell r="V63">
            <v>97</v>
          </cell>
          <cell r="W63">
            <v>83</v>
          </cell>
          <cell r="X63">
            <v>85.8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 t="str">
            <v>Дек</v>
          </cell>
          <cell r="D64">
            <v>1106</v>
          </cell>
          <cell r="F64">
            <v>491</v>
          </cell>
          <cell r="G64">
            <v>556</v>
          </cell>
          <cell r="H64">
            <v>0.4</v>
          </cell>
          <cell r="I64">
            <v>45</v>
          </cell>
          <cell r="J64">
            <v>503</v>
          </cell>
          <cell r="K64">
            <v>-12</v>
          </cell>
          <cell r="N64">
            <v>98.2</v>
          </cell>
          <cell r="O64">
            <v>622.40000000000009</v>
          </cell>
          <cell r="P64">
            <v>0</v>
          </cell>
          <cell r="R64">
            <v>0</v>
          </cell>
          <cell r="S64" t="str">
            <v>большие остатки, не пользуются спросом в предпраздничные продажи</v>
          </cell>
          <cell r="T64">
            <v>5.6619144602851321</v>
          </cell>
          <cell r="U64">
            <v>5.6619144602851321</v>
          </cell>
          <cell r="V64">
            <v>146.80000000000001</v>
          </cell>
          <cell r="W64">
            <v>106.8</v>
          </cell>
          <cell r="X64">
            <v>105.2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 t="str">
            <v>Дек</v>
          </cell>
          <cell r="D65">
            <v>351</v>
          </cell>
          <cell r="F65">
            <v>171</v>
          </cell>
          <cell r="G65">
            <v>180</v>
          </cell>
          <cell r="H65">
            <v>0.4</v>
          </cell>
          <cell r="I65">
            <v>40</v>
          </cell>
          <cell r="J65">
            <v>181</v>
          </cell>
          <cell r="K65">
            <v>-10</v>
          </cell>
          <cell r="N65">
            <v>34.200000000000003</v>
          </cell>
          <cell r="O65">
            <v>196.20000000000005</v>
          </cell>
          <cell r="P65">
            <v>0</v>
          </cell>
          <cell r="R65">
            <v>0</v>
          </cell>
          <cell r="S65" t="str">
            <v>большие остатки, не пользуются спросом в предпраздничные продажи</v>
          </cell>
          <cell r="T65">
            <v>5.2631578947368416</v>
          </cell>
          <cell r="U65">
            <v>5.2631578947368416</v>
          </cell>
          <cell r="V65">
            <v>34.799999999999997</v>
          </cell>
          <cell r="W65">
            <v>41.4</v>
          </cell>
          <cell r="X65">
            <v>5.2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 t="str">
            <v>Дек</v>
          </cell>
          <cell r="D66">
            <v>615.27800000000002</v>
          </cell>
          <cell r="F66">
            <v>435.911</v>
          </cell>
          <cell r="G66">
            <v>122.821</v>
          </cell>
          <cell r="H66">
            <v>1</v>
          </cell>
          <cell r="I66">
            <v>50</v>
          </cell>
          <cell r="J66">
            <v>433.3</v>
          </cell>
          <cell r="K66">
            <v>2.61099999999999</v>
          </cell>
          <cell r="L66">
            <v>550</v>
          </cell>
          <cell r="N66">
            <v>87.182199999999995</v>
          </cell>
          <cell r="O66">
            <v>373.36540000000002</v>
          </cell>
          <cell r="P66">
            <v>300</v>
          </cell>
          <cell r="T66">
            <v>11.158481891945835</v>
          </cell>
          <cell r="U66">
            <v>7.7174124993404627</v>
          </cell>
          <cell r="V66">
            <v>109.16400000000002</v>
          </cell>
          <cell r="W66">
            <v>78.763999999999996</v>
          </cell>
          <cell r="X66">
            <v>93.311999999999998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 t="str">
            <v>Дек</v>
          </cell>
          <cell r="D67">
            <v>602.92399999999998</v>
          </cell>
          <cell r="F67">
            <v>500.07600000000002</v>
          </cell>
          <cell r="G67">
            <v>3.1739999999999999</v>
          </cell>
          <cell r="H67">
            <v>1</v>
          </cell>
          <cell r="I67">
            <v>50</v>
          </cell>
          <cell r="J67">
            <v>470.85</v>
          </cell>
          <cell r="K67">
            <v>29.225999999999999</v>
          </cell>
          <cell r="L67">
            <v>750</v>
          </cell>
          <cell r="N67">
            <v>100.01520000000001</v>
          </cell>
          <cell r="O67">
            <v>447.00840000000017</v>
          </cell>
          <cell r="P67">
            <v>350</v>
          </cell>
          <cell r="T67">
            <v>11.030063430358584</v>
          </cell>
          <cell r="U67">
            <v>7.530595349506874</v>
          </cell>
          <cell r="V67">
            <v>59.055399999999999</v>
          </cell>
          <cell r="W67">
            <v>69.150000000000006</v>
          </cell>
          <cell r="X67">
            <v>105.96400000000001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 t="str">
            <v>Дек</v>
          </cell>
          <cell r="D68">
            <v>383.923</v>
          </cell>
          <cell r="F68">
            <v>324.08800000000002</v>
          </cell>
          <cell r="G68">
            <v>15.577999999999999</v>
          </cell>
          <cell r="H68">
            <v>1</v>
          </cell>
          <cell r="I68">
            <v>55</v>
          </cell>
          <cell r="J68">
            <v>371.55</v>
          </cell>
          <cell r="K68">
            <v>-47.461999999999989</v>
          </cell>
          <cell r="L68">
            <v>470.964</v>
          </cell>
          <cell r="N68">
            <v>64.817599999999999</v>
          </cell>
          <cell r="O68">
            <v>291.26920000000001</v>
          </cell>
          <cell r="P68">
            <v>230</v>
          </cell>
          <cell r="T68">
            <v>11.054744390412479</v>
          </cell>
          <cell r="U68">
            <v>7.5063254424724146</v>
          </cell>
          <cell r="V68">
            <v>102.28279999999999</v>
          </cell>
          <cell r="W68">
            <v>57.206600000000002</v>
          </cell>
          <cell r="X68">
            <v>81.311999999999998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D69">
            <v>0.85499999999999998</v>
          </cell>
          <cell r="G69">
            <v>0.85499999999999998</v>
          </cell>
          <cell r="H69">
            <v>0</v>
          </cell>
          <cell r="I69">
            <v>50</v>
          </cell>
          <cell r="K69">
            <v>0</v>
          </cell>
          <cell r="N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D70">
            <v>5</v>
          </cell>
          <cell r="F70">
            <v>2</v>
          </cell>
          <cell r="G70">
            <v>3</v>
          </cell>
          <cell r="H70">
            <v>0</v>
          </cell>
          <cell r="I70" t="e">
            <v>#N/A</v>
          </cell>
          <cell r="J70">
            <v>2</v>
          </cell>
          <cell r="K70">
            <v>0</v>
          </cell>
          <cell r="N70">
            <v>0.4</v>
          </cell>
          <cell r="T70">
            <v>7.5</v>
          </cell>
          <cell r="U70">
            <v>7.5</v>
          </cell>
          <cell r="V70">
            <v>0</v>
          </cell>
          <cell r="W70">
            <v>2.6</v>
          </cell>
          <cell r="X70">
            <v>6.4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 t="str">
            <v>Дек</v>
          </cell>
          <cell r="D71">
            <v>684</v>
          </cell>
          <cell r="F71">
            <v>367</v>
          </cell>
          <cell r="G71">
            <v>239</v>
          </cell>
          <cell r="H71">
            <v>0.4</v>
          </cell>
          <cell r="I71">
            <v>45</v>
          </cell>
          <cell r="J71">
            <v>392</v>
          </cell>
          <cell r="K71">
            <v>-25</v>
          </cell>
          <cell r="L71">
            <v>240</v>
          </cell>
          <cell r="N71">
            <v>73.400000000000006</v>
          </cell>
          <cell r="O71">
            <v>401.80000000000007</v>
          </cell>
          <cell r="P71">
            <v>0</v>
          </cell>
          <cell r="R71">
            <v>0</v>
          </cell>
          <cell r="S71" t="str">
            <v>большие остатки, не пользуются спросом в предпраздничные продажи</v>
          </cell>
          <cell r="T71">
            <v>6.5258855585831057</v>
          </cell>
          <cell r="U71">
            <v>6.5258855585831057</v>
          </cell>
          <cell r="V71">
            <v>79.2</v>
          </cell>
          <cell r="W71">
            <v>75.8</v>
          </cell>
          <cell r="X71">
            <v>77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D72">
            <v>474</v>
          </cell>
          <cell r="F72">
            <v>252</v>
          </cell>
          <cell r="G72">
            <v>175</v>
          </cell>
          <cell r="H72">
            <v>0.35</v>
          </cell>
          <cell r="I72">
            <v>40</v>
          </cell>
          <cell r="J72">
            <v>295</v>
          </cell>
          <cell r="K72">
            <v>-43</v>
          </cell>
          <cell r="L72">
            <v>118.60000000000002</v>
          </cell>
          <cell r="N72">
            <v>50.4</v>
          </cell>
          <cell r="O72">
            <v>260.79999999999995</v>
          </cell>
          <cell r="P72">
            <v>210</v>
          </cell>
          <cell r="T72">
            <v>9.9920634920634921</v>
          </cell>
          <cell r="U72">
            <v>5.825396825396826</v>
          </cell>
          <cell r="V72">
            <v>36.4</v>
          </cell>
          <cell r="W72">
            <v>56</v>
          </cell>
          <cell r="X72">
            <v>49.6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F73">
            <v>1.282</v>
          </cell>
          <cell r="G73">
            <v>-1.282</v>
          </cell>
          <cell r="H73">
            <v>0</v>
          </cell>
          <cell r="I73" t="e">
            <v>#N/A</v>
          </cell>
          <cell r="J73">
            <v>1.3</v>
          </cell>
          <cell r="K73">
            <v>-1.8000000000000016E-2</v>
          </cell>
          <cell r="N73">
            <v>0.25640000000000002</v>
          </cell>
          <cell r="T73">
            <v>-5</v>
          </cell>
          <cell r="U73">
            <v>-5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D74">
            <v>429</v>
          </cell>
          <cell r="F74">
            <v>149</v>
          </cell>
          <cell r="G74">
            <v>275.29500000000002</v>
          </cell>
          <cell r="H74">
            <v>0.4</v>
          </cell>
          <cell r="I74">
            <v>50</v>
          </cell>
          <cell r="J74">
            <v>151.6</v>
          </cell>
          <cell r="K74">
            <v>-2.5999999999999943</v>
          </cell>
          <cell r="N74">
            <v>29.8</v>
          </cell>
          <cell r="O74">
            <v>82.305000000000007</v>
          </cell>
          <cell r="P74">
            <v>50</v>
          </cell>
          <cell r="T74">
            <v>10.915939597315436</v>
          </cell>
          <cell r="U74">
            <v>9.2380872483221488</v>
          </cell>
          <cell r="V74">
            <v>15.6</v>
          </cell>
          <cell r="W74">
            <v>20</v>
          </cell>
          <cell r="X74">
            <v>36.741</v>
          </cell>
        </row>
        <row r="75">
          <cell r="A75" t="str">
            <v>340 Ветчина Запекуша с сочным окороком ТМ Стародворские колбасы ТС Вязанка в обо 0,42 кг. ПОКОМ</v>
          </cell>
          <cell r="B75" t="str">
            <v>шт</v>
          </cell>
          <cell r="D75">
            <v>30</v>
          </cell>
          <cell r="F75">
            <v>30</v>
          </cell>
          <cell r="H75">
            <v>0</v>
          </cell>
          <cell r="I75" t="e">
            <v>#N/A</v>
          </cell>
          <cell r="J75">
            <v>30</v>
          </cell>
          <cell r="K75">
            <v>0</v>
          </cell>
          <cell r="N75">
            <v>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</v>
          </cell>
        </row>
        <row r="76">
          <cell r="A76" t="str">
            <v>341 Колбаса вареная Филейбургская с филе сочного окорока ТМ Баварушка ТС Бавар  вектор 0,4кг ПОКОМ</v>
          </cell>
          <cell r="B76" t="str">
            <v>шт</v>
          </cell>
          <cell r="D76">
            <v>6</v>
          </cell>
          <cell r="F76">
            <v>3</v>
          </cell>
          <cell r="G76">
            <v>3</v>
          </cell>
          <cell r="H76">
            <v>0</v>
          </cell>
          <cell r="I76" t="e">
            <v>#N/A</v>
          </cell>
          <cell r="J76">
            <v>3</v>
          </cell>
          <cell r="K76">
            <v>0</v>
          </cell>
          <cell r="N76">
            <v>0.6</v>
          </cell>
          <cell r="T76">
            <v>5</v>
          </cell>
          <cell r="U76">
            <v>5</v>
          </cell>
          <cell r="V76">
            <v>0</v>
          </cell>
          <cell r="W76">
            <v>3.6</v>
          </cell>
          <cell r="X76">
            <v>0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D77">
            <v>30</v>
          </cell>
          <cell r="F77">
            <v>30</v>
          </cell>
          <cell r="H77">
            <v>0.4</v>
          </cell>
          <cell r="I77">
            <v>60</v>
          </cell>
          <cell r="J77">
            <v>43</v>
          </cell>
          <cell r="K77">
            <v>-13</v>
          </cell>
          <cell r="N77">
            <v>6</v>
          </cell>
          <cell r="O77">
            <v>42</v>
          </cell>
          <cell r="P77">
            <v>35</v>
          </cell>
          <cell r="T77">
            <v>5.833333333333333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344 Колбаса Салями Финская ТМ Стародворски колбасы ТС Вязанка в оболочке фиброуз в вак 0,35 кг ПОКОМ</v>
          </cell>
          <cell r="B78" t="str">
            <v>шт</v>
          </cell>
          <cell r="D78">
            <v>32</v>
          </cell>
          <cell r="F78">
            <v>29</v>
          </cell>
          <cell r="G78">
            <v>3</v>
          </cell>
          <cell r="H78">
            <v>0</v>
          </cell>
          <cell r="I78">
            <v>40</v>
          </cell>
          <cell r="J78">
            <v>29</v>
          </cell>
          <cell r="K78">
            <v>0</v>
          </cell>
          <cell r="N78">
            <v>5.8</v>
          </cell>
          <cell r="T78">
            <v>0.51724137931034486</v>
          </cell>
          <cell r="U78">
            <v>0.51724137931034486</v>
          </cell>
          <cell r="V78">
            <v>0.2</v>
          </cell>
          <cell r="W78">
            <v>0</v>
          </cell>
          <cell r="X78">
            <v>0</v>
          </cell>
          <cell r="Y78" t="str">
            <v>Вывести</v>
          </cell>
        </row>
        <row r="79">
          <cell r="A79" t="str">
            <v>346 Колбаса Сервелат Филейбургский с копченой грудинкой ТМ Баварушка в оболов/у 0,35 кг срез  ПОКОМ</v>
          </cell>
          <cell r="B79" t="str">
            <v>шт</v>
          </cell>
          <cell r="D79">
            <v>40</v>
          </cell>
          <cell r="F79">
            <v>41</v>
          </cell>
          <cell r="G79">
            <v>-10</v>
          </cell>
          <cell r="H79">
            <v>0</v>
          </cell>
          <cell r="I79" t="e">
            <v>#N/A</v>
          </cell>
          <cell r="J79">
            <v>43</v>
          </cell>
          <cell r="K79">
            <v>-2</v>
          </cell>
          <cell r="N79">
            <v>8.1999999999999993</v>
          </cell>
          <cell r="T79">
            <v>-1.2195121951219514</v>
          </cell>
          <cell r="U79">
            <v>-1.2195121951219514</v>
          </cell>
          <cell r="V79">
            <v>0</v>
          </cell>
          <cell r="W79">
            <v>4.5999999999999996</v>
          </cell>
          <cell r="X79">
            <v>15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D80">
            <v>37</v>
          </cell>
          <cell r="F80">
            <v>37</v>
          </cell>
          <cell r="H80">
            <v>0</v>
          </cell>
          <cell r="I80" t="e">
            <v>#N/A</v>
          </cell>
          <cell r="J80">
            <v>52</v>
          </cell>
          <cell r="K80">
            <v>-15</v>
          </cell>
          <cell r="N80">
            <v>7.4</v>
          </cell>
          <cell r="T80">
            <v>0</v>
          </cell>
          <cell r="U80">
            <v>0</v>
          </cell>
          <cell r="V80">
            <v>0</v>
          </cell>
          <cell r="W80">
            <v>4.8</v>
          </cell>
          <cell r="X80">
            <v>3.4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D81">
            <v>42</v>
          </cell>
          <cell r="F81">
            <v>39</v>
          </cell>
          <cell r="G81">
            <v>2</v>
          </cell>
          <cell r="H81">
            <v>0</v>
          </cell>
          <cell r="I81" t="e">
            <v>#N/A</v>
          </cell>
          <cell r="J81">
            <v>42</v>
          </cell>
          <cell r="K81">
            <v>-3</v>
          </cell>
          <cell r="N81">
            <v>7.8</v>
          </cell>
          <cell r="T81">
            <v>0.25641025641025644</v>
          </cell>
          <cell r="U81">
            <v>0.25641025641025644</v>
          </cell>
          <cell r="V81">
            <v>0</v>
          </cell>
          <cell r="W81">
            <v>4.8</v>
          </cell>
          <cell r="X81">
            <v>9.8000000000000007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 t="str">
            <v>Дек</v>
          </cell>
          <cell r="D82">
            <v>393</v>
          </cell>
          <cell r="F82">
            <v>119</v>
          </cell>
          <cell r="G82">
            <v>263</v>
          </cell>
          <cell r="H82">
            <v>0.4</v>
          </cell>
          <cell r="I82">
            <v>40</v>
          </cell>
          <cell r="J82">
            <v>127</v>
          </cell>
          <cell r="K82">
            <v>-8</v>
          </cell>
          <cell r="N82">
            <v>23.8</v>
          </cell>
          <cell r="T82">
            <v>11.050420168067227</v>
          </cell>
          <cell r="U82">
            <v>11.050420168067227</v>
          </cell>
          <cell r="V82">
            <v>30.4</v>
          </cell>
          <cell r="W82">
            <v>18.600000000000001</v>
          </cell>
          <cell r="X82">
            <v>18.399999999999999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90.974000000000004</v>
          </cell>
          <cell r="F83">
            <v>57.37</v>
          </cell>
          <cell r="G83">
            <v>31.465</v>
          </cell>
          <cell r="H83">
            <v>1</v>
          </cell>
          <cell r="I83">
            <v>40</v>
          </cell>
          <cell r="J83">
            <v>95.6</v>
          </cell>
          <cell r="K83">
            <v>-38.229999999999997</v>
          </cell>
          <cell r="L83">
            <v>199.35580000000004</v>
          </cell>
          <cell r="N83">
            <v>11.474</v>
          </cell>
          <cell r="T83">
            <v>20.116855499389928</v>
          </cell>
          <cell r="U83">
            <v>20.116855499389928</v>
          </cell>
          <cell r="V83">
            <v>2.4172000000000002</v>
          </cell>
          <cell r="W83">
            <v>7.030800000000001</v>
          </cell>
          <cell r="X83">
            <v>32.0212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D84">
            <v>288</v>
          </cell>
          <cell r="F84">
            <v>108</v>
          </cell>
          <cell r="G84">
            <v>149</v>
          </cell>
          <cell r="H84">
            <v>0.28000000000000003</v>
          </cell>
          <cell r="I84">
            <v>45</v>
          </cell>
          <cell r="J84">
            <v>152</v>
          </cell>
          <cell r="K84">
            <v>-44</v>
          </cell>
          <cell r="L84">
            <v>11.399999999999977</v>
          </cell>
          <cell r="N84">
            <v>21.6</v>
          </cell>
          <cell r="O84">
            <v>98.800000000000068</v>
          </cell>
          <cell r="P84">
            <v>50</v>
          </cell>
          <cell r="T84">
            <v>9.7407407407407387</v>
          </cell>
          <cell r="U84">
            <v>7.4259259259259247</v>
          </cell>
          <cell r="V84">
            <v>14.6</v>
          </cell>
          <cell r="W84">
            <v>28.8</v>
          </cell>
          <cell r="X84">
            <v>24.4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D85">
            <v>350.286</v>
          </cell>
          <cell r="F85">
            <v>187.06800000000001</v>
          </cell>
          <cell r="G85">
            <v>152.57400000000001</v>
          </cell>
          <cell r="H85">
            <v>1</v>
          </cell>
          <cell r="I85">
            <v>30</v>
          </cell>
          <cell r="J85">
            <v>189.49</v>
          </cell>
          <cell r="K85">
            <v>-2.421999999999997</v>
          </cell>
          <cell r="N85">
            <v>37.413600000000002</v>
          </cell>
          <cell r="O85">
            <v>184.14839999999998</v>
          </cell>
          <cell r="P85">
            <v>100</v>
          </cell>
          <cell r="T85">
            <v>6.7508606496033527</v>
          </cell>
          <cell r="U85">
            <v>4.0780357944704599</v>
          </cell>
          <cell r="V85">
            <v>44.283999999999999</v>
          </cell>
          <cell r="W85">
            <v>38.735199999999999</v>
          </cell>
          <cell r="X85">
            <v>34.361399999999996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D86">
            <v>152</v>
          </cell>
          <cell r="F86">
            <v>102</v>
          </cell>
          <cell r="G86">
            <v>13</v>
          </cell>
          <cell r="H86">
            <v>0.28000000000000003</v>
          </cell>
          <cell r="I86">
            <v>45</v>
          </cell>
          <cell r="J86">
            <v>151</v>
          </cell>
          <cell r="K86">
            <v>-49</v>
          </cell>
          <cell r="L86">
            <v>159</v>
          </cell>
          <cell r="N86">
            <v>20.399999999999999</v>
          </cell>
          <cell r="O86">
            <v>72.799999999999983</v>
          </cell>
          <cell r="P86">
            <v>30</v>
          </cell>
          <cell r="T86">
            <v>9.9019607843137258</v>
          </cell>
          <cell r="U86">
            <v>8.4313725490196081</v>
          </cell>
          <cell r="V86">
            <v>16.2</v>
          </cell>
          <cell r="W86">
            <v>19.2</v>
          </cell>
          <cell r="X86">
            <v>27.4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D87">
            <v>271</v>
          </cell>
          <cell r="F87">
            <v>203</v>
          </cell>
          <cell r="G87">
            <v>59</v>
          </cell>
          <cell r="H87">
            <v>0.45</v>
          </cell>
          <cell r="I87">
            <v>50</v>
          </cell>
          <cell r="J87">
            <v>203</v>
          </cell>
          <cell r="K87">
            <v>0</v>
          </cell>
          <cell r="L87">
            <v>173.60000000000002</v>
          </cell>
          <cell r="N87">
            <v>40.6</v>
          </cell>
          <cell r="O87">
            <v>254.60000000000002</v>
          </cell>
          <cell r="P87">
            <v>210</v>
          </cell>
          <cell r="T87">
            <v>10.901477832512315</v>
          </cell>
          <cell r="U87">
            <v>5.7290640394088674</v>
          </cell>
          <cell r="V87">
            <v>0</v>
          </cell>
          <cell r="W87">
            <v>14.8</v>
          </cell>
          <cell r="X87">
            <v>39.6</v>
          </cell>
        </row>
        <row r="88">
          <cell r="A88" t="str">
            <v>369 Колбаса Сливушка ТМ Вязанка в оболочке полиамид вес.  ПОКОМ</v>
          </cell>
          <cell r="B88" t="str">
            <v>кг</v>
          </cell>
          <cell r="C88" t="str">
            <v>Дек</v>
          </cell>
          <cell r="D88">
            <v>696.63599999999997</v>
          </cell>
          <cell r="F88">
            <v>426.36</v>
          </cell>
          <cell r="G88">
            <v>239.35900000000001</v>
          </cell>
          <cell r="H88">
            <v>1</v>
          </cell>
          <cell r="I88">
            <v>50</v>
          </cell>
          <cell r="J88">
            <v>412.15</v>
          </cell>
          <cell r="K88">
            <v>14.210000000000036</v>
          </cell>
          <cell r="L88">
            <v>250</v>
          </cell>
          <cell r="N88">
            <v>85.272000000000006</v>
          </cell>
          <cell r="O88">
            <v>533.90500000000009</v>
          </cell>
          <cell r="P88">
            <v>450</v>
          </cell>
          <cell r="T88">
            <v>11.016031053569753</v>
          </cell>
          <cell r="U88">
            <v>5.7388005441411014</v>
          </cell>
          <cell r="V88">
            <v>85.509199999999993</v>
          </cell>
          <cell r="W88">
            <v>84.837199999999996</v>
          </cell>
          <cell r="X88">
            <v>70.836800000000011</v>
          </cell>
        </row>
        <row r="89">
          <cell r="A89" t="str">
            <v>370 Ветчина Сливушка с индейкой ТМ Вязанка в оболочке полиамид.</v>
          </cell>
          <cell r="B89" t="str">
            <v>кг</v>
          </cell>
          <cell r="C89" t="str">
            <v>Дек</v>
          </cell>
          <cell r="D89">
            <v>76.602999999999994</v>
          </cell>
          <cell r="F89">
            <v>69.793999999999997</v>
          </cell>
          <cell r="G89">
            <v>6.8090000000000002</v>
          </cell>
          <cell r="H89">
            <v>1</v>
          </cell>
          <cell r="I89">
            <v>50</v>
          </cell>
          <cell r="J89">
            <v>75.599999999999994</v>
          </cell>
          <cell r="K89">
            <v>-5.8059999999999974</v>
          </cell>
          <cell r="N89">
            <v>13.9588</v>
          </cell>
          <cell r="O89">
            <v>90.902600000000007</v>
          </cell>
          <cell r="P89">
            <v>75</v>
          </cell>
          <cell r="T89">
            <v>5.8607473421784109</v>
          </cell>
          <cell r="U89">
            <v>0.4877926469324011</v>
          </cell>
          <cell r="V89">
            <v>4.0536000000000003</v>
          </cell>
          <cell r="W89">
            <v>9.0434000000000001</v>
          </cell>
          <cell r="X89">
            <v>0</v>
          </cell>
        </row>
        <row r="90">
          <cell r="A90" t="str">
            <v>371  Сосиски Сочинки Молочные 0,4 кг ТМ Стародворье  ПОКОМ</v>
          </cell>
          <cell r="B90" t="str">
            <v>шт</v>
          </cell>
          <cell r="C90" t="str">
            <v>нет</v>
          </cell>
          <cell r="D90">
            <v>573</v>
          </cell>
          <cell r="F90">
            <v>278</v>
          </cell>
          <cell r="G90">
            <v>276</v>
          </cell>
          <cell r="H90">
            <v>0.4</v>
          </cell>
          <cell r="I90">
            <v>40</v>
          </cell>
          <cell r="J90">
            <v>271</v>
          </cell>
          <cell r="K90">
            <v>7</v>
          </cell>
          <cell r="N90">
            <v>55.6</v>
          </cell>
          <cell r="O90">
            <v>335.6</v>
          </cell>
          <cell r="P90">
            <v>100</v>
          </cell>
          <cell r="R90">
            <v>100</v>
          </cell>
          <cell r="S90" t="str">
            <v>большие остатки, не пользуются спросом в предпраздничные продажи</v>
          </cell>
          <cell r="T90">
            <v>6.7625899280575537</v>
          </cell>
          <cell r="U90">
            <v>4.9640287769784175</v>
          </cell>
          <cell r="V90">
            <v>76.8</v>
          </cell>
          <cell r="W90">
            <v>65.8</v>
          </cell>
          <cell r="X90">
            <v>46.8</v>
          </cell>
        </row>
        <row r="91">
          <cell r="A91" t="str">
            <v>372  Сосиски Сочинки Сливочные 0,4 кг ТМ Стародворье  ПОКОМ</v>
          </cell>
          <cell r="B91" t="str">
            <v>шт</v>
          </cell>
          <cell r="C91" t="str">
            <v>Дек</v>
          </cell>
          <cell r="D91">
            <v>443</v>
          </cell>
          <cell r="F91">
            <v>239</v>
          </cell>
          <cell r="G91">
            <v>151</v>
          </cell>
          <cell r="H91">
            <v>0.4</v>
          </cell>
          <cell r="I91">
            <v>40</v>
          </cell>
          <cell r="J91">
            <v>262</v>
          </cell>
          <cell r="K91">
            <v>-23</v>
          </cell>
          <cell r="L91">
            <v>137.39999999999998</v>
          </cell>
          <cell r="N91">
            <v>47.8</v>
          </cell>
          <cell r="O91">
            <v>237.39999999999998</v>
          </cell>
          <cell r="P91">
            <v>0</v>
          </cell>
          <cell r="R91">
            <v>0</v>
          </cell>
          <cell r="S91" t="str">
            <v>большие остатки, не пользуются спросом в предпраздничные продажи</v>
          </cell>
          <cell r="T91">
            <v>6.03347280334728</v>
          </cell>
          <cell r="U91">
            <v>6.03347280334728</v>
          </cell>
          <cell r="V91">
            <v>68.2</v>
          </cell>
          <cell r="W91">
            <v>47.8</v>
          </cell>
          <cell r="X91">
            <v>47.4</v>
          </cell>
        </row>
        <row r="92">
          <cell r="A92" t="str">
            <v>373 Ветчины «Филейская» Фикс.вес 0,45 Вектор ТМ «Вязанка»  Поком</v>
          </cell>
          <cell r="B92" t="str">
            <v>шт</v>
          </cell>
          <cell r="D92">
            <v>60</v>
          </cell>
          <cell r="F92">
            <v>32</v>
          </cell>
          <cell r="G92">
            <v>16</v>
          </cell>
          <cell r="H92">
            <v>0</v>
          </cell>
          <cell r="I92" t="e">
            <v>#N/A</v>
          </cell>
          <cell r="J92">
            <v>44</v>
          </cell>
          <cell r="K92">
            <v>-12</v>
          </cell>
          <cell r="N92">
            <v>6.4</v>
          </cell>
          <cell r="T92">
            <v>2.5</v>
          </cell>
          <cell r="U92">
            <v>2.5</v>
          </cell>
          <cell r="V92">
            <v>0</v>
          </cell>
          <cell r="W92">
            <v>7.2</v>
          </cell>
          <cell r="X92">
            <v>0</v>
          </cell>
        </row>
        <row r="93">
          <cell r="A93" t="str">
            <v>374  Сосиски Сочинки с сыром ф/в 0,3 кг п/а ТМ "Стародворье"  Поком</v>
          </cell>
          <cell r="B93" t="str">
            <v>шт</v>
          </cell>
          <cell r="D93">
            <v>30</v>
          </cell>
          <cell r="F93">
            <v>30</v>
          </cell>
          <cell r="H93">
            <v>0</v>
          </cell>
          <cell r="I93" t="e">
            <v>#N/A</v>
          </cell>
          <cell r="J93">
            <v>34</v>
          </cell>
          <cell r="K93">
            <v>-4</v>
          </cell>
          <cell r="N93">
            <v>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7.2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D94">
            <v>379</v>
          </cell>
          <cell r="F94">
            <v>196</v>
          </cell>
          <cell r="G94">
            <v>174</v>
          </cell>
          <cell r="H94">
            <v>0.4</v>
          </cell>
          <cell r="I94">
            <v>40</v>
          </cell>
          <cell r="J94">
            <v>214</v>
          </cell>
          <cell r="K94">
            <v>-18</v>
          </cell>
          <cell r="N94">
            <v>39.200000000000003</v>
          </cell>
          <cell r="O94">
            <v>218</v>
          </cell>
          <cell r="P94">
            <v>0</v>
          </cell>
          <cell r="R94">
            <v>0</v>
          </cell>
          <cell r="S94" t="str">
            <v>большие остатки, не пользуются спросом в предпраздничные продажи</v>
          </cell>
          <cell r="T94">
            <v>4.4387755102040813</v>
          </cell>
          <cell r="U94">
            <v>4.4387755102040813</v>
          </cell>
          <cell r="V94">
            <v>30.2</v>
          </cell>
          <cell r="W94">
            <v>20.8</v>
          </cell>
          <cell r="X94">
            <v>30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316.60700000000003</v>
          </cell>
          <cell r="F95">
            <v>232.19200000000001</v>
          </cell>
          <cell r="G95">
            <v>82.765000000000001</v>
          </cell>
          <cell r="H95">
            <v>1</v>
          </cell>
          <cell r="I95">
            <v>40</v>
          </cell>
          <cell r="J95">
            <v>216.15</v>
          </cell>
          <cell r="K95">
            <v>16.042000000000002</v>
          </cell>
          <cell r="N95">
            <v>46.438400000000001</v>
          </cell>
          <cell r="O95">
            <v>288.74220000000003</v>
          </cell>
          <cell r="P95">
            <v>230</v>
          </cell>
          <cell r="T95">
            <v>6.7350511645534725</v>
          </cell>
          <cell r="U95">
            <v>1.7822534798787211</v>
          </cell>
          <cell r="V95">
            <v>39.950800000000001</v>
          </cell>
          <cell r="W95">
            <v>37.239800000000002</v>
          </cell>
          <cell r="X95">
            <v>27.539400000000001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380.09399999999999</v>
          </cell>
          <cell r="F96">
            <v>188.18199999999999</v>
          </cell>
          <cell r="G96">
            <v>187.15</v>
          </cell>
          <cell r="H96">
            <v>1</v>
          </cell>
          <cell r="I96">
            <v>40</v>
          </cell>
          <cell r="J96">
            <v>189.75</v>
          </cell>
          <cell r="K96">
            <v>-1.5680000000000121</v>
          </cell>
          <cell r="L96">
            <v>45.393199999999979</v>
          </cell>
          <cell r="N96">
            <v>37.636399999999995</v>
          </cell>
          <cell r="O96">
            <v>181.45719999999997</v>
          </cell>
          <cell r="P96">
            <v>150</v>
          </cell>
          <cell r="T96">
            <v>10.164181483882624</v>
          </cell>
          <cell r="U96">
            <v>6.178678088233732</v>
          </cell>
          <cell r="V96">
            <v>40.7042</v>
          </cell>
          <cell r="W96">
            <v>43.287400000000005</v>
          </cell>
          <cell r="X96">
            <v>38.244199999999999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162</v>
          </cell>
          <cell r="F97">
            <v>49</v>
          </cell>
          <cell r="G97">
            <v>92</v>
          </cell>
          <cell r="H97">
            <v>0.28000000000000003</v>
          </cell>
          <cell r="I97">
            <v>35</v>
          </cell>
          <cell r="J97">
            <v>64</v>
          </cell>
          <cell r="K97">
            <v>-15</v>
          </cell>
          <cell r="L97">
            <v>15</v>
          </cell>
          <cell r="N97">
            <v>9.8000000000000007</v>
          </cell>
          <cell r="T97">
            <v>10.918367346938775</v>
          </cell>
          <cell r="U97">
            <v>10.918367346938775</v>
          </cell>
          <cell r="V97">
            <v>18</v>
          </cell>
          <cell r="W97">
            <v>9.8000000000000007</v>
          </cell>
          <cell r="X97">
            <v>15.6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22</v>
          </cell>
          <cell r="F98">
            <v>17</v>
          </cell>
          <cell r="G98">
            <v>2</v>
          </cell>
          <cell r="H98">
            <v>0.4</v>
          </cell>
          <cell r="I98">
            <v>90</v>
          </cell>
          <cell r="J98">
            <v>23</v>
          </cell>
          <cell r="K98">
            <v>-6</v>
          </cell>
          <cell r="N98">
            <v>3.4</v>
          </cell>
          <cell r="O98">
            <v>25.2</v>
          </cell>
          <cell r="P98">
            <v>20</v>
          </cell>
          <cell r="T98">
            <v>6.4705882352941178</v>
          </cell>
          <cell r="U98">
            <v>0.58823529411764708</v>
          </cell>
          <cell r="V98">
            <v>9</v>
          </cell>
          <cell r="W98">
            <v>5</v>
          </cell>
          <cell r="X98">
            <v>4.5999999999999996</v>
          </cell>
          <cell r="Y98" t="str">
            <v>нет в бланке заказов</v>
          </cell>
        </row>
        <row r="99">
          <cell r="A99" t="str">
            <v>391 Вареные колбасы «Докторская ГОСТ» Фикс.вес 0,37 п/а ТМ «Вязанка»  Поком</v>
          </cell>
          <cell r="B99" t="str">
            <v>шт</v>
          </cell>
          <cell r="D99">
            <v>217</v>
          </cell>
          <cell r="F99">
            <v>144</v>
          </cell>
          <cell r="G99">
            <v>73</v>
          </cell>
          <cell r="H99">
            <v>0.37</v>
          </cell>
          <cell r="I99">
            <v>50</v>
          </cell>
          <cell r="J99">
            <v>144</v>
          </cell>
          <cell r="K99">
            <v>0</v>
          </cell>
          <cell r="L99">
            <v>73.399999999999977</v>
          </cell>
          <cell r="N99">
            <v>28.8</v>
          </cell>
          <cell r="O99">
            <v>199.20000000000005</v>
          </cell>
          <cell r="P99">
            <v>170</v>
          </cell>
          <cell r="T99">
            <v>10.986111111111111</v>
          </cell>
          <cell r="U99">
            <v>5.0833333333333321</v>
          </cell>
          <cell r="V99">
            <v>18.600000000000001</v>
          </cell>
          <cell r="W99">
            <v>23.8</v>
          </cell>
          <cell r="X99">
            <v>26.4</v>
          </cell>
        </row>
        <row r="100">
          <cell r="A100" t="str">
            <v>392 Вареные колбасы «Докторская ГОСТ» Фикс.вес 0,6 Вектор ТМ «Дугушка»  Поком</v>
          </cell>
          <cell r="B100" t="str">
            <v>шт</v>
          </cell>
          <cell r="D100">
            <v>84</v>
          </cell>
          <cell r="F100">
            <v>83</v>
          </cell>
          <cell r="H100">
            <v>0.6</v>
          </cell>
          <cell r="I100">
            <v>55</v>
          </cell>
          <cell r="J100">
            <v>83</v>
          </cell>
          <cell r="K100">
            <v>0</v>
          </cell>
          <cell r="L100">
            <v>147</v>
          </cell>
          <cell r="N100">
            <v>16.600000000000001</v>
          </cell>
          <cell r="O100">
            <v>52.200000000000017</v>
          </cell>
          <cell r="P100">
            <v>35</v>
          </cell>
          <cell r="T100">
            <v>10.963855421686747</v>
          </cell>
          <cell r="U100">
            <v>8.8554216867469879</v>
          </cell>
          <cell r="V100">
            <v>13.8</v>
          </cell>
          <cell r="W100">
            <v>9.6</v>
          </cell>
          <cell r="X100">
            <v>23</v>
          </cell>
        </row>
        <row r="101">
          <cell r="A101" t="str">
            <v>393 Ветчины Сливушка с индейкой Вязанка Фикс.вес 0,4 П/а Вязанка  Поком</v>
          </cell>
          <cell r="B101" t="str">
            <v>шт</v>
          </cell>
          <cell r="D101">
            <v>108</v>
          </cell>
          <cell r="F101">
            <v>108</v>
          </cell>
          <cell r="H101">
            <v>0.4</v>
          </cell>
          <cell r="I101">
            <v>50</v>
          </cell>
          <cell r="J101">
            <v>125</v>
          </cell>
          <cell r="K101">
            <v>-17</v>
          </cell>
          <cell r="L101">
            <v>192</v>
          </cell>
          <cell r="N101">
            <v>21.6</v>
          </cell>
          <cell r="O101">
            <v>67.200000000000045</v>
          </cell>
          <cell r="P101">
            <v>45</v>
          </cell>
          <cell r="T101">
            <v>10.972222222222221</v>
          </cell>
          <cell r="U101">
            <v>8.8888888888888875</v>
          </cell>
          <cell r="V101">
            <v>2.4</v>
          </cell>
          <cell r="W101">
            <v>7.2</v>
          </cell>
          <cell r="X101">
            <v>30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B102" t="str">
            <v>шт</v>
          </cell>
          <cell r="D102">
            <v>211</v>
          </cell>
          <cell r="F102">
            <v>85</v>
          </cell>
          <cell r="G102">
            <v>123</v>
          </cell>
          <cell r="H102">
            <v>0.35</v>
          </cell>
          <cell r="I102">
            <v>50</v>
          </cell>
          <cell r="J102">
            <v>85</v>
          </cell>
          <cell r="K102">
            <v>0</v>
          </cell>
          <cell r="N102">
            <v>17</v>
          </cell>
          <cell r="O102">
            <v>81</v>
          </cell>
          <cell r="P102">
            <v>65</v>
          </cell>
          <cell r="T102">
            <v>11.058823529411764</v>
          </cell>
          <cell r="U102">
            <v>7.2352941176470589</v>
          </cell>
          <cell r="V102">
            <v>20</v>
          </cell>
          <cell r="W102">
            <v>16.399999999999999</v>
          </cell>
          <cell r="X102">
            <v>17.8</v>
          </cell>
        </row>
        <row r="103">
          <cell r="A103" t="str">
            <v>395 Ветчины «Дугушка» Фикс.вес 0,6 П/а ТМ «Дугушка»  Поком</v>
          </cell>
          <cell r="B103" t="str">
            <v>шт</v>
          </cell>
          <cell r="D103">
            <v>203</v>
          </cell>
          <cell r="F103">
            <v>97</v>
          </cell>
          <cell r="G103">
            <v>106</v>
          </cell>
          <cell r="H103">
            <v>0.6</v>
          </cell>
          <cell r="I103">
            <v>55</v>
          </cell>
          <cell r="J103">
            <v>97</v>
          </cell>
          <cell r="K103">
            <v>0</v>
          </cell>
          <cell r="L103">
            <v>34.600000000000023</v>
          </cell>
          <cell r="N103">
            <v>19.399999999999999</v>
          </cell>
          <cell r="O103">
            <v>92.19999999999996</v>
          </cell>
          <cell r="P103">
            <v>70</v>
          </cell>
          <cell r="T103">
            <v>10.855670103092786</v>
          </cell>
          <cell r="U103">
            <v>7.2474226804123729</v>
          </cell>
          <cell r="V103">
            <v>15.4</v>
          </cell>
          <cell r="W103">
            <v>13.4</v>
          </cell>
          <cell r="X103">
            <v>21.6</v>
          </cell>
        </row>
        <row r="104">
          <cell r="A104" t="str">
            <v>396 Сардельки «Филейские» Фикс.вес 0,4 NDX мгс ТМ «Вязанка»</v>
          </cell>
          <cell r="B104" t="str">
            <v>шт</v>
          </cell>
          <cell r="D104">
            <v>94</v>
          </cell>
          <cell r="F104">
            <v>74</v>
          </cell>
          <cell r="G104">
            <v>20</v>
          </cell>
          <cell r="H104">
            <v>0.4</v>
          </cell>
          <cell r="I104">
            <v>30</v>
          </cell>
          <cell r="J104">
            <v>75</v>
          </cell>
          <cell r="K104">
            <v>-1</v>
          </cell>
          <cell r="L104">
            <v>38</v>
          </cell>
          <cell r="N104">
            <v>14.8</v>
          </cell>
          <cell r="O104">
            <v>75.200000000000017</v>
          </cell>
          <cell r="P104">
            <v>45</v>
          </cell>
          <cell r="T104">
            <v>6.9594594594594588</v>
          </cell>
          <cell r="U104">
            <v>3.9189189189189189</v>
          </cell>
          <cell r="V104">
            <v>9.6</v>
          </cell>
          <cell r="W104">
            <v>8.6</v>
          </cell>
          <cell r="X104">
            <v>13.2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B105" t="str">
            <v>шт</v>
          </cell>
          <cell r="D105">
            <v>225</v>
          </cell>
          <cell r="F105">
            <v>138</v>
          </cell>
          <cell r="G105">
            <v>87</v>
          </cell>
          <cell r="H105">
            <v>0.45</v>
          </cell>
          <cell r="I105">
            <v>40</v>
          </cell>
          <cell r="J105">
            <v>138</v>
          </cell>
          <cell r="K105">
            <v>0</v>
          </cell>
          <cell r="L105">
            <v>52.199999999999989</v>
          </cell>
          <cell r="N105">
            <v>27.6</v>
          </cell>
          <cell r="O105">
            <v>164.40000000000003</v>
          </cell>
          <cell r="P105">
            <v>130</v>
          </cell>
          <cell r="T105">
            <v>9.7536231884057969</v>
          </cell>
          <cell r="U105">
            <v>5.0434782608695645</v>
          </cell>
          <cell r="V105">
            <v>9</v>
          </cell>
          <cell r="W105">
            <v>21.6</v>
          </cell>
          <cell r="X105">
            <v>25.2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кг</v>
          </cell>
          <cell r="D106">
            <v>73.653000000000006</v>
          </cell>
          <cell r="F106">
            <v>35.280999999999999</v>
          </cell>
          <cell r="G106">
            <v>38.372</v>
          </cell>
          <cell r="H106">
            <v>1</v>
          </cell>
          <cell r="I106">
            <v>45</v>
          </cell>
          <cell r="J106">
            <v>35.167999999999999</v>
          </cell>
          <cell r="K106">
            <v>0.11299999999999955</v>
          </cell>
          <cell r="L106">
            <v>15.334800000000001</v>
          </cell>
          <cell r="N106">
            <v>7.0561999999999996</v>
          </cell>
          <cell r="O106">
            <v>30.96759999999999</v>
          </cell>
          <cell r="P106">
            <v>15</v>
          </cell>
          <cell r="T106">
            <v>9.7370822822482364</v>
          </cell>
          <cell r="U106">
            <v>7.6112921969331939</v>
          </cell>
          <cell r="V106">
            <v>0</v>
          </cell>
          <cell r="W106">
            <v>8.2902000000000005</v>
          </cell>
          <cell r="X106">
            <v>8.0898000000000003</v>
          </cell>
        </row>
        <row r="107">
          <cell r="A107" t="str">
            <v>431 Ветчина Филейская ТМ Вязанка ТС Столичная в оболочке полиамид 0,45 кг.  Поком</v>
          </cell>
          <cell r="B107" t="str">
            <v>шт</v>
          </cell>
          <cell r="D107">
            <v>-1</v>
          </cell>
          <cell r="G107">
            <v>-1</v>
          </cell>
          <cell r="H107">
            <v>0</v>
          </cell>
          <cell r="I107" t="e">
            <v>#N/A</v>
          </cell>
          <cell r="K107">
            <v>0</v>
          </cell>
          <cell r="N107">
            <v>0</v>
          </cell>
          <cell r="T107" t="e">
            <v>#DIV/0!</v>
          </cell>
          <cell r="U107" t="e">
            <v>#DIV/0!</v>
          </cell>
          <cell r="V107">
            <v>0</v>
          </cell>
          <cell r="W107">
            <v>0.2</v>
          </cell>
          <cell r="X107">
            <v>0</v>
          </cell>
        </row>
        <row r="108">
          <cell r="A108" t="str">
            <v>446 Сосиски Баварские с сыром 0,35 кг. ТМ Стародворье в оболочке айпил в модифи газовой среде  Поком</v>
          </cell>
          <cell r="B108" t="str">
            <v>шт</v>
          </cell>
          <cell r="D108">
            <v>78</v>
          </cell>
          <cell r="F108">
            <v>33</v>
          </cell>
          <cell r="G108">
            <v>45</v>
          </cell>
          <cell r="H108">
            <v>0.35</v>
          </cell>
          <cell r="I108">
            <v>40</v>
          </cell>
          <cell r="J108">
            <v>34</v>
          </cell>
          <cell r="K108">
            <v>-1</v>
          </cell>
          <cell r="N108">
            <v>6.6</v>
          </cell>
          <cell r="O108">
            <v>27.599999999999994</v>
          </cell>
          <cell r="P108">
            <v>20</v>
          </cell>
          <cell r="T108">
            <v>9.8484848484848495</v>
          </cell>
          <cell r="U108">
            <v>6.8181818181818183</v>
          </cell>
          <cell r="V108">
            <v>0</v>
          </cell>
          <cell r="W108">
            <v>0</v>
          </cell>
          <cell r="X108">
            <v>0</v>
          </cell>
        </row>
        <row r="109">
          <cell r="A109" t="str">
            <v>451 Сосиски «Баварские» Фикс.вес 0,35 П/а ТМ «Стародворье»  Поком</v>
          </cell>
          <cell r="B109" t="str">
            <v>шт</v>
          </cell>
          <cell r="D109">
            <v>30</v>
          </cell>
          <cell r="F109">
            <v>30</v>
          </cell>
          <cell r="H109">
            <v>0.35</v>
          </cell>
          <cell r="I109">
            <v>45</v>
          </cell>
          <cell r="J109">
            <v>31</v>
          </cell>
          <cell r="K109">
            <v>-1</v>
          </cell>
          <cell r="N109">
            <v>6</v>
          </cell>
          <cell r="O109">
            <v>42</v>
          </cell>
          <cell r="P109">
            <v>30</v>
          </cell>
          <cell r="T109">
            <v>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A110" t="str">
            <v>457 Колбаса Филейбургская ТМ Баварушка с филе сочного окорока в оболочке черева 0,13 кг.  Поком</v>
          </cell>
          <cell r="B110" t="str">
            <v>шт</v>
          </cell>
          <cell r="D110">
            <v>180</v>
          </cell>
          <cell r="G110">
            <v>180</v>
          </cell>
          <cell r="H110">
            <v>0.13</v>
          </cell>
          <cell r="I110">
            <v>150</v>
          </cell>
          <cell r="J110">
            <v>10</v>
          </cell>
          <cell r="K110">
            <v>-10</v>
          </cell>
          <cell r="N110">
            <v>0</v>
          </cell>
          <cell r="T110" t="e">
            <v>#DIV/0!</v>
          </cell>
          <cell r="U110" t="e">
            <v>#DIV/0!</v>
          </cell>
          <cell r="V110">
            <v>0</v>
          </cell>
          <cell r="W110">
            <v>0</v>
          </cell>
          <cell r="X110">
            <v>0</v>
          </cell>
          <cell r="Y110" t="str">
            <v>необходимо продавать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35207.313000000002</v>
          </cell>
        </row>
        <row r="2">
          <cell r="A2" t="str">
            <v>ПОКОМ Логистический Партнер</v>
          </cell>
          <cell r="D2">
            <v>35207.313000000002</v>
          </cell>
        </row>
        <row r="3">
          <cell r="A3" t="str">
            <v>Вязанка Логистический Партнер(Кг)</v>
          </cell>
          <cell r="D3">
            <v>4099.5209999999997</v>
          </cell>
        </row>
        <row r="4">
          <cell r="A4" t="str">
            <v>005  Колбаса Докторская ГОСТ, Вязанка вектор,ВЕС. ПОКОМ</v>
          </cell>
          <cell r="D4">
            <v>821.56799999999998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358.45</v>
          </cell>
        </row>
        <row r="6">
          <cell r="A6" t="str">
            <v>017  Сосиски Вязанка Сливочные, Вязанка амицел ВЕС.ПОКОМ</v>
          </cell>
          <cell r="D6">
            <v>356.2</v>
          </cell>
        </row>
        <row r="7">
          <cell r="A7" t="str">
            <v>018  Сосиски Рубленые, Вязанка вискофан  ВЕС.ПОКОМ</v>
          </cell>
          <cell r="D7">
            <v>252.5</v>
          </cell>
        </row>
        <row r="8">
          <cell r="A8" t="str">
            <v>312  Ветчина Филейская ТМ Вязанка ТС Столичная ВЕС  ПОКОМ</v>
          </cell>
          <cell r="D8">
            <v>437.95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628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461.85</v>
          </cell>
        </row>
        <row r="11">
          <cell r="A11" t="str">
            <v>363 Сардельки Филейские Вязанка ТМ Вязанка в обол NDX  ПОКОМ</v>
          </cell>
          <cell r="D11">
            <v>205.15299999999999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547.54999999999995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30.3</v>
          </cell>
        </row>
        <row r="14">
          <cell r="A14" t="str">
            <v>Вязанка Логистический Партнер(Шт)</v>
          </cell>
          <cell r="D14">
            <v>1248.5999999999999</v>
          </cell>
        </row>
        <row r="15">
          <cell r="A15" t="str">
            <v>022  Колбаса Вязанка со шпиком, вектор 0,5кг, ПОКОМ</v>
          </cell>
          <cell r="D15">
            <v>29</v>
          </cell>
        </row>
        <row r="16">
          <cell r="A16" t="str">
            <v>029  Сосиски Венские, Вязанка NDX МГС, 0.5кг, ПОКОМ</v>
          </cell>
          <cell r="D16">
            <v>5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169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193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16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1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183.6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2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12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227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22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2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167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178</v>
          </cell>
        </row>
        <row r="29">
          <cell r="A29" t="str">
            <v>396 Сардельки «Филейские» Фикс.вес 0,4 NDX мгс ТМ «Вязанка»</v>
          </cell>
          <cell r="D29">
            <v>42</v>
          </cell>
        </row>
        <row r="30">
          <cell r="A30" t="str">
            <v>Логистический Партнер кг</v>
          </cell>
          <cell r="D30">
            <v>19145.491999999998</v>
          </cell>
        </row>
        <row r="31">
          <cell r="A31" t="str">
            <v>200  Ветчина Дугушка ТМ Стародворье, вектор в/у    ПОКОМ</v>
          </cell>
          <cell r="D31">
            <v>622.95000000000005</v>
          </cell>
        </row>
        <row r="32">
          <cell r="A32" t="str">
            <v>201  Ветчина Нежная ТМ Особый рецепт, (2,5кг), ПОКОМ</v>
          </cell>
          <cell r="D32">
            <v>2232.5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10.15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1285.57</v>
          </cell>
        </row>
        <row r="35">
          <cell r="A35" t="str">
            <v>219  Колбаса Докторская Особая ТМ Особый рецепт, ВЕС  ПОКОМ</v>
          </cell>
          <cell r="D35">
            <v>3677.8</v>
          </cell>
        </row>
        <row r="36">
          <cell r="A36" t="str">
            <v>225  Колбаса Дугушка со шпиком, ВЕС, ТМ Стародворье   ПОКОМ</v>
          </cell>
          <cell r="D36">
            <v>188.2</v>
          </cell>
        </row>
        <row r="37">
          <cell r="A37" t="str">
            <v>229  Колбаса Молочная Дугушка, в/у, ВЕС, ТМ Стародворье   ПОКОМ</v>
          </cell>
          <cell r="D37">
            <v>961.55</v>
          </cell>
        </row>
        <row r="38">
          <cell r="A38" t="str">
            <v>230  Колбаса Молочная Особая ТМ Особый рецепт, п/а, ВЕС. ПОКОМ</v>
          </cell>
          <cell r="D38">
            <v>2943.3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1590.9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472.1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564.46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582.29999999999995</v>
          </cell>
        </row>
        <row r="43">
          <cell r="A43" t="str">
            <v>243  Колбаса Сервелат Зернистый, ВЕС.  ПОКОМ</v>
          </cell>
          <cell r="D43">
            <v>155.19999999999999</v>
          </cell>
        </row>
        <row r="44">
          <cell r="A44" t="str">
            <v>244  Колбаса Сервелат Кремлевский, ВЕС. ПОКОМ</v>
          </cell>
          <cell r="D44">
            <v>175.1</v>
          </cell>
        </row>
        <row r="45">
          <cell r="A45" t="str">
            <v>247  Сардельки Нежные, ВЕС.  ПОКОМ</v>
          </cell>
          <cell r="D45">
            <v>264.2</v>
          </cell>
        </row>
        <row r="46">
          <cell r="A46" t="str">
            <v>248  Сардельки Сочные ТМ Особый рецепт,   ПОКОМ</v>
          </cell>
          <cell r="D46">
            <v>204.5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376.661</v>
          </cell>
        </row>
        <row r="48">
          <cell r="A48" t="str">
            <v>251  Сосиски Баварские, ВЕС.  ПОКОМ</v>
          </cell>
          <cell r="D48">
            <v>66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920.1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141.4</v>
          </cell>
        </row>
        <row r="51">
          <cell r="A51" t="str">
            <v>259  Сосиски Сливочные Дугушка, ВЕС.   ПОКОМ</v>
          </cell>
          <cell r="D51">
            <v>13.183999999999999</v>
          </cell>
        </row>
        <row r="52">
          <cell r="A52" t="str">
            <v>263  Шпикачки Стародворские, ВЕС.  ПОКОМ</v>
          </cell>
          <cell r="D52">
            <v>67.3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72.5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139.5</v>
          </cell>
        </row>
        <row r="55">
          <cell r="A55" t="str">
            <v>283  Сосиски Сочинки, ВЕС, ТМ Стародворье ПОКОМ</v>
          </cell>
          <cell r="D55">
            <v>540.85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138.19999999999999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183.4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224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285.89999999999998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45.716999999999999</v>
          </cell>
        </row>
        <row r="61">
          <cell r="A61" t="str">
            <v>Логистический Партнер Шт</v>
          </cell>
          <cell r="D61">
            <v>6289</v>
          </cell>
        </row>
        <row r="62">
          <cell r="A62" t="str">
            <v>043  Ветчина Нежная ТМ Особый рецепт, п/а, 0,4кг    ПОКОМ</v>
          </cell>
          <cell r="D62">
            <v>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146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6</v>
          </cell>
        </row>
        <row r="65">
          <cell r="A65" t="str">
            <v>055  Колбаса вареная Филейбургская, 0,45 кг, БАВАРУШКА ПОКОМ</v>
          </cell>
          <cell r="D65">
            <v>3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105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70</v>
          </cell>
        </row>
        <row r="68">
          <cell r="A68" t="str">
            <v>079  Колбаса Сервелат Кремлевский,  0.35 кг, ПОКОМ</v>
          </cell>
          <cell r="D68">
            <v>155</v>
          </cell>
        </row>
        <row r="69">
          <cell r="A69" t="str">
            <v>083  Колбаса Швейцарская 0,17 кг., ШТ., сырокопченая   ПОКОМ</v>
          </cell>
          <cell r="D69">
            <v>300</v>
          </cell>
        </row>
        <row r="70">
          <cell r="A70" t="str">
            <v>091  Сардельки Баварские, МГС 0.38кг, ТМ Стародворье  ПОКОМ</v>
          </cell>
          <cell r="D70">
            <v>1</v>
          </cell>
        </row>
        <row r="71">
          <cell r="A71" t="str">
            <v>092  Сосиски Баварские с сыром,  0.42кг,ПОКОМ</v>
          </cell>
          <cell r="D71">
            <v>61</v>
          </cell>
        </row>
        <row r="72">
          <cell r="A72" t="str">
            <v>096  Сосиски Баварские,  0.42кг,ПОКОМ</v>
          </cell>
          <cell r="D72">
            <v>137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108  Сосиски С сыром,  0.42кг,ядрена копоть ПОКОМ</v>
          </cell>
          <cell r="D74">
            <v>8</v>
          </cell>
        </row>
        <row r="75">
          <cell r="A75" t="str">
            <v>114  Сосиски Филейбургские с филе сочного окорока, 0,55 кг, БАВАРУШКА ПОКОМ</v>
          </cell>
          <cell r="D75">
            <v>2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36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26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67</v>
          </cell>
        </row>
        <row r="79">
          <cell r="A79" t="str">
            <v>273  Сосиски Сочинки с сочной грудинкой, МГС 0.4кг,   ПОКОМ</v>
          </cell>
          <cell r="D79">
            <v>705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204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513</v>
          </cell>
        </row>
        <row r="82">
          <cell r="A82" t="str">
            <v>302  Сосиски Сочинки по-баварски,  0.4кг, ТМ Стародворье  ПОКОМ</v>
          </cell>
          <cell r="D82">
            <v>716</v>
          </cell>
        </row>
        <row r="83">
          <cell r="A83" t="str">
            <v>309  Сосиски Сочинки с сыром 0,4 кг ТМ Стародворье  ПОКОМ</v>
          </cell>
          <cell r="D83">
            <v>197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489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385</v>
          </cell>
        </row>
        <row r="86">
          <cell r="A86" t="str">
            <v>341 Колбаса вареная Филейбургская с филе сочного окорока ТМ Баварушка ТС Бавар  вектор 0,4кг ПОКОМ</v>
          </cell>
          <cell r="D86">
            <v>3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5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D88">
            <v>5</v>
          </cell>
        </row>
        <row r="89">
          <cell r="A89" t="str">
            <v>352  Сардельки Сочинки с сыром 0,4 кг ТМ Стародворье   ПОКОМ</v>
          </cell>
          <cell r="D89">
            <v>106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D90">
            <v>211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D91">
            <v>191</v>
          </cell>
        </row>
        <row r="92">
          <cell r="A92" t="str">
            <v>371  Сосиски Сочинки Молочные 0,4 кг ТМ Стародворье  ПОКОМ</v>
          </cell>
          <cell r="D92">
            <v>303</v>
          </cell>
        </row>
        <row r="93">
          <cell r="A93" t="str">
            <v>372  Сосиски Сочинки Сливочные 0,4 кг ТМ Стародворье  ПОКОМ</v>
          </cell>
          <cell r="D93">
            <v>275</v>
          </cell>
        </row>
        <row r="94">
          <cell r="A94" t="str">
            <v>374  Сосиски Сочинки с сыром ф/в 0,3 кг п/а ТМ "Стародворье"  Поком</v>
          </cell>
          <cell r="D94">
            <v>5</v>
          </cell>
        </row>
        <row r="95">
          <cell r="A95" t="str">
            <v>376  Сардельки Сочинки с сочным окороком ТМ Стародворье полиамид мгс ф/в 0,4 кг СК3</v>
          </cell>
          <cell r="D95">
            <v>187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D96">
            <v>99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D97">
            <v>114</v>
          </cell>
        </row>
        <row r="98">
          <cell r="A98" t="str">
            <v>394 Ветчина Сочинка с сочным окороком ТМ Стародворье полиамид ф/в 0,35 кг  Поком</v>
          </cell>
          <cell r="D98">
            <v>124</v>
          </cell>
        </row>
        <row r="99">
          <cell r="A99" t="str">
            <v>395 Ветчины «Дугушка» Фикс.вес 0,6 П/а ТМ «Дугушка»  Поком</v>
          </cell>
          <cell r="D99">
            <v>102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D100">
            <v>54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D101">
            <v>1</v>
          </cell>
        </row>
        <row r="102">
          <cell r="A102" t="str">
            <v>451 Сосиски «Баварские» Фикс.вес 0,35 П/а ТМ «Стародворье»  Поком</v>
          </cell>
          <cell r="D102">
            <v>1</v>
          </cell>
        </row>
        <row r="103">
          <cell r="A103" t="str">
            <v>457 Колбаса Филейбургская ТМ Баварушка с филе сочного окорока в оболочке черева 0,13 кг.  Поком</v>
          </cell>
          <cell r="D103">
            <v>169</v>
          </cell>
        </row>
        <row r="104">
          <cell r="A104" t="str">
            <v>ПОКОМ Логистический Партнер Заморозка</v>
          </cell>
          <cell r="D104">
            <v>4424.7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53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164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135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87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37.299999999999997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503.7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14.8</v>
          </cell>
        </row>
        <row r="114">
          <cell r="A114" t="str">
            <v>Жар-мени с картофелем и сочной грудинкой. ВЕС  ПОКОМ</v>
          </cell>
          <cell r="D114">
            <v>20.9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132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47</v>
          </cell>
        </row>
        <row r="117">
          <cell r="A117" t="str">
            <v>Мини-сосиски в тесте "Фрайпики" 1,8кг ВЕС,  ПОКОМ</v>
          </cell>
          <cell r="D117">
            <v>1.8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5.4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206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177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148</v>
          </cell>
        </row>
        <row r="124">
          <cell r="A124" t="str">
            <v>Наггетсы Хрустящие ТМ Зареченские ТС Зареченские продукты. Поком</v>
          </cell>
          <cell r="D124">
            <v>87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72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31</v>
          </cell>
        </row>
        <row r="127">
          <cell r="A127" t="str">
            <v>Пельмени Grandmeni с говядиной ТМ Горячая штучка флоупак сфера 0,75 кг. ПОКОМ</v>
          </cell>
          <cell r="D127">
            <v>38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29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81</v>
          </cell>
        </row>
        <row r="130">
          <cell r="A130" t="str">
            <v>Пельмени Бигбули с мясом, Горячая штучка 0,9кг  ПОКОМ</v>
          </cell>
          <cell r="D130">
            <v>83</v>
          </cell>
        </row>
        <row r="131">
          <cell r="A131" t="str">
            <v>Пельмени Бигбули со слив.маслом 0,9 кг   Поком</v>
          </cell>
          <cell r="D131">
            <v>115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24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166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23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225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199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34</v>
          </cell>
        </row>
        <row r="138">
          <cell r="A138" t="str">
            <v>Пельмени Мясорубские ТМ Стародворье фоу-пак равиоли 0,7 кг.  Поком</v>
          </cell>
          <cell r="D138">
            <v>73</v>
          </cell>
        </row>
        <row r="139">
          <cell r="A139" t="str">
            <v>Пельмени отборные  с говядиной и свининой 0,43кг ушко  Поком</v>
          </cell>
          <cell r="D139">
            <v>4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48</v>
          </cell>
        </row>
        <row r="141">
          <cell r="A141" t="str">
            <v>Пельмени отборные с говядиной 0,43кг Поком</v>
          </cell>
          <cell r="D141">
            <v>5</v>
          </cell>
        </row>
        <row r="142">
          <cell r="A142" t="str">
            <v>Пельмени Отборные с говядиной 0,9 кг НОВА ТМ Стародворье ТС Медвежье ушко  ПОКОМ</v>
          </cell>
          <cell r="D142">
            <v>40</v>
          </cell>
        </row>
        <row r="143">
          <cell r="A143" t="str">
            <v>Пельмени С говядиной и свининой, ВЕС, ТМ Славница сфера пуговки  ПОКОМ</v>
          </cell>
          <cell r="D143">
            <v>166</v>
          </cell>
        </row>
        <row r="144">
          <cell r="A144" t="str">
            <v>Пельмени Сочные сфера 0,9 кг ТМ Стародворье ПОКОМ</v>
          </cell>
          <cell r="D144">
            <v>8</v>
          </cell>
        </row>
        <row r="145">
          <cell r="A145" t="str">
            <v>Пельмени Супермени с мясом, Горячая штучка 0,2кг    ПОКОМ</v>
          </cell>
          <cell r="D145">
            <v>2</v>
          </cell>
        </row>
        <row r="146">
          <cell r="A146" t="str">
            <v>Хотстеры ТМ Горячая штучка ТС Хотстеры 0,25 кг зам  ПОКОМ</v>
          </cell>
          <cell r="D146">
            <v>146</v>
          </cell>
        </row>
        <row r="147">
          <cell r="A147" t="str">
            <v>Хрустящие крылышки острые к пиву ТМ Горячая штучка 0,3кг зам  ПОКОМ</v>
          </cell>
          <cell r="D147">
            <v>22</v>
          </cell>
        </row>
        <row r="148">
          <cell r="A148" t="str">
            <v>Хрустящие крылышки ТМ Горячая штучка 0,3 кг зам  ПОКОМ</v>
          </cell>
          <cell r="D148">
            <v>22</v>
          </cell>
        </row>
        <row r="149">
          <cell r="A149" t="str">
            <v>Хрустящие крылышки ТМ Зареченские ТС Зареченские продукты.   Поком</v>
          </cell>
          <cell r="D149">
            <v>25</v>
          </cell>
        </row>
        <row r="150">
          <cell r="A150" t="str">
            <v>Чебупай сочное яблоко ТМ Горячая штучка ТС Чебупай 0,2 кг УВС.  зам  ПОКОМ</v>
          </cell>
          <cell r="D150">
            <v>21</v>
          </cell>
        </row>
        <row r="151">
          <cell r="A151" t="str">
            <v>Чебупай спелая вишня ТМ Горячая штучка ТС Чебупай 0,2 кг УВС. зам  ПОКОМ</v>
          </cell>
          <cell r="D151">
            <v>27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172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242</v>
          </cell>
        </row>
        <row r="154">
          <cell r="A154" t="str">
            <v>Чебуреки Мясные вес 2,7 кг ТМ Зареченские ТС Зареченские продукты   Поком</v>
          </cell>
          <cell r="D154">
            <v>8.1</v>
          </cell>
        </row>
        <row r="155">
          <cell r="A155" t="str">
            <v>Чебуреки сочные ТМ Зареченские ТС Зареченские продукты.  Поком</v>
          </cell>
          <cell r="D155">
            <v>138.69999999999999</v>
          </cell>
        </row>
        <row r="156">
          <cell r="A156" t="str">
            <v>Чебуречище горячая штучка 0,14кг Поком</v>
          </cell>
          <cell r="D156">
            <v>218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11"/>
  <sheetViews>
    <sheetView tabSelected="1" workbookViewId="0">
      <pane ySplit="5" topLeftCell="A6" activePane="bottomLeft" state="frozen"/>
      <selection pane="bottomLeft" activeCell="Z7" sqref="Z7"/>
    </sheetView>
  </sheetViews>
  <sheetFormatPr defaultColWidth="10.5" defaultRowHeight="11.45" customHeight="1" outlineLevelRow="1" x14ac:dyDescent="0.2"/>
  <cols>
    <col min="1" max="1" width="58.5" style="1" customWidth="1"/>
    <col min="2" max="2" width="3.6640625" style="1" customWidth="1"/>
    <col min="3" max="6" width="6.83203125" style="1" customWidth="1"/>
    <col min="7" max="7" width="5.1640625" style="24" customWidth="1"/>
    <col min="8" max="8" width="5.1640625" style="2" customWidth="1"/>
    <col min="9" max="10" width="7.6640625" style="2" customWidth="1"/>
    <col min="11" max="11" width="1" style="2" customWidth="1"/>
    <col min="12" max="15" width="7.6640625" style="2" customWidth="1"/>
    <col min="16" max="16" width="21.1640625" style="2" customWidth="1"/>
    <col min="17" max="18" width="5.33203125" style="2" customWidth="1"/>
    <col min="19" max="21" width="8.5" style="2" customWidth="1"/>
    <col min="22" max="22" width="21.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115</v>
      </c>
      <c r="H3" s="13" t="s">
        <v>116</v>
      </c>
      <c r="I3" s="14" t="s">
        <v>117</v>
      </c>
      <c r="J3" s="14" t="s">
        <v>118</v>
      </c>
      <c r="K3" s="14" t="s">
        <v>119</v>
      </c>
      <c r="L3" s="14" t="s">
        <v>119</v>
      </c>
      <c r="M3" s="14" t="s">
        <v>120</v>
      </c>
      <c r="N3" s="14" t="s">
        <v>119</v>
      </c>
      <c r="O3" s="15" t="s">
        <v>119</v>
      </c>
      <c r="P3" s="16"/>
      <c r="Q3" s="14" t="s">
        <v>121</v>
      </c>
      <c r="R3" s="14" t="s">
        <v>122</v>
      </c>
      <c r="S3" s="17" t="s">
        <v>123</v>
      </c>
      <c r="T3" s="17" t="s">
        <v>124</v>
      </c>
      <c r="U3" s="17" t="s">
        <v>130</v>
      </c>
      <c r="V3" s="14" t="s">
        <v>125</v>
      </c>
      <c r="W3" s="14" t="s">
        <v>126</v>
      </c>
    </row>
    <row r="4" spans="1:2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3" t="s">
        <v>116</v>
      </c>
      <c r="I4" s="14"/>
      <c r="J4" s="14"/>
      <c r="K4" s="25" t="s">
        <v>127</v>
      </c>
      <c r="L4" s="25" t="s">
        <v>127</v>
      </c>
      <c r="M4" s="14"/>
      <c r="N4" s="18"/>
      <c r="O4" s="15" t="s">
        <v>128</v>
      </c>
      <c r="P4" s="16" t="s">
        <v>129</v>
      </c>
      <c r="Q4" s="14"/>
      <c r="R4" s="14"/>
      <c r="S4" s="14"/>
      <c r="T4" s="14"/>
      <c r="U4" s="14"/>
      <c r="V4" s="17"/>
      <c r="W4" s="18"/>
    </row>
    <row r="5" spans="1:23" ht="12" customHeight="1" x14ac:dyDescent="0.2">
      <c r="A5" s="6"/>
      <c r="B5" s="7"/>
      <c r="C5" s="11"/>
      <c r="D5" s="5"/>
      <c r="E5" s="20">
        <f t="shared" ref="E5:F5" si="0">SUM(E6:E204)</f>
        <v>28150.771999999994</v>
      </c>
      <c r="F5" s="20">
        <f t="shared" si="0"/>
        <v>7136.567</v>
      </c>
      <c r="G5" s="12"/>
      <c r="H5" s="19"/>
      <c r="I5" s="20">
        <f t="shared" ref="I5:O5" si="1">SUM(I6:I204)</f>
        <v>30782.612999999994</v>
      </c>
      <c r="J5" s="20">
        <f t="shared" si="1"/>
        <v>-2631.8409999999994</v>
      </c>
      <c r="K5" s="20">
        <f t="shared" si="1"/>
        <v>0</v>
      </c>
      <c r="L5" s="20">
        <f t="shared" si="1"/>
        <v>18894.764199999998</v>
      </c>
      <c r="M5" s="20">
        <f t="shared" si="1"/>
        <v>5630.1543999999958</v>
      </c>
      <c r="N5" s="21">
        <f t="shared" si="1"/>
        <v>33277.170799999993</v>
      </c>
      <c r="O5" s="22">
        <f t="shared" si="1"/>
        <v>0</v>
      </c>
      <c r="P5" s="20"/>
      <c r="Q5" s="14"/>
      <c r="R5" s="14"/>
      <c r="S5" s="20">
        <f>SUM(S6:S204)</f>
        <v>4368.7952000000014</v>
      </c>
      <c r="T5" s="20">
        <f>SUM(T6:T204)</f>
        <v>4718.2265999999991</v>
      </c>
      <c r="U5" s="20">
        <f>SUM(U6:U204)</f>
        <v>5276.7018000000025</v>
      </c>
      <c r="V5" s="14"/>
      <c r="W5" s="20">
        <f t="shared" ref="W5" si="2">SUM(W6:W204)</f>
        <v>28159.72099999999</v>
      </c>
    </row>
    <row r="6" spans="1:23" ht="11.1" customHeight="1" x14ac:dyDescent="0.2">
      <c r="A6" s="8" t="s">
        <v>8</v>
      </c>
      <c r="B6" s="8" t="s">
        <v>9</v>
      </c>
      <c r="C6" s="9"/>
      <c r="D6" s="10"/>
      <c r="E6" s="10"/>
      <c r="F6" s="10">
        <v>-1.36</v>
      </c>
      <c r="G6" s="24">
        <f>VLOOKUP(A6,[1]TDSheet!$A:$H,8,0)</f>
        <v>0</v>
      </c>
      <c r="H6" s="2" t="e">
        <f>VLOOKUP(A6,[1]TDSheet!$A:$I,9,0)</f>
        <v>#N/A</v>
      </c>
      <c r="J6" s="2">
        <f>E6-I6</f>
        <v>0</v>
      </c>
      <c r="M6" s="2">
        <f>E6/5</f>
        <v>0</v>
      </c>
      <c r="N6" s="23"/>
      <c r="O6" s="23"/>
      <c r="Q6" s="2" t="e">
        <f>(F6+L6+N6)/M6</f>
        <v>#DIV/0!</v>
      </c>
      <c r="R6" s="2" t="e">
        <f>(F6+L6)/M6</f>
        <v>#DIV/0!</v>
      </c>
      <c r="S6" s="2">
        <f>VLOOKUP(A6,[1]TDSheet!$A:$W,23,0)</f>
        <v>0</v>
      </c>
      <c r="T6" s="2">
        <f>VLOOKUP(A6,[1]TDSheet!$A:$X,24,0)</f>
        <v>0</v>
      </c>
      <c r="U6" s="2">
        <f>VLOOKUP(A6,[1]TDSheet!$A:$N,14,0)</f>
        <v>0.27200000000000002</v>
      </c>
      <c r="W6" s="2">
        <f>N6*G6</f>
        <v>0</v>
      </c>
    </row>
    <row r="7" spans="1:23" ht="11.1" customHeight="1" x14ac:dyDescent="0.2">
      <c r="A7" s="8" t="s">
        <v>10</v>
      </c>
      <c r="B7" s="8" t="s">
        <v>9</v>
      </c>
      <c r="C7" s="10">
        <v>150.714</v>
      </c>
      <c r="D7" s="10">
        <v>809.59100000000001</v>
      </c>
      <c r="E7" s="10">
        <v>727.09900000000005</v>
      </c>
      <c r="F7" s="10">
        <v>138.43899999999999</v>
      </c>
      <c r="G7" s="24">
        <f>VLOOKUP(A7,[1]TDSheet!$A:$H,8,0)</f>
        <v>1</v>
      </c>
      <c r="H7" s="2">
        <f>VLOOKUP(A7,[1]TDSheet!$A:$I,9,0)</f>
        <v>50</v>
      </c>
      <c r="I7" s="2">
        <f>VLOOKUP(A7,[2]Луганск!$A:$E,4,0)</f>
        <v>821.56799999999998</v>
      </c>
      <c r="J7" s="2">
        <f t="shared" ref="J7:J70" si="3">E7-I7</f>
        <v>-94.468999999999937</v>
      </c>
      <c r="L7" s="2">
        <f>VLOOKUP(A7,[1]TDSheet!$A:$Q,16,0)</f>
        <v>1150</v>
      </c>
      <c r="M7" s="2">
        <f t="shared" ref="M7:M70" si="4">E7/5</f>
        <v>145.41980000000001</v>
      </c>
      <c r="N7" s="23">
        <f>11*M7-L7-F7</f>
        <v>311.17880000000002</v>
      </c>
      <c r="O7" s="23"/>
      <c r="Q7" s="2">
        <f t="shared" ref="Q7:Q70" si="5">(F7+L7+N7)/M7</f>
        <v>11</v>
      </c>
      <c r="R7" s="2">
        <f t="shared" ref="R7:R70" si="6">(F7+L7)/M7</f>
        <v>8.8601345896501034</v>
      </c>
      <c r="S7" s="2">
        <f>VLOOKUP(A7,[1]TDSheet!$A:$W,23,0)</f>
        <v>74.661599999999993</v>
      </c>
      <c r="T7" s="2">
        <f>VLOOKUP(A7,[1]TDSheet!$A:$X,24,0)</f>
        <v>138.0806</v>
      </c>
      <c r="U7" s="2">
        <f>VLOOKUP(A7,[1]TDSheet!$A:$N,14,0)</f>
        <v>175.90780000000001</v>
      </c>
      <c r="W7" s="2">
        <f t="shared" ref="W7:W70" si="7">N7*G7</f>
        <v>311.17880000000002</v>
      </c>
    </row>
    <row r="8" spans="1:23" ht="11.1" customHeight="1" x14ac:dyDescent="0.2">
      <c r="A8" s="8" t="s">
        <v>11</v>
      </c>
      <c r="B8" s="8" t="s">
        <v>9</v>
      </c>
      <c r="C8" s="10">
        <v>276.93</v>
      </c>
      <c r="D8" s="10">
        <v>168.685</v>
      </c>
      <c r="E8" s="10">
        <v>341.59199999999998</v>
      </c>
      <c r="F8" s="10">
        <v>9.2720000000000002</v>
      </c>
      <c r="G8" s="24">
        <f>VLOOKUP(A8,[1]TDSheet!$A:$H,8,0)</f>
        <v>1</v>
      </c>
      <c r="H8" s="2">
        <f>VLOOKUP(A8,[1]TDSheet!$A:$I,9,0)</f>
        <v>45</v>
      </c>
      <c r="I8" s="2">
        <f>VLOOKUP(A8,[2]Луганск!$A:$E,4,0)</f>
        <v>358.45</v>
      </c>
      <c r="J8" s="2">
        <f t="shared" si="3"/>
        <v>-16.858000000000004</v>
      </c>
      <c r="L8" s="2">
        <f>VLOOKUP(A8,[1]TDSheet!$A:$Q,16,0)</f>
        <v>200</v>
      </c>
      <c r="M8" s="2">
        <f t="shared" si="4"/>
        <v>68.318399999999997</v>
      </c>
      <c r="N8" s="23">
        <f>10*M8-L8-F8</f>
        <v>473.91199999999998</v>
      </c>
      <c r="O8" s="23"/>
      <c r="Q8" s="2">
        <f t="shared" si="5"/>
        <v>10</v>
      </c>
      <c r="R8" s="2">
        <f t="shared" si="6"/>
        <v>3.06318649148692</v>
      </c>
      <c r="S8" s="2">
        <f>VLOOKUP(A8,[1]TDSheet!$A:$W,23,0)</f>
        <v>56.884</v>
      </c>
      <c r="T8" s="2">
        <f>VLOOKUP(A8,[1]TDSheet!$A:$X,24,0)</f>
        <v>56.923199999999994</v>
      </c>
      <c r="U8" s="2">
        <f>VLOOKUP(A8,[1]TDSheet!$A:$N,14,0)</f>
        <v>73.593400000000003</v>
      </c>
      <c r="W8" s="2">
        <f t="shared" si="7"/>
        <v>473.91199999999998</v>
      </c>
    </row>
    <row r="9" spans="1:23" ht="11.1" customHeight="1" x14ac:dyDescent="0.2">
      <c r="A9" s="8" t="s">
        <v>12</v>
      </c>
      <c r="B9" s="8" t="s">
        <v>9</v>
      </c>
      <c r="C9" s="10">
        <v>353.63499999999999</v>
      </c>
      <c r="D9" s="10">
        <v>249.02799999999999</v>
      </c>
      <c r="E9" s="10">
        <v>385.25900000000001</v>
      </c>
      <c r="F9" s="10">
        <v>114.158</v>
      </c>
      <c r="G9" s="24">
        <f>VLOOKUP(A9,[1]TDSheet!$A:$H,8,0)</f>
        <v>1</v>
      </c>
      <c r="H9" s="2">
        <f>VLOOKUP(A9,[1]TDSheet!$A:$I,9,0)</f>
        <v>45</v>
      </c>
      <c r="I9" s="2">
        <f>VLOOKUP(A9,[2]Луганск!$A:$E,4,0)</f>
        <v>356.2</v>
      </c>
      <c r="J9" s="2">
        <f t="shared" si="3"/>
        <v>29.059000000000026</v>
      </c>
      <c r="L9" s="2">
        <f>VLOOKUP(A9,[1]TDSheet!$A:$Q,16,0)</f>
        <v>200</v>
      </c>
      <c r="M9" s="2">
        <f t="shared" si="4"/>
        <v>77.0518</v>
      </c>
      <c r="N9" s="23">
        <f t="shared" ref="N9:N10" si="8">11*M9-L9-F9</f>
        <v>533.41179999999997</v>
      </c>
      <c r="O9" s="23"/>
      <c r="Q9" s="2">
        <f t="shared" si="5"/>
        <v>11</v>
      </c>
      <c r="R9" s="2">
        <f t="shared" si="6"/>
        <v>4.0772311613745558</v>
      </c>
      <c r="S9" s="2">
        <f>VLOOKUP(A9,[1]TDSheet!$A:$W,23,0)</f>
        <v>62.695399999999992</v>
      </c>
      <c r="T9" s="2">
        <f>VLOOKUP(A9,[1]TDSheet!$A:$X,24,0)</f>
        <v>74.114200000000011</v>
      </c>
      <c r="U9" s="2">
        <f>VLOOKUP(A9,[1]TDSheet!$A:$N,14,0)</f>
        <v>82.155000000000001</v>
      </c>
      <c r="W9" s="2">
        <f t="shared" si="7"/>
        <v>533.41179999999997</v>
      </c>
    </row>
    <row r="10" spans="1:23" ht="11.1" customHeight="1" x14ac:dyDescent="0.2">
      <c r="A10" s="8" t="s">
        <v>13</v>
      </c>
      <c r="B10" s="8" t="s">
        <v>9</v>
      </c>
      <c r="C10" s="10">
        <v>199.41900000000001</v>
      </c>
      <c r="D10" s="10">
        <v>160.62200000000001</v>
      </c>
      <c r="E10" s="10">
        <v>250.81299999999999</v>
      </c>
      <c r="F10" s="10">
        <v>63.85</v>
      </c>
      <c r="G10" s="24">
        <f>VLOOKUP(A10,[1]TDSheet!$A:$H,8,0)</f>
        <v>1</v>
      </c>
      <c r="H10" s="2">
        <f>VLOOKUP(A10,[1]TDSheet!$A:$I,9,0)</f>
        <v>40</v>
      </c>
      <c r="I10" s="2">
        <f>VLOOKUP(A10,[2]Луганск!$A:$E,4,0)</f>
        <v>252.5</v>
      </c>
      <c r="J10" s="2">
        <f t="shared" si="3"/>
        <v>-1.6870000000000118</v>
      </c>
      <c r="L10" s="2">
        <f>VLOOKUP(A10,[1]TDSheet!$A:$Q,16,0)</f>
        <v>150</v>
      </c>
      <c r="M10" s="2">
        <f t="shared" si="4"/>
        <v>50.162599999999998</v>
      </c>
      <c r="N10" s="23">
        <f t="shared" si="8"/>
        <v>337.93859999999995</v>
      </c>
      <c r="O10" s="23"/>
      <c r="Q10" s="2">
        <f t="shared" si="5"/>
        <v>11</v>
      </c>
      <c r="R10" s="2">
        <f t="shared" si="6"/>
        <v>4.2631362808147903</v>
      </c>
      <c r="S10" s="2">
        <f>VLOOKUP(A10,[1]TDSheet!$A:$W,23,0)</f>
        <v>44.805999999999997</v>
      </c>
      <c r="T10" s="2">
        <f>VLOOKUP(A10,[1]TDSheet!$A:$X,24,0)</f>
        <v>46.423200000000001</v>
      </c>
      <c r="U10" s="2">
        <f>VLOOKUP(A10,[1]TDSheet!$A:$N,14,0)</f>
        <v>52.806799999999996</v>
      </c>
      <c r="W10" s="2">
        <f t="shared" si="7"/>
        <v>337.93859999999995</v>
      </c>
    </row>
    <row r="11" spans="1:23" ht="11.1" customHeight="1" x14ac:dyDescent="0.2">
      <c r="A11" s="8" t="s">
        <v>14</v>
      </c>
      <c r="B11" s="8" t="s">
        <v>15</v>
      </c>
      <c r="C11" s="10">
        <v>38</v>
      </c>
      <c r="D11" s="10"/>
      <c r="E11" s="10">
        <v>24</v>
      </c>
      <c r="F11" s="10">
        <v>9</v>
      </c>
      <c r="G11" s="24">
        <f>VLOOKUP(A11,[1]TDSheet!$A:$H,8,0)</f>
        <v>0.5</v>
      </c>
      <c r="H11" s="2">
        <f>VLOOKUP(A11,[1]TDSheet!$A:$I,9,0)</f>
        <v>50</v>
      </c>
      <c r="I11" s="2">
        <f>VLOOKUP(A11,[2]Луганск!$A:$E,4,0)</f>
        <v>29</v>
      </c>
      <c r="J11" s="2">
        <f t="shared" si="3"/>
        <v>-5</v>
      </c>
      <c r="M11" s="2">
        <f t="shared" si="4"/>
        <v>4.8</v>
      </c>
      <c r="N11" s="23">
        <f>9*M11-L11-F11</f>
        <v>34.199999999999996</v>
      </c>
      <c r="O11" s="23"/>
      <c r="Q11" s="2">
        <f t="shared" si="5"/>
        <v>9</v>
      </c>
      <c r="R11" s="2">
        <f t="shared" si="6"/>
        <v>1.875</v>
      </c>
      <c r="S11" s="2">
        <f>VLOOKUP(A11,[1]TDSheet!$A:$W,23,0)</f>
        <v>4.2</v>
      </c>
      <c r="T11" s="2">
        <f>VLOOKUP(A11,[1]TDSheet!$A:$X,24,0)</f>
        <v>0</v>
      </c>
      <c r="U11" s="2">
        <f>VLOOKUP(A11,[1]TDSheet!$A:$N,14,0)</f>
        <v>1.8</v>
      </c>
      <c r="W11" s="2">
        <f t="shared" si="7"/>
        <v>17.099999999999998</v>
      </c>
    </row>
    <row r="12" spans="1:23" ht="11.1" customHeight="1" x14ac:dyDescent="0.2">
      <c r="A12" s="8" t="s">
        <v>16</v>
      </c>
      <c r="B12" s="8" t="s">
        <v>15</v>
      </c>
      <c r="C12" s="10">
        <v>31</v>
      </c>
      <c r="D12" s="10"/>
      <c r="E12" s="10">
        <v>1</v>
      </c>
      <c r="F12" s="10"/>
      <c r="G12" s="24">
        <f>VLOOKUP(A12,[1]TDSheet!$A:$H,8,0)</f>
        <v>0</v>
      </c>
      <c r="H12" s="2" t="e">
        <f>VLOOKUP(A12,[1]TDSheet!$A:$I,9,0)</f>
        <v>#N/A</v>
      </c>
      <c r="I12" s="2">
        <f>VLOOKUP(A12,[2]Луганск!$A:$E,4,0)</f>
        <v>5</v>
      </c>
      <c r="J12" s="2">
        <f t="shared" si="3"/>
        <v>-4</v>
      </c>
      <c r="M12" s="2">
        <f t="shared" si="4"/>
        <v>0.2</v>
      </c>
      <c r="N12" s="23"/>
      <c r="O12" s="23"/>
      <c r="Q12" s="2">
        <f t="shared" si="5"/>
        <v>0</v>
      </c>
      <c r="R12" s="2">
        <f t="shared" si="6"/>
        <v>0</v>
      </c>
      <c r="S12" s="2">
        <f>VLOOKUP(A12,[1]TDSheet!$A:$W,23,0)</f>
        <v>1.2</v>
      </c>
      <c r="T12" s="2">
        <f>VLOOKUP(A12,[1]TDSheet!$A:$X,24,0)</f>
        <v>7.6</v>
      </c>
      <c r="U12" s="2">
        <f>VLOOKUP(A12,[1]TDSheet!$A:$N,14,0)</f>
        <v>6.8</v>
      </c>
      <c r="W12" s="2">
        <f t="shared" si="7"/>
        <v>0</v>
      </c>
    </row>
    <row r="13" spans="1:23" ht="11.1" customHeight="1" x14ac:dyDescent="0.2">
      <c r="A13" s="8" t="s">
        <v>17</v>
      </c>
      <c r="B13" s="8" t="s">
        <v>15</v>
      </c>
      <c r="C13" s="10">
        <v>215</v>
      </c>
      <c r="D13" s="10">
        <v>72</v>
      </c>
      <c r="E13" s="10">
        <v>151.36099999999999</v>
      </c>
      <c r="F13" s="10">
        <v>102.639</v>
      </c>
      <c r="G13" s="24">
        <f>VLOOKUP(A13,[1]TDSheet!$A:$H,8,0)</f>
        <v>0.45</v>
      </c>
      <c r="H13" s="2">
        <f>VLOOKUP(A13,[1]TDSheet!$A:$I,9,0)</f>
        <v>45</v>
      </c>
      <c r="I13" s="2">
        <f>VLOOKUP(A13,[2]Луганск!$A:$E,4,0)</f>
        <v>169</v>
      </c>
      <c r="J13" s="2">
        <f t="shared" si="3"/>
        <v>-17.63900000000001</v>
      </c>
      <c r="M13" s="2">
        <f t="shared" si="4"/>
        <v>30.272199999999998</v>
      </c>
      <c r="N13" s="23">
        <f>10*M13-L13-F13</f>
        <v>200.08299999999997</v>
      </c>
      <c r="O13" s="23"/>
      <c r="Q13" s="2">
        <f t="shared" si="5"/>
        <v>10</v>
      </c>
      <c r="R13" s="2">
        <f t="shared" si="6"/>
        <v>3.390536531867522</v>
      </c>
      <c r="S13" s="2">
        <f>VLOOKUP(A13,[1]TDSheet!$A:$W,23,0)</f>
        <v>36.4</v>
      </c>
      <c r="T13" s="2">
        <f>VLOOKUP(A13,[1]TDSheet!$A:$X,24,0)</f>
        <v>33.4</v>
      </c>
      <c r="U13" s="2">
        <f>VLOOKUP(A13,[1]TDSheet!$A:$N,14,0)</f>
        <v>23.6</v>
      </c>
      <c r="W13" s="2">
        <f t="shared" si="7"/>
        <v>90.037349999999989</v>
      </c>
    </row>
    <row r="14" spans="1:23" ht="11.1" customHeight="1" x14ac:dyDescent="0.2">
      <c r="A14" s="8" t="s">
        <v>18</v>
      </c>
      <c r="B14" s="8" t="s">
        <v>15</v>
      </c>
      <c r="C14" s="10">
        <v>142</v>
      </c>
      <c r="D14" s="10">
        <v>96</v>
      </c>
      <c r="E14" s="10">
        <v>141</v>
      </c>
      <c r="F14" s="10">
        <v>37</v>
      </c>
      <c r="G14" s="24">
        <f>VLOOKUP(A14,[1]TDSheet!$A:$H,8,0)</f>
        <v>0.45</v>
      </c>
      <c r="H14" s="2">
        <f>VLOOKUP(A14,[1]TDSheet!$A:$I,9,0)</f>
        <v>45</v>
      </c>
      <c r="I14" s="2">
        <f>VLOOKUP(A14,[2]Луганск!$A:$E,4,0)</f>
        <v>193</v>
      </c>
      <c r="J14" s="2">
        <f t="shared" si="3"/>
        <v>-52</v>
      </c>
      <c r="L14" s="2">
        <f>VLOOKUP(A14,[1]TDSheet!$A:$Q,16,0)</f>
        <v>100</v>
      </c>
      <c r="M14" s="2">
        <f t="shared" si="4"/>
        <v>28.2</v>
      </c>
      <c r="N14" s="23">
        <f t="shared" ref="N14" si="9">11*M14-L14-F14</f>
        <v>173.2</v>
      </c>
      <c r="O14" s="23"/>
      <c r="Q14" s="2">
        <f t="shared" si="5"/>
        <v>11</v>
      </c>
      <c r="R14" s="2">
        <f t="shared" si="6"/>
        <v>4.8581560283687946</v>
      </c>
      <c r="S14" s="2">
        <f>VLOOKUP(A14,[1]TDSheet!$A:$W,23,0)</f>
        <v>33.799999999999997</v>
      </c>
      <c r="T14" s="2">
        <f>VLOOKUP(A14,[1]TDSheet!$A:$X,24,0)</f>
        <v>40.200000000000003</v>
      </c>
      <c r="U14" s="2">
        <f>VLOOKUP(A14,[1]TDSheet!$A:$N,14,0)</f>
        <v>30.4</v>
      </c>
      <c r="W14" s="2">
        <f t="shared" si="7"/>
        <v>77.94</v>
      </c>
    </row>
    <row r="15" spans="1:23" ht="11.1" customHeight="1" x14ac:dyDescent="0.2">
      <c r="A15" s="8" t="s">
        <v>19</v>
      </c>
      <c r="B15" s="8" t="s">
        <v>15</v>
      </c>
      <c r="C15" s="10">
        <v>36</v>
      </c>
      <c r="D15" s="10"/>
      <c r="E15" s="10"/>
      <c r="F15" s="10"/>
      <c r="G15" s="24">
        <f>VLOOKUP(A15,[1]TDSheet!$A:$H,8,0)</f>
        <v>0</v>
      </c>
      <c r="H15" s="2" t="e">
        <f>VLOOKUP(A15,[1]TDSheet!$A:$I,9,0)</f>
        <v>#N/A</v>
      </c>
      <c r="I15" s="2">
        <f>VLOOKUP(A15,[2]Луганск!$A:$E,4,0)</f>
        <v>1</v>
      </c>
      <c r="J15" s="2">
        <f t="shared" si="3"/>
        <v>-1</v>
      </c>
      <c r="M15" s="2">
        <f t="shared" si="4"/>
        <v>0</v>
      </c>
      <c r="N15" s="23"/>
      <c r="O15" s="23"/>
      <c r="Q15" s="2" t="e">
        <f t="shared" si="5"/>
        <v>#DIV/0!</v>
      </c>
      <c r="R15" s="2" t="e">
        <f t="shared" si="6"/>
        <v>#DIV/0!</v>
      </c>
      <c r="S15" s="2">
        <f>VLOOKUP(A15,[1]TDSheet!$A:$W,23,0)</f>
        <v>2.4</v>
      </c>
      <c r="T15" s="2">
        <f>VLOOKUP(A15,[1]TDSheet!$A:$X,24,0)</f>
        <v>0.4</v>
      </c>
      <c r="U15" s="2">
        <f>VLOOKUP(A15,[1]TDSheet!$A:$N,14,0)</f>
        <v>7.2</v>
      </c>
      <c r="W15" s="2">
        <f t="shared" si="7"/>
        <v>0</v>
      </c>
    </row>
    <row r="16" spans="1:23" ht="21.95" customHeight="1" x14ac:dyDescent="0.2">
      <c r="A16" s="8" t="s">
        <v>20</v>
      </c>
      <c r="B16" s="8" t="s">
        <v>15</v>
      </c>
      <c r="C16" s="10">
        <v>37</v>
      </c>
      <c r="D16" s="10">
        <v>300</v>
      </c>
      <c r="E16" s="10">
        <v>110</v>
      </c>
      <c r="F16" s="10">
        <v>189</v>
      </c>
      <c r="G16" s="24">
        <f>VLOOKUP(A16,[1]TDSheet!$A:$H,8,0)</f>
        <v>0.17</v>
      </c>
      <c r="H16" s="2">
        <f>VLOOKUP(A16,[1]TDSheet!$A:$I,9,0)</f>
        <v>180</v>
      </c>
      <c r="I16" s="2">
        <f>VLOOKUP(A16,[2]Луганск!$A:$E,4,0)</f>
        <v>146</v>
      </c>
      <c r="J16" s="2">
        <f t="shared" si="3"/>
        <v>-36</v>
      </c>
      <c r="M16" s="2">
        <f t="shared" si="4"/>
        <v>22</v>
      </c>
      <c r="N16" s="23">
        <f>11*M16-L16-F16</f>
        <v>53</v>
      </c>
      <c r="O16" s="23"/>
      <c r="Q16" s="2">
        <f t="shared" si="5"/>
        <v>11</v>
      </c>
      <c r="R16" s="2">
        <f t="shared" si="6"/>
        <v>8.5909090909090917</v>
      </c>
      <c r="S16" s="2">
        <f>VLOOKUP(A16,[1]TDSheet!$A:$W,23,0)</f>
        <v>14.4</v>
      </c>
      <c r="T16" s="2">
        <f>VLOOKUP(A16,[1]TDSheet!$A:$X,24,0)</f>
        <v>30.2</v>
      </c>
      <c r="U16" s="2">
        <f>VLOOKUP(A16,[1]TDSheet!$A:$N,14,0)</f>
        <v>20.399999999999999</v>
      </c>
      <c r="W16" s="2">
        <f t="shared" si="7"/>
        <v>9.01</v>
      </c>
    </row>
    <row r="17" spans="1:23" ht="21.95" customHeight="1" x14ac:dyDescent="0.2">
      <c r="A17" s="8" t="s">
        <v>21</v>
      </c>
      <c r="B17" s="8" t="s">
        <v>15</v>
      </c>
      <c r="C17" s="10">
        <v>24</v>
      </c>
      <c r="D17" s="10"/>
      <c r="E17" s="10">
        <v>2</v>
      </c>
      <c r="F17" s="10">
        <v>19</v>
      </c>
      <c r="G17" s="24">
        <f>VLOOKUP(A17,[1]TDSheet!$A:$H,8,0)</f>
        <v>0</v>
      </c>
      <c r="H17" s="2" t="e">
        <f>VLOOKUP(A17,[1]TDSheet!$A:$I,9,0)</f>
        <v>#N/A</v>
      </c>
      <c r="I17" s="2">
        <f>VLOOKUP(A17,[2]Луганск!$A:$E,4,0)</f>
        <v>6</v>
      </c>
      <c r="J17" s="2">
        <f t="shared" si="3"/>
        <v>-4</v>
      </c>
      <c r="M17" s="2">
        <f t="shared" si="4"/>
        <v>0.4</v>
      </c>
      <c r="N17" s="23"/>
      <c r="O17" s="23"/>
      <c r="Q17" s="2">
        <f t="shared" si="5"/>
        <v>47.5</v>
      </c>
      <c r="R17" s="2">
        <f t="shared" si="6"/>
        <v>47.5</v>
      </c>
      <c r="S17" s="2">
        <f>VLOOKUP(A17,[1]TDSheet!$A:$W,23,0)</f>
        <v>0</v>
      </c>
      <c r="T17" s="2">
        <f>VLOOKUP(A17,[1]TDSheet!$A:$X,24,0)</f>
        <v>0</v>
      </c>
      <c r="U17" s="2">
        <f>VLOOKUP(A17,[1]TDSheet!$A:$N,14,0)</f>
        <v>0.6</v>
      </c>
      <c r="W17" s="2">
        <f t="shared" si="7"/>
        <v>0</v>
      </c>
    </row>
    <row r="18" spans="1:23" ht="11.1" customHeight="1" x14ac:dyDescent="0.2">
      <c r="A18" s="8" t="s">
        <v>22</v>
      </c>
      <c r="B18" s="8" t="s">
        <v>15</v>
      </c>
      <c r="C18" s="10">
        <v>36</v>
      </c>
      <c r="D18" s="10"/>
      <c r="E18" s="10">
        <v>3</v>
      </c>
      <c r="F18" s="10">
        <v>3</v>
      </c>
      <c r="G18" s="24">
        <f>VLOOKUP(A18,[1]TDSheet!$A:$H,8,0)</f>
        <v>0</v>
      </c>
      <c r="H18" s="2" t="e">
        <f>VLOOKUP(A18,[1]TDSheet!$A:$I,9,0)</f>
        <v>#N/A</v>
      </c>
      <c r="I18" s="2">
        <f>VLOOKUP(A18,[2]Луганск!$A:$E,4,0)</f>
        <v>3</v>
      </c>
      <c r="J18" s="2">
        <f t="shared" si="3"/>
        <v>0</v>
      </c>
      <c r="M18" s="2">
        <f t="shared" si="4"/>
        <v>0.6</v>
      </c>
      <c r="N18" s="23"/>
      <c r="O18" s="23"/>
      <c r="Q18" s="2">
        <f t="shared" si="5"/>
        <v>5</v>
      </c>
      <c r="R18" s="2">
        <f t="shared" si="6"/>
        <v>5</v>
      </c>
      <c r="S18" s="2">
        <f>VLOOKUP(A18,[1]TDSheet!$A:$W,23,0)</f>
        <v>4.8</v>
      </c>
      <c r="T18" s="2">
        <f>VLOOKUP(A18,[1]TDSheet!$A:$X,24,0)</f>
        <v>9.6</v>
      </c>
      <c r="U18" s="2">
        <f>VLOOKUP(A18,[1]TDSheet!$A:$N,14,0)</f>
        <v>6</v>
      </c>
      <c r="W18" s="2">
        <f t="shared" si="7"/>
        <v>0</v>
      </c>
    </row>
    <row r="19" spans="1:23" ht="11.1" customHeight="1" x14ac:dyDescent="0.2">
      <c r="A19" s="8" t="s">
        <v>23</v>
      </c>
      <c r="B19" s="8" t="s">
        <v>15</v>
      </c>
      <c r="C19" s="10">
        <v>30</v>
      </c>
      <c r="D19" s="10"/>
      <c r="E19" s="10"/>
      <c r="F19" s="10"/>
      <c r="G19" s="24">
        <f>VLOOKUP(A19,[1]TDSheet!$A:$H,8,0)</f>
        <v>0.5</v>
      </c>
      <c r="H19" s="2">
        <f>VLOOKUP(A19,[1]TDSheet!$A:$I,9,0)</f>
        <v>55</v>
      </c>
      <c r="J19" s="2">
        <f t="shared" si="3"/>
        <v>0</v>
      </c>
      <c r="L19" s="2">
        <f>VLOOKUP(A19,[1]TDSheet!$A:$Q,16,0)</f>
        <v>35</v>
      </c>
      <c r="M19" s="2">
        <f t="shared" si="4"/>
        <v>0</v>
      </c>
      <c r="N19" s="23"/>
      <c r="O19" s="23"/>
      <c r="Q19" s="2" t="e">
        <f t="shared" si="5"/>
        <v>#DIV/0!</v>
      </c>
      <c r="R19" s="2" t="e">
        <f t="shared" si="6"/>
        <v>#DIV/0!</v>
      </c>
      <c r="S19" s="2">
        <f>VLOOKUP(A19,[1]TDSheet!$A:$W,23,0)</f>
        <v>0</v>
      </c>
      <c r="T19" s="2">
        <f>VLOOKUP(A19,[1]TDSheet!$A:$X,24,0)</f>
        <v>0</v>
      </c>
      <c r="U19" s="2">
        <f>VLOOKUP(A19,[1]TDSheet!$A:$N,14,0)</f>
        <v>6</v>
      </c>
      <c r="W19" s="2">
        <f t="shared" si="7"/>
        <v>0</v>
      </c>
    </row>
    <row r="20" spans="1:23" ht="11.1" customHeight="1" x14ac:dyDescent="0.2">
      <c r="A20" s="8" t="s">
        <v>24</v>
      </c>
      <c r="B20" s="8" t="s">
        <v>15</v>
      </c>
      <c r="C20" s="10">
        <v>30</v>
      </c>
      <c r="D20" s="10"/>
      <c r="E20" s="10"/>
      <c r="F20" s="10"/>
      <c r="G20" s="24">
        <f>VLOOKUP(A20,[1]TDSheet!$A:$H,8,0)</f>
        <v>0.5</v>
      </c>
      <c r="H20" s="2">
        <f>VLOOKUP(A20,[1]TDSheet!$A:$I,9,0)</f>
        <v>55</v>
      </c>
      <c r="J20" s="2">
        <f t="shared" si="3"/>
        <v>0</v>
      </c>
      <c r="L20" s="2">
        <f>VLOOKUP(A20,[1]TDSheet!$A:$Q,16,0)</f>
        <v>35</v>
      </c>
      <c r="M20" s="2">
        <f t="shared" si="4"/>
        <v>0</v>
      </c>
      <c r="N20" s="23"/>
      <c r="O20" s="23"/>
      <c r="Q20" s="2" t="e">
        <f t="shared" si="5"/>
        <v>#DIV/0!</v>
      </c>
      <c r="R20" s="2" t="e">
        <f t="shared" si="6"/>
        <v>#DIV/0!</v>
      </c>
      <c r="S20" s="2">
        <f>VLOOKUP(A20,[1]TDSheet!$A:$W,23,0)</f>
        <v>0</v>
      </c>
      <c r="T20" s="2">
        <f>VLOOKUP(A20,[1]TDSheet!$A:$X,24,0)</f>
        <v>0</v>
      </c>
      <c r="U20" s="2">
        <f>VLOOKUP(A20,[1]TDSheet!$A:$N,14,0)</f>
        <v>6</v>
      </c>
      <c r="W20" s="2">
        <f t="shared" si="7"/>
        <v>0</v>
      </c>
    </row>
    <row r="21" spans="1:23" ht="11.1" customHeight="1" x14ac:dyDescent="0.2">
      <c r="A21" s="8" t="s">
        <v>25</v>
      </c>
      <c r="B21" s="8" t="s">
        <v>15</v>
      </c>
      <c r="C21" s="10">
        <v>34</v>
      </c>
      <c r="D21" s="10">
        <v>264</v>
      </c>
      <c r="E21" s="10">
        <v>75</v>
      </c>
      <c r="F21" s="10">
        <v>186</v>
      </c>
      <c r="G21" s="24">
        <f>VLOOKUP(A21,[1]TDSheet!$A:$H,8,0)</f>
        <v>0.3</v>
      </c>
      <c r="H21" s="2">
        <f>VLOOKUP(A21,[1]TDSheet!$A:$I,9,0)</f>
        <v>40</v>
      </c>
      <c r="I21" s="2">
        <f>VLOOKUP(A21,[2]Луганск!$A:$E,4,0)</f>
        <v>105</v>
      </c>
      <c r="J21" s="2">
        <f t="shared" si="3"/>
        <v>-30</v>
      </c>
      <c r="M21" s="2">
        <f t="shared" si="4"/>
        <v>15</v>
      </c>
      <c r="N21" s="23"/>
      <c r="O21" s="23"/>
      <c r="Q21" s="2">
        <f t="shared" si="5"/>
        <v>12.4</v>
      </c>
      <c r="R21" s="2">
        <f t="shared" si="6"/>
        <v>12.4</v>
      </c>
      <c r="S21" s="2">
        <f>VLOOKUP(A21,[1]TDSheet!$A:$W,23,0)</f>
        <v>1.8</v>
      </c>
      <c r="T21" s="2">
        <f>VLOOKUP(A21,[1]TDSheet!$A:$X,24,0)</f>
        <v>46.6</v>
      </c>
      <c r="U21" s="2">
        <f>VLOOKUP(A21,[1]TDSheet!$A:$N,14,0)</f>
        <v>13.4</v>
      </c>
      <c r="V21" s="2" t="str">
        <f>VLOOKUP(A21,[1]TDSheet!$A:$Y,25,0)</f>
        <v>Вывести/ директор попросил оставить</v>
      </c>
      <c r="W21" s="2">
        <f t="shared" si="7"/>
        <v>0</v>
      </c>
    </row>
    <row r="22" spans="1:23" ht="11.1" customHeight="1" x14ac:dyDescent="0.2">
      <c r="A22" s="8" t="s">
        <v>26</v>
      </c>
      <c r="B22" s="8" t="s">
        <v>15</v>
      </c>
      <c r="C22" s="10">
        <v>94</v>
      </c>
      <c r="D22" s="10">
        <v>30</v>
      </c>
      <c r="E22" s="10">
        <v>70</v>
      </c>
      <c r="F22" s="10">
        <v>24</v>
      </c>
      <c r="G22" s="24">
        <f>VLOOKUP(A22,[1]TDSheet!$A:$H,8,0)</f>
        <v>0.4</v>
      </c>
      <c r="H22" s="2">
        <f>VLOOKUP(A22,[1]TDSheet!$A:$I,9,0)</f>
        <v>50</v>
      </c>
      <c r="I22" s="2">
        <f>VLOOKUP(A22,[2]Луганск!$A:$E,4,0)</f>
        <v>70</v>
      </c>
      <c r="J22" s="2">
        <f t="shared" si="3"/>
        <v>0</v>
      </c>
      <c r="L22" s="2">
        <f>VLOOKUP(A22,[1]TDSheet!$A:$Q,16,0)</f>
        <v>90</v>
      </c>
      <c r="M22" s="2">
        <f t="shared" si="4"/>
        <v>14</v>
      </c>
      <c r="N22" s="23">
        <f t="shared" ref="N22:N24" si="10">11*M22-L22-F22</f>
        <v>40</v>
      </c>
      <c r="O22" s="23"/>
      <c r="Q22" s="2">
        <f t="shared" si="5"/>
        <v>11</v>
      </c>
      <c r="R22" s="2">
        <f t="shared" si="6"/>
        <v>8.1428571428571423</v>
      </c>
      <c r="S22" s="2">
        <f>VLOOKUP(A22,[1]TDSheet!$A:$W,23,0)</f>
        <v>13.2</v>
      </c>
      <c r="T22" s="2">
        <f>VLOOKUP(A22,[1]TDSheet!$A:$X,24,0)</f>
        <v>15.4</v>
      </c>
      <c r="U22" s="2">
        <f>VLOOKUP(A22,[1]TDSheet!$A:$N,14,0)</f>
        <v>16</v>
      </c>
      <c r="W22" s="2">
        <f t="shared" si="7"/>
        <v>16</v>
      </c>
    </row>
    <row r="23" spans="1:23" ht="11.1" customHeight="1" x14ac:dyDescent="0.2">
      <c r="A23" s="8" t="s">
        <v>27</v>
      </c>
      <c r="B23" s="8" t="s">
        <v>15</v>
      </c>
      <c r="C23" s="10">
        <v>112.46899999999999</v>
      </c>
      <c r="D23" s="10">
        <v>73</v>
      </c>
      <c r="E23" s="10">
        <v>144</v>
      </c>
      <c r="F23" s="10">
        <v>10.468999999999999</v>
      </c>
      <c r="G23" s="24">
        <f>VLOOKUP(A23,[1]TDSheet!$A:$H,8,0)</f>
        <v>0.35</v>
      </c>
      <c r="H23" s="2">
        <f>VLOOKUP(A23,[1]TDSheet!$A:$I,9,0)</f>
        <v>40</v>
      </c>
      <c r="I23" s="2">
        <f>VLOOKUP(A23,[2]Луганск!$A:$E,4,0)</f>
        <v>155</v>
      </c>
      <c r="J23" s="2">
        <f t="shared" si="3"/>
        <v>-11</v>
      </c>
      <c r="L23" s="2">
        <f>VLOOKUP(A23,[1]TDSheet!$A:$Q,16,0)</f>
        <v>140</v>
      </c>
      <c r="M23" s="2">
        <f t="shared" si="4"/>
        <v>28.8</v>
      </c>
      <c r="N23" s="23">
        <f t="shared" si="10"/>
        <v>166.33100000000002</v>
      </c>
      <c r="O23" s="23"/>
      <c r="Q23" s="2">
        <f t="shared" si="5"/>
        <v>11</v>
      </c>
      <c r="R23" s="2">
        <f t="shared" si="6"/>
        <v>5.2246180555555553</v>
      </c>
      <c r="S23" s="2">
        <f>VLOOKUP(A23,[1]TDSheet!$A:$W,23,0)</f>
        <v>23.4</v>
      </c>
      <c r="T23" s="2">
        <f>VLOOKUP(A23,[1]TDSheet!$A:$X,24,0)</f>
        <v>23.6236</v>
      </c>
      <c r="U23" s="2">
        <f>VLOOKUP(A23,[1]TDSheet!$A:$N,14,0)</f>
        <v>31.282600000000002</v>
      </c>
      <c r="W23" s="2">
        <f t="shared" si="7"/>
        <v>58.215850000000003</v>
      </c>
    </row>
    <row r="24" spans="1:23" ht="11.1" customHeight="1" x14ac:dyDescent="0.2">
      <c r="A24" s="8" t="s">
        <v>28</v>
      </c>
      <c r="B24" s="8" t="s">
        <v>15</v>
      </c>
      <c r="C24" s="10">
        <v>214</v>
      </c>
      <c r="D24" s="10">
        <v>210</v>
      </c>
      <c r="E24" s="10">
        <v>319</v>
      </c>
      <c r="F24" s="10">
        <v>28</v>
      </c>
      <c r="G24" s="24">
        <f>VLOOKUP(A24,[1]TDSheet!$A:$H,8,0)</f>
        <v>0.17</v>
      </c>
      <c r="H24" s="2">
        <f>VLOOKUP(A24,[1]TDSheet!$A:$I,9,0)</f>
        <v>120</v>
      </c>
      <c r="I24" s="2">
        <f>VLOOKUP(A24,[2]Луганск!$A:$E,4,0)</f>
        <v>300</v>
      </c>
      <c r="J24" s="2">
        <f t="shared" si="3"/>
        <v>19</v>
      </c>
      <c r="L24" s="2">
        <f>VLOOKUP(A24,[1]TDSheet!$A:$Q,16,0)</f>
        <v>210</v>
      </c>
      <c r="M24" s="2">
        <f t="shared" si="4"/>
        <v>63.8</v>
      </c>
      <c r="N24" s="23">
        <f t="shared" si="10"/>
        <v>463.79999999999995</v>
      </c>
      <c r="O24" s="23"/>
      <c r="Q24" s="2">
        <f t="shared" si="5"/>
        <v>11</v>
      </c>
      <c r="R24" s="2">
        <f t="shared" si="6"/>
        <v>3.7304075235109719</v>
      </c>
      <c r="S24" s="2">
        <f>VLOOKUP(A24,[1]TDSheet!$A:$W,23,0)</f>
        <v>34.4</v>
      </c>
      <c r="T24" s="2">
        <f>VLOOKUP(A24,[1]TDSheet!$A:$X,24,0)</f>
        <v>44.6</v>
      </c>
      <c r="U24" s="2">
        <f>VLOOKUP(A24,[1]TDSheet!$A:$N,14,0)</f>
        <v>47.8</v>
      </c>
      <c r="W24" s="2">
        <f t="shared" si="7"/>
        <v>78.846000000000004</v>
      </c>
    </row>
    <row r="25" spans="1:23" ht="11.1" customHeight="1" x14ac:dyDescent="0.2">
      <c r="A25" s="8" t="s">
        <v>29</v>
      </c>
      <c r="B25" s="8" t="s">
        <v>15</v>
      </c>
      <c r="C25" s="10">
        <v>30</v>
      </c>
      <c r="D25" s="10"/>
      <c r="E25" s="10"/>
      <c r="F25" s="10"/>
      <c r="G25" s="24">
        <f>VLOOKUP(A25,[1]TDSheet!$A:$H,8,0)</f>
        <v>0.38</v>
      </c>
      <c r="H25" s="2">
        <f>VLOOKUP(A25,[1]TDSheet!$A:$I,9,0)</f>
        <v>40</v>
      </c>
      <c r="I25" s="2">
        <f>VLOOKUP(A25,[2]Луганск!$A:$E,4,0)</f>
        <v>1</v>
      </c>
      <c r="J25" s="2">
        <f t="shared" si="3"/>
        <v>-1</v>
      </c>
      <c r="L25" s="2">
        <f>VLOOKUP(A25,[1]TDSheet!$A:$Q,16,0)</f>
        <v>30</v>
      </c>
      <c r="M25" s="2">
        <f t="shared" si="4"/>
        <v>0</v>
      </c>
      <c r="N25" s="23"/>
      <c r="O25" s="23"/>
      <c r="Q25" s="2" t="e">
        <f t="shared" si="5"/>
        <v>#DIV/0!</v>
      </c>
      <c r="R25" s="2" t="e">
        <f t="shared" si="6"/>
        <v>#DIV/0!</v>
      </c>
      <c r="S25" s="2">
        <f>VLOOKUP(A25,[1]TDSheet!$A:$W,23,0)</f>
        <v>0</v>
      </c>
      <c r="T25" s="2">
        <f>VLOOKUP(A25,[1]TDSheet!$A:$X,24,0)</f>
        <v>0</v>
      </c>
      <c r="U25" s="2">
        <f>VLOOKUP(A25,[1]TDSheet!$A:$N,14,0)</f>
        <v>6</v>
      </c>
      <c r="W25" s="2">
        <f t="shared" si="7"/>
        <v>0</v>
      </c>
    </row>
    <row r="26" spans="1:23" ht="11.1" customHeight="1" x14ac:dyDescent="0.2">
      <c r="A26" s="8" t="s">
        <v>30</v>
      </c>
      <c r="B26" s="8" t="s">
        <v>15</v>
      </c>
      <c r="C26" s="10">
        <v>27</v>
      </c>
      <c r="D26" s="10"/>
      <c r="E26" s="10">
        <v>18</v>
      </c>
      <c r="F26" s="10">
        <v>-1</v>
      </c>
      <c r="G26" s="24">
        <f>VLOOKUP(A26,[1]TDSheet!$A:$H,8,0)</f>
        <v>0</v>
      </c>
      <c r="H26" s="2">
        <f>VLOOKUP(A26,[1]TDSheet!$A:$I,9,0)</f>
        <v>40</v>
      </c>
      <c r="I26" s="2">
        <f>VLOOKUP(A26,[2]Луганск!$A:$E,4,0)</f>
        <v>61</v>
      </c>
      <c r="J26" s="2">
        <f t="shared" si="3"/>
        <v>-43</v>
      </c>
      <c r="M26" s="2">
        <f t="shared" si="4"/>
        <v>3.6</v>
      </c>
      <c r="N26" s="23"/>
      <c r="O26" s="23"/>
      <c r="Q26" s="2">
        <f t="shared" si="5"/>
        <v>-0.27777777777777779</v>
      </c>
      <c r="R26" s="2">
        <f t="shared" si="6"/>
        <v>-0.27777777777777779</v>
      </c>
      <c r="S26" s="2">
        <f>VLOOKUP(A26,[1]TDSheet!$A:$W,23,0)</f>
        <v>9.8000000000000007</v>
      </c>
      <c r="T26" s="2">
        <f>VLOOKUP(A26,[1]TDSheet!$A:$X,24,0)</f>
        <v>3.6</v>
      </c>
      <c r="U26" s="2">
        <f>VLOOKUP(A26,[1]TDSheet!$A:$N,14,0)</f>
        <v>8.1999999999999993</v>
      </c>
      <c r="V26" s="26" t="str">
        <f>VLOOKUP(A26,[1]TDSheet!$A:$Y,25,0)</f>
        <v>устар</v>
      </c>
      <c r="W26" s="2">
        <f t="shared" si="7"/>
        <v>0</v>
      </c>
    </row>
    <row r="27" spans="1:23" ht="11.1" customHeight="1" x14ac:dyDescent="0.2">
      <c r="A27" s="8" t="s">
        <v>31</v>
      </c>
      <c r="B27" s="8" t="s">
        <v>15</v>
      </c>
      <c r="C27" s="10">
        <v>113</v>
      </c>
      <c r="D27" s="10"/>
      <c r="E27" s="10">
        <v>86</v>
      </c>
      <c r="F27" s="10">
        <v>4</v>
      </c>
      <c r="G27" s="24">
        <f>VLOOKUP(A27,[1]TDSheet!$A:$H,8,0)</f>
        <v>0</v>
      </c>
      <c r="H27" s="2">
        <f>VLOOKUP(A27,[1]TDSheet!$A:$I,9,0)</f>
        <v>45</v>
      </c>
      <c r="I27" s="2">
        <f>VLOOKUP(A27,[2]Луганск!$A:$E,4,0)</f>
        <v>137</v>
      </c>
      <c r="J27" s="2">
        <f t="shared" si="3"/>
        <v>-51</v>
      </c>
      <c r="M27" s="2">
        <f t="shared" si="4"/>
        <v>17.2</v>
      </c>
      <c r="N27" s="23"/>
      <c r="O27" s="23"/>
      <c r="Q27" s="2">
        <f t="shared" si="5"/>
        <v>0.23255813953488372</v>
      </c>
      <c r="R27" s="2">
        <f t="shared" si="6"/>
        <v>0.23255813953488372</v>
      </c>
      <c r="S27" s="2">
        <f>VLOOKUP(A27,[1]TDSheet!$A:$W,23,0)</f>
        <v>10.6</v>
      </c>
      <c r="T27" s="2">
        <f>VLOOKUP(A27,[1]TDSheet!$A:$X,24,0)</f>
        <v>13.6</v>
      </c>
      <c r="U27" s="2">
        <f>VLOOKUP(A27,[1]TDSheet!$A:$N,14,0)</f>
        <v>18.399999999999999</v>
      </c>
      <c r="V27" s="26" t="str">
        <f>VLOOKUP(A27,[1]TDSheet!$A:$Y,25,0)</f>
        <v>устар</v>
      </c>
      <c r="W27" s="2">
        <f t="shared" si="7"/>
        <v>0</v>
      </c>
    </row>
    <row r="28" spans="1:23" ht="11.1" customHeight="1" x14ac:dyDescent="0.2">
      <c r="A28" s="8" t="s">
        <v>32</v>
      </c>
      <c r="B28" s="8" t="s">
        <v>15</v>
      </c>
      <c r="C28" s="10">
        <v>32</v>
      </c>
      <c r="D28" s="10"/>
      <c r="E28" s="10"/>
      <c r="F28" s="10"/>
      <c r="G28" s="24">
        <f>VLOOKUP(A28,[1]TDSheet!$A:$H,8,0)</f>
        <v>0.6</v>
      </c>
      <c r="H28" s="2">
        <f>VLOOKUP(A28,[1]TDSheet!$A:$I,9,0)</f>
        <v>45</v>
      </c>
      <c r="I28" s="2">
        <f>VLOOKUP(A28,[2]Луганск!$A:$E,4,0)</f>
        <v>1</v>
      </c>
      <c r="J28" s="2">
        <f t="shared" si="3"/>
        <v>-1</v>
      </c>
      <c r="L28" s="2">
        <f>VLOOKUP(A28,[1]TDSheet!$A:$Q,16,0)</f>
        <v>35</v>
      </c>
      <c r="M28" s="2">
        <f t="shared" si="4"/>
        <v>0</v>
      </c>
      <c r="N28" s="23"/>
      <c r="O28" s="23"/>
      <c r="Q28" s="2" t="e">
        <f t="shared" si="5"/>
        <v>#DIV/0!</v>
      </c>
      <c r="R28" s="2" t="e">
        <f t="shared" si="6"/>
        <v>#DIV/0!</v>
      </c>
      <c r="S28" s="2">
        <f>VLOOKUP(A28,[1]TDSheet!$A:$W,23,0)</f>
        <v>0</v>
      </c>
      <c r="T28" s="2">
        <f>VLOOKUP(A28,[1]TDSheet!$A:$X,24,0)</f>
        <v>0</v>
      </c>
      <c r="U28" s="2">
        <f>VLOOKUP(A28,[1]TDSheet!$A:$N,14,0)</f>
        <v>6.4</v>
      </c>
      <c r="W28" s="2">
        <f t="shared" si="7"/>
        <v>0</v>
      </c>
    </row>
    <row r="29" spans="1:23" ht="11.1" customHeight="1" x14ac:dyDescent="0.2">
      <c r="A29" s="8" t="s">
        <v>33</v>
      </c>
      <c r="B29" s="8" t="s">
        <v>15</v>
      </c>
      <c r="C29" s="10">
        <v>45</v>
      </c>
      <c r="D29" s="10"/>
      <c r="E29" s="10">
        <v>3</v>
      </c>
      <c r="F29" s="10">
        <v>12</v>
      </c>
      <c r="G29" s="24">
        <f>VLOOKUP(A29,[1]TDSheet!$A:$H,8,0)</f>
        <v>0</v>
      </c>
      <c r="H29" s="2" t="e">
        <f>VLOOKUP(A29,[1]TDSheet!$A:$I,9,0)</f>
        <v>#N/A</v>
      </c>
      <c r="I29" s="2">
        <f>VLOOKUP(A29,[2]Луганск!$A:$E,4,0)</f>
        <v>8</v>
      </c>
      <c r="J29" s="2">
        <f t="shared" si="3"/>
        <v>-5</v>
      </c>
      <c r="M29" s="2">
        <f t="shared" si="4"/>
        <v>0.6</v>
      </c>
      <c r="N29" s="23"/>
      <c r="O29" s="23"/>
      <c r="Q29" s="2">
        <f t="shared" si="5"/>
        <v>20</v>
      </c>
      <c r="R29" s="2">
        <f t="shared" si="6"/>
        <v>20</v>
      </c>
      <c r="S29" s="2">
        <f>VLOOKUP(A29,[1]TDSheet!$A:$W,23,0)</f>
        <v>10.8</v>
      </c>
      <c r="T29" s="2">
        <f>VLOOKUP(A29,[1]TDSheet!$A:$X,24,0)</f>
        <v>10.8</v>
      </c>
      <c r="U29" s="2">
        <f>VLOOKUP(A29,[1]TDSheet!$A:$N,14,0)</f>
        <v>7.2</v>
      </c>
      <c r="W29" s="2">
        <f t="shared" si="7"/>
        <v>0</v>
      </c>
    </row>
    <row r="30" spans="1:23" ht="11.1" customHeight="1" x14ac:dyDescent="0.2">
      <c r="A30" s="8" t="s">
        <v>34</v>
      </c>
      <c r="B30" s="8" t="s">
        <v>15</v>
      </c>
      <c r="C30" s="10">
        <v>32</v>
      </c>
      <c r="D30" s="10"/>
      <c r="E30" s="10"/>
      <c r="F30" s="10"/>
      <c r="G30" s="24">
        <f>VLOOKUP(A30,[1]TDSheet!$A:$H,8,0)</f>
        <v>0.55000000000000004</v>
      </c>
      <c r="H30" s="2">
        <f>VLOOKUP(A30,[1]TDSheet!$A:$I,9,0)</f>
        <v>45</v>
      </c>
      <c r="I30" s="2">
        <f>VLOOKUP(A30,[2]Луганск!$A:$E,4,0)</f>
        <v>2</v>
      </c>
      <c r="J30" s="2">
        <f t="shared" si="3"/>
        <v>-2</v>
      </c>
      <c r="L30" s="2">
        <f>VLOOKUP(A30,[1]TDSheet!$A:$Q,16,0)</f>
        <v>35</v>
      </c>
      <c r="M30" s="2">
        <f t="shared" si="4"/>
        <v>0</v>
      </c>
      <c r="N30" s="23"/>
      <c r="O30" s="23"/>
      <c r="Q30" s="2" t="e">
        <f t="shared" si="5"/>
        <v>#DIV/0!</v>
      </c>
      <c r="R30" s="2" t="e">
        <f t="shared" si="6"/>
        <v>#DIV/0!</v>
      </c>
      <c r="S30" s="2">
        <f>VLOOKUP(A30,[1]TDSheet!$A:$W,23,0)</f>
        <v>0</v>
      </c>
      <c r="T30" s="2">
        <f>VLOOKUP(A30,[1]TDSheet!$A:$X,24,0)</f>
        <v>0</v>
      </c>
      <c r="U30" s="2">
        <f>VLOOKUP(A30,[1]TDSheet!$A:$N,14,0)</f>
        <v>6.4</v>
      </c>
      <c r="W30" s="2">
        <f t="shared" si="7"/>
        <v>0</v>
      </c>
    </row>
    <row r="31" spans="1:23" ht="21.95" customHeight="1" x14ac:dyDescent="0.2">
      <c r="A31" s="8" t="s">
        <v>35</v>
      </c>
      <c r="B31" s="8" t="s">
        <v>15</v>
      </c>
      <c r="C31" s="10">
        <v>67</v>
      </c>
      <c r="D31" s="10">
        <v>54</v>
      </c>
      <c r="E31" s="10">
        <v>25</v>
      </c>
      <c r="F31" s="10">
        <v>58</v>
      </c>
      <c r="G31" s="24">
        <f>VLOOKUP(A31,[1]TDSheet!$A:$H,8,0)</f>
        <v>0.35</v>
      </c>
      <c r="H31" s="2">
        <f>VLOOKUP(A31,[1]TDSheet!$A:$I,9,0)</f>
        <v>45</v>
      </c>
      <c r="I31" s="2">
        <f>VLOOKUP(A31,[2]Луганск!$A:$E,4,0)</f>
        <v>36</v>
      </c>
      <c r="J31" s="2">
        <f t="shared" si="3"/>
        <v>-11</v>
      </c>
      <c r="L31" s="2">
        <f>VLOOKUP(A31,[1]TDSheet!$A:$Q,16,0)</f>
        <v>75</v>
      </c>
      <c r="M31" s="2">
        <f t="shared" si="4"/>
        <v>5</v>
      </c>
      <c r="N31" s="23"/>
      <c r="O31" s="23"/>
      <c r="Q31" s="2">
        <f t="shared" si="5"/>
        <v>26.6</v>
      </c>
      <c r="R31" s="2">
        <f t="shared" si="6"/>
        <v>26.6</v>
      </c>
      <c r="S31" s="2">
        <f>VLOOKUP(A31,[1]TDSheet!$A:$W,23,0)</f>
        <v>4.8</v>
      </c>
      <c r="T31" s="2">
        <f>VLOOKUP(A31,[1]TDSheet!$A:$X,24,0)</f>
        <v>11.4</v>
      </c>
      <c r="U31" s="2">
        <f>VLOOKUP(A31,[1]TDSheet!$A:$N,14,0)</f>
        <v>14.2</v>
      </c>
      <c r="W31" s="2">
        <f t="shared" si="7"/>
        <v>0</v>
      </c>
    </row>
    <row r="32" spans="1:23" ht="21.95" customHeight="1" x14ac:dyDescent="0.2">
      <c r="A32" s="8" t="s">
        <v>36</v>
      </c>
      <c r="B32" s="8" t="s">
        <v>15</v>
      </c>
      <c r="C32" s="10">
        <v>38</v>
      </c>
      <c r="D32" s="10">
        <v>72</v>
      </c>
      <c r="E32" s="10">
        <v>7</v>
      </c>
      <c r="F32" s="10">
        <v>73</v>
      </c>
      <c r="G32" s="24">
        <f>VLOOKUP(A32,[1]TDSheet!$A:$H,8,0)</f>
        <v>0.35</v>
      </c>
      <c r="H32" s="2">
        <f>VLOOKUP(A32,[1]TDSheet!$A:$I,9,0)</f>
        <v>45</v>
      </c>
      <c r="I32" s="2">
        <f>VLOOKUP(A32,[2]Луганск!$A:$E,4,0)</f>
        <v>26</v>
      </c>
      <c r="J32" s="2">
        <f t="shared" si="3"/>
        <v>-19</v>
      </c>
      <c r="M32" s="2">
        <f t="shared" si="4"/>
        <v>1.4</v>
      </c>
      <c r="N32" s="23"/>
      <c r="O32" s="23"/>
      <c r="Q32" s="2">
        <f t="shared" si="5"/>
        <v>52.142857142857146</v>
      </c>
      <c r="R32" s="2">
        <f t="shared" si="6"/>
        <v>52.142857142857146</v>
      </c>
      <c r="S32" s="2">
        <f>VLOOKUP(A32,[1]TDSheet!$A:$W,23,0)</f>
        <v>6.2</v>
      </c>
      <c r="T32" s="2">
        <f>VLOOKUP(A32,[1]TDSheet!$A:$X,24,0)</f>
        <v>10</v>
      </c>
      <c r="U32" s="2">
        <f>VLOOKUP(A32,[1]TDSheet!$A:$N,14,0)</f>
        <v>6.4</v>
      </c>
      <c r="W32" s="2">
        <f t="shared" si="7"/>
        <v>0</v>
      </c>
    </row>
    <row r="33" spans="1:23" ht="11.1" customHeight="1" x14ac:dyDescent="0.2">
      <c r="A33" s="8" t="s">
        <v>37</v>
      </c>
      <c r="B33" s="8" t="s">
        <v>9</v>
      </c>
      <c r="C33" s="10">
        <v>521.09299999999996</v>
      </c>
      <c r="D33" s="10">
        <v>353.99</v>
      </c>
      <c r="E33" s="10">
        <v>644.58900000000006</v>
      </c>
      <c r="F33" s="10">
        <v>114.614</v>
      </c>
      <c r="G33" s="24">
        <f>VLOOKUP(A33,[1]TDSheet!$A:$H,8,0)</f>
        <v>1</v>
      </c>
      <c r="H33" s="2">
        <f>VLOOKUP(A33,[1]TDSheet!$A:$I,9,0)</f>
        <v>55</v>
      </c>
      <c r="I33" s="2">
        <f>VLOOKUP(A33,[2]Луганск!$A:$E,4,0)</f>
        <v>622.95000000000005</v>
      </c>
      <c r="J33" s="2">
        <f t="shared" si="3"/>
        <v>21.63900000000001</v>
      </c>
      <c r="L33" s="2">
        <f>VLOOKUP(A33,[1]TDSheet!$A:$Q,16,0)</f>
        <v>310</v>
      </c>
      <c r="M33" s="2">
        <f t="shared" si="4"/>
        <v>128.9178</v>
      </c>
      <c r="N33" s="23">
        <f>10*M33-L33-F33</f>
        <v>864.56399999999985</v>
      </c>
      <c r="O33" s="23"/>
      <c r="Q33" s="2">
        <f t="shared" si="5"/>
        <v>10</v>
      </c>
      <c r="R33" s="2">
        <f t="shared" si="6"/>
        <v>3.293680158985028</v>
      </c>
      <c r="S33" s="2">
        <f>VLOOKUP(A33,[1]TDSheet!$A:$W,23,0)</f>
        <v>90.9846</v>
      </c>
      <c r="T33" s="2">
        <f>VLOOKUP(A33,[1]TDSheet!$A:$X,24,0)</f>
        <v>85.988</v>
      </c>
      <c r="U33" s="2">
        <f>VLOOKUP(A33,[1]TDSheet!$A:$N,14,0)</f>
        <v>87.825000000000003</v>
      </c>
      <c r="W33" s="2">
        <f t="shared" si="7"/>
        <v>864.56399999999985</v>
      </c>
    </row>
    <row r="34" spans="1:23" ht="11.1" customHeight="1" x14ac:dyDescent="0.2">
      <c r="A34" s="8" t="s">
        <v>38</v>
      </c>
      <c r="B34" s="8" t="s">
        <v>9</v>
      </c>
      <c r="C34" s="10">
        <v>1341.634</v>
      </c>
      <c r="D34" s="10">
        <v>1041.95</v>
      </c>
      <c r="E34" s="10">
        <v>1891.8150000000001</v>
      </c>
      <c r="F34" s="10">
        <v>19.617000000000001</v>
      </c>
      <c r="G34" s="24">
        <f>VLOOKUP(A34,[1]TDSheet!$A:$H,8,0)</f>
        <v>1</v>
      </c>
      <c r="H34" s="2">
        <f>VLOOKUP(A34,[1]TDSheet!$A:$I,9,0)</f>
        <v>50</v>
      </c>
      <c r="I34" s="2">
        <f>VLOOKUP(A34,[2]Луганск!$A:$E,4,0)</f>
        <v>2232.5</v>
      </c>
      <c r="J34" s="2">
        <f t="shared" si="3"/>
        <v>-340.68499999999995</v>
      </c>
      <c r="L34" s="2">
        <f>VLOOKUP(A34,[1]TDSheet!$A:$Q,16,0)</f>
        <v>2699.7641999999996</v>
      </c>
      <c r="M34" s="2">
        <f t="shared" si="4"/>
        <v>378.363</v>
      </c>
      <c r="N34" s="23">
        <f t="shared" ref="N34:N57" si="11">11*M34-L34-F34</f>
        <v>1442.6118000000008</v>
      </c>
      <c r="O34" s="23"/>
      <c r="Q34" s="2">
        <f t="shared" si="5"/>
        <v>11.000000000000002</v>
      </c>
      <c r="R34" s="2">
        <f t="shared" si="6"/>
        <v>7.187228138057896</v>
      </c>
      <c r="S34" s="2">
        <f>VLOOKUP(A34,[1]TDSheet!$A:$W,23,0)</f>
        <v>281.82779999999997</v>
      </c>
      <c r="T34" s="2">
        <f>VLOOKUP(A34,[1]TDSheet!$A:$X,24,0)</f>
        <v>255.89899999999997</v>
      </c>
      <c r="U34" s="2">
        <f>VLOOKUP(A34,[1]TDSheet!$A:$N,14,0)</f>
        <v>379.00419999999997</v>
      </c>
      <c r="W34" s="2">
        <f t="shared" si="7"/>
        <v>1442.6118000000008</v>
      </c>
    </row>
    <row r="35" spans="1:23" ht="11.1" customHeight="1" x14ac:dyDescent="0.2">
      <c r="A35" s="8" t="s">
        <v>39</v>
      </c>
      <c r="B35" s="8" t="s">
        <v>9</v>
      </c>
      <c r="C35" s="10">
        <v>37.911999999999999</v>
      </c>
      <c r="D35" s="10"/>
      <c r="E35" s="10">
        <v>1.762</v>
      </c>
      <c r="F35" s="10">
        <v>-7.9359999999999999</v>
      </c>
      <c r="G35" s="24">
        <f>VLOOKUP(A35,[1]TDSheet!$A:$H,8,0)</f>
        <v>1</v>
      </c>
      <c r="H35" s="2">
        <f>VLOOKUP(A35,[1]TDSheet!$A:$I,9,0)</f>
        <v>55</v>
      </c>
      <c r="I35" s="2">
        <f>VLOOKUP(A35,[2]Луганск!$A:$E,4,0)</f>
        <v>10.15</v>
      </c>
      <c r="J35" s="2">
        <f t="shared" si="3"/>
        <v>-8.3879999999999999</v>
      </c>
      <c r="L35" s="2">
        <f>VLOOKUP(A35,[1]TDSheet!$A:$Q,16,0)</f>
        <v>140</v>
      </c>
      <c r="M35" s="2">
        <f t="shared" si="4"/>
        <v>0.35239999999999999</v>
      </c>
      <c r="N35" s="23"/>
      <c r="O35" s="23"/>
      <c r="Q35" s="2">
        <f t="shared" si="5"/>
        <v>374.75595913734389</v>
      </c>
      <c r="R35" s="2">
        <f t="shared" si="6"/>
        <v>374.75595913734389</v>
      </c>
      <c r="S35" s="2">
        <f>VLOOKUP(A35,[1]TDSheet!$A:$W,23,0)</f>
        <v>10.5344</v>
      </c>
      <c r="T35" s="2">
        <f>VLOOKUP(A35,[1]TDSheet!$A:$X,24,0)</f>
        <v>9.7233999999999998</v>
      </c>
      <c r="U35" s="2">
        <f>VLOOKUP(A35,[1]TDSheet!$A:$N,14,0)</f>
        <v>22.4238</v>
      </c>
      <c r="W35" s="2">
        <f t="shared" si="7"/>
        <v>0</v>
      </c>
    </row>
    <row r="36" spans="1:23" ht="11.1" customHeight="1" x14ac:dyDescent="0.2">
      <c r="A36" s="8" t="s">
        <v>40</v>
      </c>
      <c r="B36" s="8" t="s">
        <v>9</v>
      </c>
      <c r="C36" s="10">
        <v>983.48599999999999</v>
      </c>
      <c r="D36" s="10">
        <v>501.46</v>
      </c>
      <c r="E36" s="10">
        <v>1187.077</v>
      </c>
      <c r="F36" s="10">
        <v>23.381</v>
      </c>
      <c r="G36" s="24">
        <f>VLOOKUP(A36,[1]TDSheet!$A:$H,8,0)</f>
        <v>1</v>
      </c>
      <c r="H36" s="2">
        <f>VLOOKUP(A36,[1]TDSheet!$A:$I,9,0)</f>
        <v>55</v>
      </c>
      <c r="I36" s="2">
        <f>VLOOKUP(A36,[2]Луганск!$A:$E,4,0)</f>
        <v>1285.57</v>
      </c>
      <c r="J36" s="2">
        <f t="shared" si="3"/>
        <v>-98.492999999999938</v>
      </c>
      <c r="L36" s="2">
        <f>VLOOKUP(A36,[1]TDSheet!$A:$Q,16,0)</f>
        <v>1070</v>
      </c>
      <c r="M36" s="2">
        <f t="shared" si="4"/>
        <v>237.41540000000001</v>
      </c>
      <c r="N36" s="23">
        <f t="shared" si="11"/>
        <v>1518.1883999999998</v>
      </c>
      <c r="O36" s="23"/>
      <c r="Q36" s="2">
        <f t="shared" si="5"/>
        <v>11</v>
      </c>
      <c r="R36" s="2">
        <f t="shared" si="6"/>
        <v>4.6053499478129893</v>
      </c>
      <c r="S36" s="2">
        <f>VLOOKUP(A36,[1]TDSheet!$A:$W,23,0)</f>
        <v>155.011</v>
      </c>
      <c r="T36" s="2">
        <f>VLOOKUP(A36,[1]TDSheet!$A:$X,24,0)</f>
        <v>161.70999999999998</v>
      </c>
      <c r="U36" s="2">
        <f>VLOOKUP(A36,[1]TDSheet!$A:$N,14,0)</f>
        <v>192.84219999999999</v>
      </c>
      <c r="W36" s="2">
        <f t="shared" si="7"/>
        <v>1518.1883999999998</v>
      </c>
    </row>
    <row r="37" spans="1:23" ht="11.1" customHeight="1" x14ac:dyDescent="0.2">
      <c r="A37" s="8" t="s">
        <v>41</v>
      </c>
      <c r="B37" s="8" t="s">
        <v>9</v>
      </c>
      <c r="C37" s="10">
        <v>1642.873</v>
      </c>
      <c r="D37" s="10">
        <v>3527.99</v>
      </c>
      <c r="E37" s="10">
        <v>3747.58</v>
      </c>
      <c r="F37" s="10">
        <v>834.77</v>
      </c>
      <c r="G37" s="24">
        <f>VLOOKUP(A37,[1]TDSheet!$A:$H,8,0)</f>
        <v>1</v>
      </c>
      <c r="H37" s="2">
        <f>VLOOKUP(A37,[1]TDSheet!$A:$I,9,0)</f>
        <v>60</v>
      </c>
      <c r="I37" s="2">
        <f>VLOOKUP(A37,[2]Луганск!$A:$E,4,0)</f>
        <v>3677.8</v>
      </c>
      <c r="J37" s="2">
        <f t="shared" si="3"/>
        <v>69.779999999999745</v>
      </c>
      <c r="L37" s="2">
        <f>VLOOKUP(A37,[1]TDSheet!$A:$Q,16,0)</f>
        <v>2200</v>
      </c>
      <c r="M37" s="2">
        <f t="shared" si="4"/>
        <v>749.51599999999996</v>
      </c>
      <c r="N37" s="23">
        <f t="shared" si="11"/>
        <v>5209.905999999999</v>
      </c>
      <c r="O37" s="23"/>
      <c r="Q37" s="2">
        <f t="shared" si="5"/>
        <v>11</v>
      </c>
      <c r="R37" s="2">
        <f t="shared" si="6"/>
        <v>4.0489729372021417</v>
      </c>
      <c r="S37" s="2">
        <f>VLOOKUP(A37,[1]TDSheet!$A:$W,23,0)</f>
        <v>445.45739999999995</v>
      </c>
      <c r="T37" s="2">
        <f>VLOOKUP(A37,[1]TDSheet!$A:$X,24,0)</f>
        <v>550.02859999999998</v>
      </c>
      <c r="U37" s="2">
        <f>VLOOKUP(A37,[1]TDSheet!$A:$N,14,0)</f>
        <v>523.11099999999999</v>
      </c>
      <c r="W37" s="2">
        <f t="shared" si="7"/>
        <v>5209.905999999999</v>
      </c>
    </row>
    <row r="38" spans="1:23" ht="11.1" customHeight="1" x14ac:dyDescent="0.2">
      <c r="A38" s="8" t="s">
        <v>42</v>
      </c>
      <c r="B38" s="8" t="s">
        <v>9</v>
      </c>
      <c r="C38" s="10">
        <v>318.89400000000001</v>
      </c>
      <c r="D38" s="10"/>
      <c r="E38" s="10">
        <v>179.648</v>
      </c>
      <c r="F38" s="10">
        <v>4.9390000000000001</v>
      </c>
      <c r="G38" s="24">
        <f>VLOOKUP(A38,[1]TDSheet!$A:$H,8,0)</f>
        <v>1</v>
      </c>
      <c r="H38" s="2">
        <f>VLOOKUP(A38,[1]TDSheet!$A:$I,9,0)</f>
        <v>50</v>
      </c>
      <c r="I38" s="2">
        <f>VLOOKUP(A38,[2]Луганск!$A:$E,4,0)</f>
        <v>188.2</v>
      </c>
      <c r="J38" s="2">
        <f t="shared" si="3"/>
        <v>-8.5519999999999925</v>
      </c>
      <c r="L38" s="2">
        <f>VLOOKUP(A38,[1]TDSheet!$A:$Q,16,0)</f>
        <v>390</v>
      </c>
      <c r="M38" s="2">
        <f t="shared" si="4"/>
        <v>35.929600000000001</v>
      </c>
      <c r="N38" s="23"/>
      <c r="O38" s="23"/>
      <c r="Q38" s="2">
        <f t="shared" si="5"/>
        <v>10.992023289989312</v>
      </c>
      <c r="R38" s="2">
        <f t="shared" si="6"/>
        <v>10.992023289989312</v>
      </c>
      <c r="S38" s="2">
        <f>VLOOKUP(A38,[1]TDSheet!$A:$W,23,0)</f>
        <v>48.490400000000001</v>
      </c>
      <c r="T38" s="2">
        <f>VLOOKUP(A38,[1]TDSheet!$A:$X,24,0)</f>
        <v>34.055599999999998</v>
      </c>
      <c r="U38" s="2">
        <f>VLOOKUP(A38,[1]TDSheet!$A:$N,14,0)</f>
        <v>62.886800000000008</v>
      </c>
      <c r="W38" s="2">
        <f t="shared" si="7"/>
        <v>0</v>
      </c>
    </row>
    <row r="39" spans="1:23" ht="11.1" customHeight="1" x14ac:dyDescent="0.2">
      <c r="A39" s="8" t="s">
        <v>43</v>
      </c>
      <c r="B39" s="8" t="s">
        <v>9</v>
      </c>
      <c r="C39" s="10">
        <v>639.20299999999997</v>
      </c>
      <c r="D39" s="10">
        <v>610.96</v>
      </c>
      <c r="E39" s="10">
        <v>932.64800000000002</v>
      </c>
      <c r="F39" s="10">
        <v>82.826999999999998</v>
      </c>
      <c r="G39" s="24">
        <f>VLOOKUP(A39,[1]TDSheet!$A:$H,8,0)</f>
        <v>1</v>
      </c>
      <c r="H39" s="2">
        <f>VLOOKUP(A39,[1]TDSheet!$A:$I,9,0)</f>
        <v>55</v>
      </c>
      <c r="I39" s="2">
        <f>VLOOKUP(A39,[2]Луганск!$A:$E,4,0)</f>
        <v>961.55</v>
      </c>
      <c r="J39" s="2">
        <f t="shared" si="3"/>
        <v>-28.90199999999993</v>
      </c>
      <c r="L39" s="2">
        <f>VLOOKUP(A39,[1]TDSheet!$A:$Q,16,0)</f>
        <v>850</v>
      </c>
      <c r="M39" s="2">
        <f t="shared" si="4"/>
        <v>186.52960000000002</v>
      </c>
      <c r="N39" s="23">
        <f t="shared" si="11"/>
        <v>1118.9986000000001</v>
      </c>
      <c r="O39" s="23"/>
      <c r="Q39" s="2">
        <f t="shared" si="5"/>
        <v>11</v>
      </c>
      <c r="R39" s="2">
        <f t="shared" si="6"/>
        <v>5.0009596332163895</v>
      </c>
      <c r="S39" s="2">
        <f>VLOOKUP(A39,[1]TDSheet!$A:$W,23,0)</f>
        <v>117.22560000000001</v>
      </c>
      <c r="T39" s="2">
        <f>VLOOKUP(A39,[1]TDSheet!$A:$X,24,0)</f>
        <v>129.51159999999999</v>
      </c>
      <c r="U39" s="2">
        <f>VLOOKUP(A39,[1]TDSheet!$A:$N,14,0)</f>
        <v>157.4752</v>
      </c>
      <c r="W39" s="2">
        <f t="shared" si="7"/>
        <v>1118.9986000000001</v>
      </c>
    </row>
    <row r="40" spans="1:23" ht="11.1" customHeight="1" x14ac:dyDescent="0.2">
      <c r="A40" s="8" t="s">
        <v>44</v>
      </c>
      <c r="B40" s="8" t="s">
        <v>9</v>
      </c>
      <c r="C40" s="10">
        <v>1340.4970000000001</v>
      </c>
      <c r="D40" s="10">
        <v>2212.6350000000002</v>
      </c>
      <c r="E40" s="10">
        <v>2595.7429999999999</v>
      </c>
      <c r="F40" s="10">
        <v>564.97699999999998</v>
      </c>
      <c r="G40" s="24">
        <f>VLOOKUP(A40,[1]TDSheet!$A:$H,8,0)</f>
        <v>1</v>
      </c>
      <c r="H40" s="2">
        <f>VLOOKUP(A40,[1]TDSheet!$A:$I,9,0)</f>
        <v>60</v>
      </c>
      <c r="I40" s="2">
        <f>VLOOKUP(A40,[2]Луганск!$A:$E,4,0)</f>
        <v>2943.3</v>
      </c>
      <c r="J40" s="2">
        <f t="shared" si="3"/>
        <v>-347.55700000000024</v>
      </c>
      <c r="L40" s="2">
        <f>VLOOKUP(A40,[1]TDSheet!$A:$Q,16,0)</f>
        <v>2100</v>
      </c>
      <c r="M40" s="2">
        <f t="shared" si="4"/>
        <v>519.14859999999999</v>
      </c>
      <c r="N40" s="23">
        <f t="shared" si="11"/>
        <v>3045.6575999999995</v>
      </c>
      <c r="O40" s="23"/>
      <c r="Q40" s="2">
        <f t="shared" si="5"/>
        <v>11</v>
      </c>
      <c r="R40" s="2">
        <f t="shared" si="6"/>
        <v>5.1333606601269848</v>
      </c>
      <c r="S40" s="2">
        <f>VLOOKUP(A40,[1]TDSheet!$A:$W,23,0)</f>
        <v>321.9024</v>
      </c>
      <c r="T40" s="2">
        <f>VLOOKUP(A40,[1]TDSheet!$A:$X,24,0)</f>
        <v>318.1216</v>
      </c>
      <c r="U40" s="2">
        <f>VLOOKUP(A40,[1]TDSheet!$A:$N,14,0)</f>
        <v>445.26300000000003</v>
      </c>
      <c r="W40" s="2">
        <f t="shared" si="7"/>
        <v>3045.6575999999995</v>
      </c>
    </row>
    <row r="41" spans="1:23" ht="11.1" customHeight="1" x14ac:dyDescent="0.2">
      <c r="A41" s="8" t="s">
        <v>45</v>
      </c>
      <c r="B41" s="8" t="s">
        <v>9</v>
      </c>
      <c r="C41" s="10">
        <v>1680.3889999999999</v>
      </c>
      <c r="D41" s="10">
        <v>1014.6</v>
      </c>
      <c r="E41" s="10">
        <v>1538.9490000000001</v>
      </c>
      <c r="F41" s="10">
        <v>733.875</v>
      </c>
      <c r="G41" s="24">
        <f>VLOOKUP(A41,[1]TDSheet!$A:$H,8,0)</f>
        <v>1</v>
      </c>
      <c r="H41" s="2">
        <f>VLOOKUP(A41,[1]TDSheet!$A:$I,9,0)</f>
        <v>60</v>
      </c>
      <c r="I41" s="2">
        <f>VLOOKUP(A41,[2]Луганск!$A:$E,4,0)</f>
        <v>1590.9</v>
      </c>
      <c r="J41" s="2">
        <f t="shared" si="3"/>
        <v>-51.951000000000022</v>
      </c>
      <c r="L41" s="2">
        <f>VLOOKUP(A41,[1]TDSheet!$A:$Q,16,0)</f>
        <v>1450</v>
      </c>
      <c r="M41" s="2">
        <f t="shared" si="4"/>
        <v>307.78980000000001</v>
      </c>
      <c r="N41" s="23">
        <f t="shared" si="11"/>
        <v>1201.8128000000002</v>
      </c>
      <c r="O41" s="23"/>
      <c r="Q41" s="2">
        <f t="shared" si="5"/>
        <v>11</v>
      </c>
      <c r="R41" s="2">
        <f t="shared" si="6"/>
        <v>7.0953455897498872</v>
      </c>
      <c r="S41" s="2">
        <f>VLOOKUP(A41,[1]TDSheet!$A:$W,23,0)</f>
        <v>287.53059999999999</v>
      </c>
      <c r="T41" s="2">
        <f>VLOOKUP(A41,[1]TDSheet!$A:$X,24,0)</f>
        <v>221.4708</v>
      </c>
      <c r="U41" s="2">
        <f>VLOOKUP(A41,[1]TDSheet!$A:$N,14,0)</f>
        <v>362.49740000000003</v>
      </c>
      <c r="W41" s="2">
        <f t="shared" si="7"/>
        <v>1201.8128000000002</v>
      </c>
    </row>
    <row r="42" spans="1:23" ht="11.1" customHeight="1" x14ac:dyDescent="0.2">
      <c r="A42" s="8" t="s">
        <v>46</v>
      </c>
      <c r="B42" s="8" t="s">
        <v>9</v>
      </c>
      <c r="C42" s="10">
        <v>544.27700000000004</v>
      </c>
      <c r="D42" s="10"/>
      <c r="E42" s="10">
        <v>400.24200000000002</v>
      </c>
      <c r="F42" s="10">
        <v>4.7489999999999997</v>
      </c>
      <c r="G42" s="24">
        <f>VLOOKUP(A42,[1]TDSheet!$A:$H,8,0)</f>
        <v>1</v>
      </c>
      <c r="H42" s="2">
        <f>VLOOKUP(A42,[1]TDSheet!$A:$I,9,0)</f>
        <v>60</v>
      </c>
      <c r="I42" s="2">
        <f>VLOOKUP(A42,[2]Луганск!$A:$E,4,0)</f>
        <v>472.1</v>
      </c>
      <c r="J42" s="2">
        <f t="shared" si="3"/>
        <v>-71.858000000000004</v>
      </c>
      <c r="L42" s="2">
        <f>VLOOKUP(A42,[1]TDSheet!$A:$Q,16,0)</f>
        <v>300</v>
      </c>
      <c r="M42" s="2">
        <f t="shared" si="4"/>
        <v>80.048400000000001</v>
      </c>
      <c r="N42" s="23">
        <f t="shared" si="11"/>
        <v>575.78340000000003</v>
      </c>
      <c r="O42" s="23"/>
      <c r="Q42" s="2">
        <f t="shared" si="5"/>
        <v>11</v>
      </c>
      <c r="R42" s="2">
        <f t="shared" si="6"/>
        <v>3.8070592291663545</v>
      </c>
      <c r="S42" s="2">
        <f>VLOOKUP(A42,[1]TDSheet!$A:$W,23,0)</f>
        <v>86.985799999999998</v>
      </c>
      <c r="T42" s="2">
        <f>VLOOKUP(A42,[1]TDSheet!$A:$X,24,0)</f>
        <v>71.1096</v>
      </c>
      <c r="U42" s="2">
        <f>VLOOKUP(A42,[1]TDSheet!$A:$N,14,0)</f>
        <v>89.674000000000007</v>
      </c>
      <c r="W42" s="2">
        <f t="shared" si="7"/>
        <v>575.78340000000003</v>
      </c>
    </row>
    <row r="43" spans="1:23" ht="11.1" customHeight="1" x14ac:dyDescent="0.2">
      <c r="A43" s="8" t="s">
        <v>47</v>
      </c>
      <c r="B43" s="8" t="s">
        <v>9</v>
      </c>
      <c r="C43" s="10">
        <v>355.46300000000002</v>
      </c>
      <c r="D43" s="10">
        <v>305.68299999999999</v>
      </c>
      <c r="E43" s="10">
        <v>540.71600000000001</v>
      </c>
      <c r="F43" s="10">
        <v>2.7410000000000001</v>
      </c>
      <c r="G43" s="24">
        <f>VLOOKUP(A43,[1]TDSheet!$A:$H,8,0)</f>
        <v>1</v>
      </c>
      <c r="H43" s="2">
        <f>VLOOKUP(A43,[1]TDSheet!$A:$I,9,0)</f>
        <v>60</v>
      </c>
      <c r="I43" s="2">
        <f>VLOOKUP(A43,[2]Луганск!$A:$E,4,0)</f>
        <v>564.46</v>
      </c>
      <c r="J43" s="2">
        <f t="shared" si="3"/>
        <v>-23.744000000000028</v>
      </c>
      <c r="L43" s="2">
        <f>VLOOKUP(A43,[1]TDSheet!$A:$Q,16,0)</f>
        <v>450</v>
      </c>
      <c r="M43" s="2">
        <f t="shared" si="4"/>
        <v>108.14320000000001</v>
      </c>
      <c r="N43" s="23">
        <f t="shared" si="11"/>
        <v>736.83420000000001</v>
      </c>
      <c r="O43" s="23"/>
      <c r="Q43" s="2">
        <f t="shared" si="5"/>
        <v>11</v>
      </c>
      <c r="R43" s="2">
        <f t="shared" si="6"/>
        <v>4.1864953136211982</v>
      </c>
      <c r="S43" s="2">
        <f>VLOOKUP(A43,[1]TDSheet!$A:$W,23,0)</f>
        <v>71.752800000000008</v>
      </c>
      <c r="T43" s="2">
        <f>VLOOKUP(A43,[1]TDSheet!$A:$X,24,0)</f>
        <v>67.335999999999999</v>
      </c>
      <c r="U43" s="2">
        <f>VLOOKUP(A43,[1]TDSheet!$A:$N,14,0)</f>
        <v>77.995199999999997</v>
      </c>
      <c r="W43" s="2">
        <f t="shared" si="7"/>
        <v>736.83420000000001</v>
      </c>
    </row>
    <row r="44" spans="1:23" ht="11.1" customHeight="1" x14ac:dyDescent="0.2">
      <c r="A44" s="8" t="s">
        <v>48</v>
      </c>
      <c r="B44" s="8" t="s">
        <v>9</v>
      </c>
      <c r="C44" s="10">
        <v>508.536</v>
      </c>
      <c r="D44" s="10">
        <v>379.488</v>
      </c>
      <c r="E44" s="10">
        <v>598.02</v>
      </c>
      <c r="F44" s="10">
        <v>143.39500000000001</v>
      </c>
      <c r="G44" s="24">
        <f>VLOOKUP(A44,[1]TDSheet!$A:$H,8,0)</f>
        <v>1</v>
      </c>
      <c r="H44" s="2">
        <f>VLOOKUP(A44,[1]TDSheet!$A:$I,9,0)</f>
        <v>60</v>
      </c>
      <c r="I44" s="2">
        <f>VLOOKUP(A44,[2]Луганск!$A:$E,4,0)</f>
        <v>582.29999999999995</v>
      </c>
      <c r="J44" s="2">
        <f t="shared" si="3"/>
        <v>15.720000000000027</v>
      </c>
      <c r="L44" s="2">
        <f>VLOOKUP(A44,[1]TDSheet!$A:$Q,16,0)</f>
        <v>400</v>
      </c>
      <c r="M44" s="2">
        <f t="shared" si="4"/>
        <v>119.604</v>
      </c>
      <c r="N44" s="23">
        <f t="shared" si="11"/>
        <v>772.24900000000002</v>
      </c>
      <c r="O44" s="23"/>
      <c r="Q44" s="2">
        <f t="shared" si="5"/>
        <v>11</v>
      </c>
      <c r="R44" s="2">
        <f t="shared" si="6"/>
        <v>4.543284505534932</v>
      </c>
      <c r="S44" s="2">
        <f>VLOOKUP(A44,[1]TDSheet!$A:$W,23,0)</f>
        <v>84.9602</v>
      </c>
      <c r="T44" s="2">
        <f>VLOOKUP(A44,[1]TDSheet!$A:$X,24,0)</f>
        <v>97.070799999999991</v>
      </c>
      <c r="U44" s="2">
        <f>VLOOKUP(A44,[1]TDSheet!$A:$N,14,0)</f>
        <v>97.822800000000001</v>
      </c>
      <c r="W44" s="2">
        <f t="shared" si="7"/>
        <v>772.24900000000002</v>
      </c>
    </row>
    <row r="45" spans="1:23" ht="11.1" customHeight="1" x14ac:dyDescent="0.2">
      <c r="A45" s="8" t="s">
        <v>49</v>
      </c>
      <c r="B45" s="8" t="s">
        <v>9</v>
      </c>
      <c r="C45" s="10">
        <v>182.56800000000001</v>
      </c>
      <c r="D45" s="10"/>
      <c r="E45" s="10">
        <v>154.32300000000001</v>
      </c>
      <c r="F45" s="10">
        <v>3.1619999999999999</v>
      </c>
      <c r="G45" s="24">
        <f>VLOOKUP(A45,[1]TDSheet!$A:$H,8,0)</f>
        <v>1</v>
      </c>
      <c r="H45" s="2">
        <f>VLOOKUP(A45,[1]TDSheet!$A:$I,9,0)</f>
        <v>35</v>
      </c>
      <c r="I45" s="2">
        <f>VLOOKUP(A45,[2]Луганск!$A:$E,4,0)</f>
        <v>155.19999999999999</v>
      </c>
      <c r="J45" s="2">
        <f t="shared" si="3"/>
        <v>-0.87699999999998113</v>
      </c>
      <c r="L45" s="2">
        <f>VLOOKUP(A45,[1]TDSheet!$A:$Q,16,0)</f>
        <v>95</v>
      </c>
      <c r="M45" s="2">
        <f t="shared" si="4"/>
        <v>30.864600000000003</v>
      </c>
      <c r="N45" s="23">
        <f>8*M45-L45-F45</f>
        <v>148.75480000000002</v>
      </c>
      <c r="O45" s="23"/>
      <c r="Q45" s="2">
        <f t="shared" si="5"/>
        <v>8</v>
      </c>
      <c r="R45" s="2">
        <f t="shared" si="6"/>
        <v>3.1804073274884495</v>
      </c>
      <c r="S45" s="2">
        <f>VLOOKUP(A45,[1]TDSheet!$A:$W,23,0)</f>
        <v>28.065800000000003</v>
      </c>
      <c r="T45" s="2">
        <f>VLOOKUP(A45,[1]TDSheet!$A:$X,24,0)</f>
        <v>17.350999999999999</v>
      </c>
      <c r="U45" s="2">
        <f>VLOOKUP(A45,[1]TDSheet!$A:$N,14,0)</f>
        <v>29.904000000000003</v>
      </c>
      <c r="W45" s="2">
        <f t="shared" si="7"/>
        <v>148.75480000000002</v>
      </c>
    </row>
    <row r="46" spans="1:23" ht="11.1" customHeight="1" x14ac:dyDescent="0.2">
      <c r="A46" s="8" t="s">
        <v>50</v>
      </c>
      <c r="B46" s="8" t="s">
        <v>9</v>
      </c>
      <c r="C46" s="10">
        <v>226.90600000000001</v>
      </c>
      <c r="D46" s="10"/>
      <c r="E46" s="10">
        <v>186.22499999999999</v>
      </c>
      <c r="F46" s="10">
        <v>31.501000000000001</v>
      </c>
      <c r="G46" s="24">
        <f>VLOOKUP(A46,[1]TDSheet!$A:$H,8,0)</f>
        <v>1</v>
      </c>
      <c r="H46" s="2">
        <f>VLOOKUP(A46,[1]TDSheet!$A:$I,9,0)</f>
        <v>40</v>
      </c>
      <c r="I46" s="2">
        <f>VLOOKUP(A46,[2]Луганск!$A:$E,4,0)</f>
        <v>175.1</v>
      </c>
      <c r="J46" s="2">
        <f t="shared" si="3"/>
        <v>11.125</v>
      </c>
      <c r="L46" s="2">
        <f>VLOOKUP(A46,[1]TDSheet!$A:$Q,16,0)</f>
        <v>110</v>
      </c>
      <c r="M46" s="2">
        <f t="shared" si="4"/>
        <v>37.244999999999997</v>
      </c>
      <c r="N46" s="23">
        <f t="shared" si="11"/>
        <v>268.19400000000002</v>
      </c>
      <c r="O46" s="23"/>
      <c r="Q46" s="2">
        <f t="shared" si="5"/>
        <v>11.000000000000002</v>
      </c>
      <c r="R46" s="2">
        <f t="shared" si="6"/>
        <v>3.7991945227547324</v>
      </c>
      <c r="S46" s="2">
        <f>VLOOKUP(A46,[1]TDSheet!$A:$W,23,0)</f>
        <v>31.445399999999999</v>
      </c>
      <c r="T46" s="2">
        <f>VLOOKUP(A46,[1]TDSheet!$A:$X,24,0)</f>
        <v>19.6004</v>
      </c>
      <c r="U46" s="2">
        <f>VLOOKUP(A46,[1]TDSheet!$A:$N,14,0)</f>
        <v>25.868400000000001</v>
      </c>
      <c r="W46" s="2">
        <f t="shared" si="7"/>
        <v>268.19400000000002</v>
      </c>
    </row>
    <row r="47" spans="1:23" ht="11.1" customHeight="1" x14ac:dyDescent="0.2">
      <c r="A47" s="8" t="s">
        <v>51</v>
      </c>
      <c r="B47" s="8" t="s">
        <v>9</v>
      </c>
      <c r="C47" s="10">
        <v>358.07100000000003</v>
      </c>
      <c r="D47" s="10">
        <v>0.9</v>
      </c>
      <c r="E47" s="10">
        <v>236.251</v>
      </c>
      <c r="F47" s="10">
        <v>51.546999999999997</v>
      </c>
      <c r="G47" s="24">
        <f>VLOOKUP(A47,[1]TDSheet!$A:$H,8,0)</f>
        <v>1</v>
      </c>
      <c r="H47" s="2">
        <f>VLOOKUP(A47,[1]TDSheet!$A:$I,9,0)</f>
        <v>30</v>
      </c>
      <c r="I47" s="2">
        <f>VLOOKUP(A47,[2]Луганск!$A:$E,4,0)</f>
        <v>264.2</v>
      </c>
      <c r="J47" s="2">
        <f t="shared" si="3"/>
        <v>-27.948999999999984</v>
      </c>
      <c r="L47" s="2">
        <f>VLOOKUP(A47,[1]TDSheet!$A:$Q,16,0)</f>
        <v>100</v>
      </c>
      <c r="M47" s="2">
        <f t="shared" si="4"/>
        <v>47.2502</v>
      </c>
      <c r="N47" s="23">
        <f t="shared" ref="N47:N48" si="12">8*M47-L47-F47</f>
        <v>226.4546</v>
      </c>
      <c r="O47" s="23"/>
      <c r="Q47" s="2">
        <f t="shared" si="5"/>
        <v>8</v>
      </c>
      <c r="R47" s="2">
        <f t="shared" si="6"/>
        <v>3.2073303393424788</v>
      </c>
      <c r="S47" s="2">
        <f>VLOOKUP(A47,[1]TDSheet!$A:$W,23,0)</f>
        <v>53.952200000000005</v>
      </c>
      <c r="T47" s="2">
        <f>VLOOKUP(A47,[1]TDSheet!$A:$X,24,0)</f>
        <v>42.001600000000003</v>
      </c>
      <c r="U47" s="2">
        <f>VLOOKUP(A47,[1]TDSheet!$A:$N,14,0)</f>
        <v>50.832799999999999</v>
      </c>
      <c r="W47" s="2">
        <f t="shared" si="7"/>
        <v>226.4546</v>
      </c>
    </row>
    <row r="48" spans="1:23" ht="11.1" customHeight="1" x14ac:dyDescent="0.2">
      <c r="A48" s="8" t="s">
        <v>52</v>
      </c>
      <c r="B48" s="8" t="s">
        <v>9</v>
      </c>
      <c r="C48" s="10">
        <v>298.34500000000003</v>
      </c>
      <c r="D48" s="10">
        <v>1</v>
      </c>
      <c r="E48" s="10">
        <v>191.44499999999999</v>
      </c>
      <c r="F48" s="10">
        <v>43.898000000000003</v>
      </c>
      <c r="G48" s="24">
        <f>VLOOKUP(A48,[1]TDSheet!$A:$H,8,0)</f>
        <v>1</v>
      </c>
      <c r="H48" s="2">
        <f>VLOOKUP(A48,[1]TDSheet!$A:$I,9,0)</f>
        <v>30</v>
      </c>
      <c r="I48" s="2">
        <f>VLOOKUP(A48,[2]Луганск!$A:$E,4,0)</f>
        <v>204.5</v>
      </c>
      <c r="J48" s="2">
        <f t="shared" si="3"/>
        <v>-13.055000000000007</v>
      </c>
      <c r="L48" s="2">
        <f>VLOOKUP(A48,[1]TDSheet!$A:$Q,16,0)</f>
        <v>100</v>
      </c>
      <c r="M48" s="2">
        <f t="shared" si="4"/>
        <v>38.289000000000001</v>
      </c>
      <c r="N48" s="23">
        <f t="shared" si="12"/>
        <v>162.41400000000002</v>
      </c>
      <c r="O48" s="23"/>
      <c r="Q48" s="2">
        <f t="shared" si="5"/>
        <v>8</v>
      </c>
      <c r="R48" s="2">
        <f t="shared" si="6"/>
        <v>3.7582073180286764</v>
      </c>
      <c r="S48" s="2">
        <f>VLOOKUP(A48,[1]TDSheet!$A:$W,23,0)</f>
        <v>43.290199999999999</v>
      </c>
      <c r="T48" s="2">
        <f>VLOOKUP(A48,[1]TDSheet!$A:$X,24,0)</f>
        <v>33.5792</v>
      </c>
      <c r="U48" s="2">
        <f>VLOOKUP(A48,[1]TDSheet!$A:$N,14,0)</f>
        <v>42.042000000000002</v>
      </c>
      <c r="W48" s="2">
        <f t="shared" si="7"/>
        <v>162.41400000000002</v>
      </c>
    </row>
    <row r="49" spans="1:23" ht="11.1" customHeight="1" x14ac:dyDescent="0.2">
      <c r="A49" s="8" t="s">
        <v>53</v>
      </c>
      <c r="B49" s="8" t="s">
        <v>9</v>
      </c>
      <c r="C49" s="10">
        <v>498.63200000000001</v>
      </c>
      <c r="D49" s="10">
        <v>1</v>
      </c>
      <c r="E49" s="10">
        <v>376.70299999999997</v>
      </c>
      <c r="F49" s="10">
        <v>20.72</v>
      </c>
      <c r="G49" s="24">
        <f>VLOOKUP(A49,[1]TDSheet!$A:$H,8,0)</f>
        <v>1</v>
      </c>
      <c r="H49" s="2">
        <f>VLOOKUP(A49,[1]TDSheet!$A:$I,9,0)</f>
        <v>30</v>
      </c>
      <c r="I49" s="2">
        <f>VLOOKUP(A49,[2]Луганск!$A:$E,4,0)</f>
        <v>376.661</v>
      </c>
      <c r="J49" s="2">
        <f t="shared" si="3"/>
        <v>4.199999999997317E-2</v>
      </c>
      <c r="L49" s="2">
        <f>VLOOKUP(A49,[1]TDSheet!$A:$Q,16,0)</f>
        <v>100</v>
      </c>
      <c r="M49" s="2">
        <f t="shared" si="4"/>
        <v>75.340599999999995</v>
      </c>
      <c r="N49" s="23">
        <f>7*M49-L49-F49</f>
        <v>406.66419999999994</v>
      </c>
      <c r="O49" s="23"/>
      <c r="Q49" s="2">
        <f t="shared" si="5"/>
        <v>7</v>
      </c>
      <c r="R49" s="2">
        <f t="shared" si="6"/>
        <v>1.6023233157155639</v>
      </c>
      <c r="S49" s="2">
        <f>VLOOKUP(A49,[1]TDSheet!$A:$W,23,0)</f>
        <v>85.203400000000002</v>
      </c>
      <c r="T49" s="2">
        <f>VLOOKUP(A49,[1]TDSheet!$A:$X,24,0)</f>
        <v>68.546400000000006</v>
      </c>
      <c r="U49" s="2">
        <f>VLOOKUP(A49,[1]TDSheet!$A:$N,14,0)</f>
        <v>84.485199999999992</v>
      </c>
      <c r="W49" s="2">
        <f t="shared" si="7"/>
        <v>406.66419999999994</v>
      </c>
    </row>
    <row r="50" spans="1:23" ht="11.1" customHeight="1" x14ac:dyDescent="0.2">
      <c r="A50" s="8" t="s">
        <v>54</v>
      </c>
      <c r="B50" s="8" t="s">
        <v>9</v>
      </c>
      <c r="C50" s="10">
        <v>1.357</v>
      </c>
      <c r="D50" s="10">
        <v>104.364</v>
      </c>
      <c r="E50" s="10">
        <v>57.746000000000002</v>
      </c>
      <c r="F50" s="10">
        <v>46.253</v>
      </c>
      <c r="G50" s="24">
        <f>VLOOKUP(A50,[1]TDSheet!$A:$H,8,0)</f>
        <v>1</v>
      </c>
      <c r="H50" s="2">
        <f>VLOOKUP(A50,[1]TDSheet!$A:$I,9,0)</f>
        <v>45</v>
      </c>
      <c r="I50" s="2">
        <f>VLOOKUP(A50,[2]Луганск!$A:$E,4,0)</f>
        <v>66</v>
      </c>
      <c r="J50" s="2">
        <f t="shared" si="3"/>
        <v>-8.2539999999999978</v>
      </c>
      <c r="M50" s="2">
        <f t="shared" si="4"/>
        <v>11.549200000000001</v>
      </c>
      <c r="N50" s="23">
        <f t="shared" si="11"/>
        <v>80.788200000000003</v>
      </c>
      <c r="O50" s="23"/>
      <c r="Q50" s="2">
        <f t="shared" si="5"/>
        <v>11</v>
      </c>
      <c r="R50" s="2">
        <f t="shared" si="6"/>
        <v>4.0048661379143145</v>
      </c>
      <c r="S50" s="2">
        <f>VLOOKUP(A50,[1]TDSheet!$A:$W,23,0)</f>
        <v>5.2152000000000003</v>
      </c>
      <c r="T50" s="2">
        <f>VLOOKUP(A50,[1]TDSheet!$A:$X,24,0)</f>
        <v>15.15</v>
      </c>
      <c r="U50" s="2">
        <f>VLOOKUP(A50,[1]TDSheet!$A:$N,14,0)</f>
        <v>9.1686000000000014</v>
      </c>
      <c r="W50" s="2">
        <f t="shared" si="7"/>
        <v>80.788200000000003</v>
      </c>
    </row>
    <row r="51" spans="1:23" ht="21.95" customHeight="1" x14ac:dyDescent="0.2">
      <c r="A51" s="8" t="s">
        <v>55</v>
      </c>
      <c r="B51" s="8" t="s">
        <v>9</v>
      </c>
      <c r="C51" s="10">
        <v>385.93700000000001</v>
      </c>
      <c r="D51" s="10">
        <v>1179.5250000000001</v>
      </c>
      <c r="E51" s="10">
        <v>672.19600000000003</v>
      </c>
      <c r="F51" s="10">
        <v>716.27800000000002</v>
      </c>
      <c r="G51" s="24">
        <f>VLOOKUP(A51,[1]TDSheet!$A:$H,8,0)</f>
        <v>1</v>
      </c>
      <c r="H51" s="2">
        <f>VLOOKUP(A51,[1]TDSheet!$A:$I,9,0)</f>
        <v>40</v>
      </c>
      <c r="I51" s="2">
        <f>VLOOKUP(A51,[2]Луганск!$A:$E,4,0)</f>
        <v>920.1</v>
      </c>
      <c r="J51" s="2">
        <f t="shared" si="3"/>
        <v>-247.904</v>
      </c>
      <c r="M51" s="2">
        <f t="shared" si="4"/>
        <v>134.4392</v>
      </c>
      <c r="N51" s="23">
        <f t="shared" si="11"/>
        <v>762.55320000000006</v>
      </c>
      <c r="O51" s="23"/>
      <c r="Q51" s="2">
        <f t="shared" si="5"/>
        <v>11</v>
      </c>
      <c r="R51" s="2">
        <f t="shared" si="6"/>
        <v>5.3278954352599541</v>
      </c>
      <c r="S51" s="2">
        <f>VLOOKUP(A51,[1]TDSheet!$A:$W,23,0)</f>
        <v>135.16919999999999</v>
      </c>
      <c r="T51" s="2">
        <f>VLOOKUP(A51,[1]TDSheet!$A:$X,24,0)</f>
        <v>181.6592</v>
      </c>
      <c r="U51" s="2">
        <f>VLOOKUP(A51,[1]TDSheet!$A:$N,14,0)</f>
        <v>164.79640000000001</v>
      </c>
      <c r="W51" s="2">
        <f t="shared" si="7"/>
        <v>762.55320000000006</v>
      </c>
    </row>
    <row r="52" spans="1:23" ht="11.1" customHeight="1" x14ac:dyDescent="0.2">
      <c r="A52" s="8" t="s">
        <v>56</v>
      </c>
      <c r="B52" s="8" t="s">
        <v>9</v>
      </c>
      <c r="C52" s="10">
        <v>276.97500000000002</v>
      </c>
      <c r="D52" s="10"/>
      <c r="E52" s="10">
        <v>147.10499999999999</v>
      </c>
      <c r="F52" s="10">
        <v>80.126999999999995</v>
      </c>
      <c r="G52" s="24">
        <f>VLOOKUP(A52,[1]TDSheet!$A:$H,8,0)</f>
        <v>1</v>
      </c>
      <c r="H52" s="2">
        <f>VLOOKUP(A52,[1]TDSheet!$A:$I,9,0)</f>
        <v>35</v>
      </c>
      <c r="I52" s="2">
        <f>VLOOKUP(A52,[2]Луганск!$A:$E,4,0)</f>
        <v>141.4</v>
      </c>
      <c r="J52" s="2">
        <f t="shared" si="3"/>
        <v>5.7049999999999841</v>
      </c>
      <c r="M52" s="2">
        <f t="shared" si="4"/>
        <v>29.420999999999999</v>
      </c>
      <c r="N52" s="23">
        <f>8*M52-L52-F52</f>
        <v>155.24099999999999</v>
      </c>
      <c r="O52" s="23"/>
      <c r="Q52" s="2">
        <f t="shared" si="5"/>
        <v>8</v>
      </c>
      <c r="R52" s="2">
        <f t="shared" si="6"/>
        <v>2.7234628326705415</v>
      </c>
      <c r="S52" s="2">
        <f>VLOOKUP(A52,[1]TDSheet!$A:$W,23,0)</f>
        <v>26.442599999999999</v>
      </c>
      <c r="T52" s="2">
        <f>VLOOKUP(A52,[1]TDSheet!$A:$X,24,0)</f>
        <v>22.2852</v>
      </c>
      <c r="U52" s="2">
        <f>VLOOKUP(A52,[1]TDSheet!$A:$N,14,0)</f>
        <v>23.349399999999999</v>
      </c>
      <c r="W52" s="2">
        <f t="shared" si="7"/>
        <v>155.24099999999999</v>
      </c>
    </row>
    <row r="53" spans="1:23" ht="11.1" customHeight="1" x14ac:dyDescent="0.2">
      <c r="A53" s="8" t="s">
        <v>57</v>
      </c>
      <c r="B53" s="8" t="s">
        <v>9</v>
      </c>
      <c r="C53" s="10">
        <v>47.988</v>
      </c>
      <c r="D53" s="10"/>
      <c r="E53" s="10">
        <v>13.337</v>
      </c>
      <c r="F53" s="10">
        <v>31.988</v>
      </c>
      <c r="G53" s="24">
        <f>VLOOKUP(A53,[1]TDSheet!$A:$H,8,0)</f>
        <v>1</v>
      </c>
      <c r="H53" s="2">
        <f>VLOOKUP(A53,[1]TDSheet!$A:$I,9,0)</f>
        <v>45</v>
      </c>
      <c r="I53" s="2">
        <f>VLOOKUP(A53,[2]Луганск!$A:$E,4,0)</f>
        <v>13.183999999999999</v>
      </c>
      <c r="J53" s="2">
        <f t="shared" si="3"/>
        <v>0.15300000000000047</v>
      </c>
      <c r="M53" s="2">
        <f t="shared" si="4"/>
        <v>2.6673999999999998</v>
      </c>
      <c r="N53" s="23"/>
      <c r="O53" s="23"/>
      <c r="Q53" s="2">
        <f t="shared" si="5"/>
        <v>11.992202144410289</v>
      </c>
      <c r="R53" s="2">
        <f t="shared" si="6"/>
        <v>11.992202144410289</v>
      </c>
      <c r="S53" s="2">
        <f>VLOOKUP(A53,[1]TDSheet!$A:$W,23,0)</f>
        <v>0</v>
      </c>
      <c r="T53" s="2">
        <f>VLOOKUP(A53,[1]TDSheet!$A:$X,24,0)</f>
        <v>3.1724000000000001</v>
      </c>
      <c r="U53" s="2">
        <f>VLOOKUP(A53,[1]TDSheet!$A:$N,14,0)</f>
        <v>2.93</v>
      </c>
      <c r="W53" s="2">
        <f t="shared" si="7"/>
        <v>0</v>
      </c>
    </row>
    <row r="54" spans="1:23" ht="11.1" customHeight="1" x14ac:dyDescent="0.2">
      <c r="A54" s="8" t="s">
        <v>58</v>
      </c>
      <c r="B54" s="8" t="s">
        <v>9</v>
      </c>
      <c r="C54" s="10">
        <v>2.3410000000000002</v>
      </c>
      <c r="D54" s="10">
        <v>136.364</v>
      </c>
      <c r="E54" s="10">
        <v>58.390999999999998</v>
      </c>
      <c r="F54" s="10">
        <v>77.67</v>
      </c>
      <c r="G54" s="24">
        <f>VLOOKUP(A54,[1]TDSheet!$A:$H,8,0)</f>
        <v>1</v>
      </c>
      <c r="H54" s="2">
        <f>VLOOKUP(A54,[1]TDSheet!$A:$I,9,0)</f>
        <v>30</v>
      </c>
      <c r="I54" s="2">
        <f>VLOOKUP(A54,[2]Луганск!$A:$E,4,0)</f>
        <v>67.3</v>
      </c>
      <c r="J54" s="2">
        <f t="shared" si="3"/>
        <v>-8.9089999999999989</v>
      </c>
      <c r="M54" s="2">
        <f t="shared" si="4"/>
        <v>11.6782</v>
      </c>
      <c r="N54" s="23"/>
      <c r="O54" s="23"/>
      <c r="Q54" s="2">
        <f t="shared" si="5"/>
        <v>6.6508537274579984</v>
      </c>
      <c r="R54" s="2">
        <f t="shared" si="6"/>
        <v>6.6508537274579984</v>
      </c>
      <c r="S54" s="2">
        <f>VLOOKUP(A54,[1]TDSheet!$A:$W,23,0)</f>
        <v>0</v>
      </c>
      <c r="T54" s="2">
        <f>VLOOKUP(A54,[1]TDSheet!$A:$X,24,0)</f>
        <v>25.305600000000002</v>
      </c>
      <c r="U54" s="2">
        <f>VLOOKUP(A54,[1]TDSheet!$A:$N,14,0)</f>
        <v>10.055400000000001</v>
      </c>
      <c r="W54" s="2">
        <f t="shared" si="7"/>
        <v>0</v>
      </c>
    </row>
    <row r="55" spans="1:23" ht="11.1" customHeight="1" x14ac:dyDescent="0.2">
      <c r="A55" s="8" t="s">
        <v>59</v>
      </c>
      <c r="B55" s="8" t="s">
        <v>9</v>
      </c>
      <c r="C55" s="10">
        <v>1.2709999999999999</v>
      </c>
      <c r="D55" s="10">
        <v>116.55800000000001</v>
      </c>
      <c r="E55" s="10">
        <v>74.528999999999996</v>
      </c>
      <c r="F55" s="10">
        <v>41.863999999999997</v>
      </c>
      <c r="G55" s="24">
        <f>VLOOKUP(A55,[1]TDSheet!$A:$H,8,0)</f>
        <v>1</v>
      </c>
      <c r="H55" s="2">
        <f>VLOOKUP(A55,[1]TDSheet!$A:$I,9,0)</f>
        <v>45</v>
      </c>
      <c r="I55" s="2">
        <f>VLOOKUP(A55,[2]Луганск!$A:$E,4,0)</f>
        <v>72.5</v>
      </c>
      <c r="J55" s="2">
        <f t="shared" si="3"/>
        <v>2.0289999999999964</v>
      </c>
      <c r="M55" s="2">
        <f t="shared" si="4"/>
        <v>14.905799999999999</v>
      </c>
      <c r="N55" s="23">
        <f>10*M55-L55-F55</f>
        <v>107.19399999999999</v>
      </c>
      <c r="O55" s="23"/>
      <c r="Q55" s="2">
        <f t="shared" si="5"/>
        <v>10</v>
      </c>
      <c r="R55" s="2">
        <f t="shared" si="6"/>
        <v>2.808571160219512</v>
      </c>
      <c r="S55" s="2">
        <f>VLOOKUP(A55,[1]TDSheet!$A:$W,23,0)</f>
        <v>7.6534000000000004</v>
      </c>
      <c r="T55" s="2">
        <f>VLOOKUP(A55,[1]TDSheet!$A:$X,24,0)</f>
        <v>18.263200000000001</v>
      </c>
      <c r="U55" s="2">
        <f>VLOOKUP(A55,[1]TDSheet!$A:$N,14,0)</f>
        <v>8.2522000000000002</v>
      </c>
      <c r="W55" s="2">
        <f t="shared" si="7"/>
        <v>107.19399999999999</v>
      </c>
    </row>
    <row r="56" spans="1:23" ht="21.95" customHeight="1" x14ac:dyDescent="0.2">
      <c r="A56" s="8" t="s">
        <v>60</v>
      </c>
      <c r="B56" s="8" t="s">
        <v>9</v>
      </c>
      <c r="C56" s="10">
        <v>89.191000000000003</v>
      </c>
      <c r="D56" s="10">
        <v>56.146999999999998</v>
      </c>
      <c r="E56" s="10">
        <v>146.708</v>
      </c>
      <c r="F56" s="10">
        <v>-3.5209999999999999</v>
      </c>
      <c r="G56" s="24">
        <f>VLOOKUP(A56,[1]TDSheet!$A:$H,8,0)</f>
        <v>1</v>
      </c>
      <c r="H56" s="2">
        <f>VLOOKUP(A56,[1]TDSheet!$A:$I,9,0)</f>
        <v>45</v>
      </c>
      <c r="I56" s="2">
        <f>VLOOKUP(A56,[2]Луганск!$A:$E,4,0)</f>
        <v>139.5</v>
      </c>
      <c r="J56" s="2">
        <f t="shared" si="3"/>
        <v>7.2079999999999984</v>
      </c>
      <c r="L56" s="2">
        <f>VLOOKUP(A56,[1]TDSheet!$A:$Q,16,0)</f>
        <v>110</v>
      </c>
      <c r="M56" s="2">
        <f t="shared" si="4"/>
        <v>29.3416</v>
      </c>
      <c r="N56" s="23">
        <f t="shared" si="11"/>
        <v>216.27860000000001</v>
      </c>
      <c r="O56" s="23"/>
      <c r="Q56" s="2">
        <f t="shared" si="5"/>
        <v>11.000000000000002</v>
      </c>
      <c r="R56" s="2">
        <f t="shared" si="6"/>
        <v>3.628943206914415</v>
      </c>
      <c r="S56" s="2">
        <f>VLOOKUP(A56,[1]TDSheet!$A:$W,23,0)</f>
        <v>17.141999999999999</v>
      </c>
      <c r="T56" s="2">
        <f>VLOOKUP(A56,[1]TDSheet!$A:$X,24,0)</f>
        <v>17.636199999999999</v>
      </c>
      <c r="U56" s="2">
        <f>VLOOKUP(A56,[1]TDSheet!$A:$N,14,0)</f>
        <v>23.392400000000002</v>
      </c>
      <c r="W56" s="2">
        <f t="shared" si="7"/>
        <v>216.27860000000001</v>
      </c>
    </row>
    <row r="57" spans="1:23" ht="11.1" customHeight="1" x14ac:dyDescent="0.2">
      <c r="A57" s="8" t="s">
        <v>61</v>
      </c>
      <c r="B57" s="8" t="s">
        <v>15</v>
      </c>
      <c r="C57" s="10">
        <v>121</v>
      </c>
      <c r="D57" s="10"/>
      <c r="E57" s="10">
        <v>60</v>
      </c>
      <c r="F57" s="10">
        <v>42</v>
      </c>
      <c r="G57" s="24">
        <f>VLOOKUP(A57,[1]TDSheet!$A:$H,8,0)</f>
        <v>0.35</v>
      </c>
      <c r="H57" s="2">
        <f>VLOOKUP(A57,[1]TDSheet!$A:$I,9,0)</f>
        <v>40</v>
      </c>
      <c r="I57" s="2">
        <f>VLOOKUP(A57,[2]Луганск!$A:$E,4,0)</f>
        <v>67</v>
      </c>
      <c r="J57" s="2">
        <f t="shared" si="3"/>
        <v>-7</v>
      </c>
      <c r="M57" s="2">
        <f t="shared" si="4"/>
        <v>12</v>
      </c>
      <c r="N57" s="23">
        <f t="shared" si="11"/>
        <v>90</v>
      </c>
      <c r="O57" s="23"/>
      <c r="Q57" s="2">
        <f t="shared" si="5"/>
        <v>11</v>
      </c>
      <c r="R57" s="2">
        <f t="shared" si="6"/>
        <v>3.5</v>
      </c>
      <c r="S57" s="2">
        <f>VLOOKUP(A57,[1]TDSheet!$A:$W,23,0)</f>
        <v>14.2</v>
      </c>
      <c r="T57" s="2">
        <f>VLOOKUP(A57,[1]TDSheet!$A:$X,24,0)</f>
        <v>10.4</v>
      </c>
      <c r="U57" s="2">
        <f>VLOOKUP(A57,[1]TDSheet!$A:$N,14,0)</f>
        <v>6.6</v>
      </c>
      <c r="W57" s="2">
        <f t="shared" si="7"/>
        <v>31.499999999999996</v>
      </c>
    </row>
    <row r="58" spans="1:23" ht="11.1" customHeight="1" x14ac:dyDescent="0.2">
      <c r="A58" s="8" t="s">
        <v>62</v>
      </c>
      <c r="B58" s="8" t="s">
        <v>15</v>
      </c>
      <c r="C58" s="10">
        <v>755</v>
      </c>
      <c r="D58" s="10"/>
      <c r="E58" s="10">
        <v>585</v>
      </c>
      <c r="F58" s="10">
        <v>7</v>
      </c>
      <c r="G58" s="24">
        <f>VLOOKUP(A58,[1]TDSheet!$A:$H,8,0)</f>
        <v>0.4</v>
      </c>
      <c r="H58" s="2">
        <f>VLOOKUP(A58,[1]TDSheet!$A:$I,9,0)</f>
        <v>45</v>
      </c>
      <c r="I58" s="2">
        <f>VLOOKUP(A58,[2]Луганск!$A:$E,4,0)</f>
        <v>705</v>
      </c>
      <c r="J58" s="2">
        <f t="shared" si="3"/>
        <v>-120</v>
      </c>
      <c r="M58" s="2">
        <f t="shared" si="4"/>
        <v>117</v>
      </c>
      <c r="N58" s="23">
        <f>8*M58-L58-F58</f>
        <v>929</v>
      </c>
      <c r="O58" s="23"/>
      <c r="Q58" s="2">
        <f t="shared" si="5"/>
        <v>8</v>
      </c>
      <c r="R58" s="2">
        <f t="shared" si="6"/>
        <v>5.9829059829059832E-2</v>
      </c>
      <c r="S58" s="2">
        <f>VLOOKUP(A58,[1]TDSheet!$A:$W,23,0)</f>
        <v>143.19999999999999</v>
      </c>
      <c r="T58" s="2">
        <f>VLOOKUP(A58,[1]TDSheet!$A:$X,24,0)</f>
        <v>140</v>
      </c>
      <c r="U58" s="2">
        <f>VLOOKUP(A58,[1]TDSheet!$A:$N,14,0)</f>
        <v>130.4</v>
      </c>
      <c r="W58" s="2">
        <f t="shared" si="7"/>
        <v>371.6</v>
      </c>
    </row>
    <row r="59" spans="1:23" ht="11.1" customHeight="1" x14ac:dyDescent="0.2">
      <c r="A59" s="8" t="s">
        <v>63</v>
      </c>
      <c r="B59" s="8" t="s">
        <v>15</v>
      </c>
      <c r="C59" s="10">
        <v>38</v>
      </c>
      <c r="D59" s="10"/>
      <c r="E59" s="10">
        <v>10</v>
      </c>
      <c r="F59" s="10">
        <v>-2</v>
      </c>
      <c r="G59" s="24">
        <f>VLOOKUP(A59,[1]TDSheet!$A:$H,8,0)</f>
        <v>0</v>
      </c>
      <c r="H59" s="2">
        <f>VLOOKUP(A59,[1]TDSheet!$A:$I,9,0)</f>
        <v>50</v>
      </c>
      <c r="I59" s="2">
        <f>VLOOKUP(A59,[2]Луганск!$A:$E,4,0)</f>
        <v>16</v>
      </c>
      <c r="J59" s="2">
        <f t="shared" si="3"/>
        <v>-6</v>
      </c>
      <c r="M59" s="2">
        <f t="shared" si="4"/>
        <v>2</v>
      </c>
      <c r="N59" s="23"/>
      <c r="O59" s="23"/>
      <c r="Q59" s="2">
        <f t="shared" si="5"/>
        <v>-1</v>
      </c>
      <c r="R59" s="2">
        <f t="shared" si="6"/>
        <v>-1</v>
      </c>
      <c r="S59" s="2">
        <f>VLOOKUP(A59,[1]TDSheet!$A:$W,23,0)</f>
        <v>4</v>
      </c>
      <c r="T59" s="2">
        <f>VLOOKUP(A59,[1]TDSheet!$A:$X,24,0)</f>
        <v>2</v>
      </c>
      <c r="U59" s="2">
        <f>VLOOKUP(A59,[1]TDSheet!$A:$N,14,0)</f>
        <v>8.4</v>
      </c>
      <c r="V59" s="2" t="str">
        <f>VLOOKUP(A59,[1]TDSheet!$A:$Y,25,0)</f>
        <v>Вывести</v>
      </c>
      <c r="W59" s="2">
        <f t="shared" si="7"/>
        <v>0</v>
      </c>
    </row>
    <row r="60" spans="1:23" ht="11.1" customHeight="1" x14ac:dyDescent="0.2">
      <c r="A60" s="8" t="s">
        <v>64</v>
      </c>
      <c r="B60" s="8" t="s">
        <v>9</v>
      </c>
      <c r="C60" s="10">
        <v>811.78899999999999</v>
      </c>
      <c r="D60" s="10">
        <v>151.501</v>
      </c>
      <c r="E60" s="10">
        <v>577.56600000000003</v>
      </c>
      <c r="F60" s="10">
        <v>307.85199999999998</v>
      </c>
      <c r="G60" s="24">
        <f>VLOOKUP(A60,[1]TDSheet!$A:$H,8,0)</f>
        <v>1</v>
      </c>
      <c r="H60" s="2">
        <f>VLOOKUP(A60,[1]TDSheet!$A:$I,9,0)</f>
        <v>45</v>
      </c>
      <c r="I60" s="2">
        <f>VLOOKUP(A60,[2]Луганск!$A:$E,4,0)</f>
        <v>540.85</v>
      </c>
      <c r="J60" s="2">
        <f t="shared" si="3"/>
        <v>36.716000000000008</v>
      </c>
      <c r="M60" s="2">
        <f t="shared" si="4"/>
        <v>115.51320000000001</v>
      </c>
      <c r="N60" s="23">
        <f>10*M60-L60-F60</f>
        <v>847.28000000000009</v>
      </c>
      <c r="O60" s="23"/>
      <c r="Q60" s="2">
        <f t="shared" si="5"/>
        <v>10</v>
      </c>
      <c r="R60" s="2">
        <f t="shared" si="6"/>
        <v>2.6650807007337685</v>
      </c>
      <c r="S60" s="2">
        <f>VLOOKUP(A60,[1]TDSheet!$A:$W,23,0)</f>
        <v>107.06659999999999</v>
      </c>
      <c r="T60" s="2">
        <f>VLOOKUP(A60,[1]TDSheet!$A:$X,24,0)</f>
        <v>112.63420000000001</v>
      </c>
      <c r="U60" s="2">
        <f>VLOOKUP(A60,[1]TDSheet!$A:$N,14,0)</f>
        <v>95.991600000000005</v>
      </c>
      <c r="W60" s="2">
        <f t="shared" si="7"/>
        <v>847.28000000000009</v>
      </c>
    </row>
    <row r="61" spans="1:23" ht="11.1" customHeight="1" x14ac:dyDescent="0.2">
      <c r="A61" s="8" t="s">
        <v>65</v>
      </c>
      <c r="B61" s="8" t="s">
        <v>15</v>
      </c>
      <c r="C61" s="10">
        <v>115</v>
      </c>
      <c r="D61" s="10">
        <v>54</v>
      </c>
      <c r="E61" s="10">
        <v>91</v>
      </c>
      <c r="F61" s="10">
        <v>4</v>
      </c>
      <c r="G61" s="24">
        <f>VLOOKUP(A61,[1]TDSheet!$A:$H,8,0)</f>
        <v>0.35</v>
      </c>
      <c r="H61" s="2">
        <f>VLOOKUP(A61,[1]TDSheet!$A:$I,9,0)</f>
        <v>40</v>
      </c>
      <c r="I61" s="2">
        <f>VLOOKUP(A61,[2]Луганск!$A:$E,4,0)</f>
        <v>204</v>
      </c>
      <c r="J61" s="2">
        <f t="shared" si="3"/>
        <v>-113</v>
      </c>
      <c r="L61" s="2">
        <f>VLOOKUP(A61,[1]TDSheet!$A:$Q,16,0)</f>
        <v>220</v>
      </c>
      <c r="M61" s="2">
        <f t="shared" si="4"/>
        <v>18.2</v>
      </c>
      <c r="N61" s="23"/>
      <c r="O61" s="23"/>
      <c r="Q61" s="2">
        <f t="shared" si="5"/>
        <v>12.307692307692308</v>
      </c>
      <c r="R61" s="2">
        <f t="shared" si="6"/>
        <v>12.307692307692308</v>
      </c>
      <c r="S61" s="2">
        <f>VLOOKUP(A61,[1]TDSheet!$A:$W,23,0)</f>
        <v>26</v>
      </c>
      <c r="T61" s="2">
        <f>VLOOKUP(A61,[1]TDSheet!$A:$X,24,0)</f>
        <v>26</v>
      </c>
      <c r="U61" s="2">
        <f>VLOOKUP(A61,[1]TDSheet!$A:$N,14,0)</f>
        <v>46.4</v>
      </c>
      <c r="W61" s="2">
        <f t="shared" si="7"/>
        <v>0</v>
      </c>
    </row>
    <row r="62" spans="1:23" ht="11.1" customHeight="1" x14ac:dyDescent="0.2">
      <c r="A62" s="8" t="s">
        <v>66</v>
      </c>
      <c r="B62" s="8" t="s">
        <v>9</v>
      </c>
      <c r="C62" s="10">
        <v>6.1040000000000001</v>
      </c>
      <c r="D62" s="10">
        <v>207.90899999999999</v>
      </c>
      <c r="E62" s="10">
        <v>125.148</v>
      </c>
      <c r="F62" s="10">
        <v>84.570999999999998</v>
      </c>
      <c r="G62" s="24">
        <f>VLOOKUP(A62,[1]TDSheet!$A:$H,8,0)</f>
        <v>1</v>
      </c>
      <c r="H62" s="2">
        <f>VLOOKUP(A62,[1]TDSheet!$A:$I,9,0)</f>
        <v>40</v>
      </c>
      <c r="I62" s="2">
        <f>VLOOKUP(A62,[2]Луганск!$A:$E,4,0)</f>
        <v>138.19999999999999</v>
      </c>
      <c r="J62" s="2">
        <f t="shared" si="3"/>
        <v>-13.051999999999992</v>
      </c>
      <c r="M62" s="2">
        <f t="shared" si="4"/>
        <v>25.029599999999999</v>
      </c>
      <c r="N62" s="23">
        <f>10*M62-L62-F62</f>
        <v>165.72499999999999</v>
      </c>
      <c r="O62" s="23"/>
      <c r="Q62" s="2">
        <f t="shared" si="5"/>
        <v>10</v>
      </c>
      <c r="R62" s="2">
        <f t="shared" si="6"/>
        <v>3.378839454086362</v>
      </c>
      <c r="S62" s="2">
        <f>VLOOKUP(A62,[1]TDSheet!$A:$W,23,0)</f>
        <v>11.2546</v>
      </c>
      <c r="T62" s="2">
        <f>VLOOKUP(A62,[1]TDSheet!$A:$X,24,0)</f>
        <v>33.630399999999995</v>
      </c>
      <c r="U62" s="2">
        <f>VLOOKUP(A62,[1]TDSheet!$A:$N,14,0)</f>
        <v>12.6744</v>
      </c>
      <c r="W62" s="2">
        <f t="shared" si="7"/>
        <v>165.72499999999999</v>
      </c>
    </row>
    <row r="63" spans="1:23" ht="11.1" customHeight="1" x14ac:dyDescent="0.2">
      <c r="A63" s="8" t="s">
        <v>67</v>
      </c>
      <c r="B63" s="8" t="s">
        <v>15</v>
      </c>
      <c r="C63" s="10">
        <v>309</v>
      </c>
      <c r="D63" s="10">
        <v>150</v>
      </c>
      <c r="E63" s="10">
        <v>344</v>
      </c>
      <c r="F63" s="10">
        <v>42</v>
      </c>
      <c r="G63" s="24">
        <f>VLOOKUP(A63,[1]TDSheet!$A:$H,8,0)</f>
        <v>0.4</v>
      </c>
      <c r="H63" s="2">
        <f>VLOOKUP(A63,[1]TDSheet!$A:$I,9,0)</f>
        <v>40</v>
      </c>
      <c r="I63" s="2">
        <f>VLOOKUP(A63,[2]Луганск!$A:$E,4,0)</f>
        <v>513</v>
      </c>
      <c r="J63" s="2">
        <f t="shared" si="3"/>
        <v>-169</v>
      </c>
      <c r="M63" s="2">
        <f t="shared" si="4"/>
        <v>68.8</v>
      </c>
      <c r="N63" s="23">
        <f>9*M63-L63-F63</f>
        <v>577.19999999999993</v>
      </c>
      <c r="O63" s="23"/>
      <c r="Q63" s="2">
        <f t="shared" si="5"/>
        <v>9</v>
      </c>
      <c r="R63" s="2">
        <f t="shared" si="6"/>
        <v>0.61046511627906974</v>
      </c>
      <c r="S63" s="2">
        <f>VLOOKUP(A63,[1]TDSheet!$A:$W,23,0)</f>
        <v>83</v>
      </c>
      <c r="T63" s="2">
        <f>VLOOKUP(A63,[1]TDSheet!$A:$X,24,0)</f>
        <v>85.8</v>
      </c>
      <c r="U63" s="2">
        <f>VLOOKUP(A63,[1]TDSheet!$A:$N,14,0)</f>
        <v>74.400000000000006</v>
      </c>
      <c r="W63" s="2">
        <f t="shared" si="7"/>
        <v>230.88</v>
      </c>
    </row>
    <row r="64" spans="1:23" ht="11.1" customHeight="1" x14ac:dyDescent="0.2">
      <c r="A64" s="8" t="s">
        <v>68</v>
      </c>
      <c r="B64" s="8" t="s">
        <v>15</v>
      </c>
      <c r="C64" s="10">
        <v>679</v>
      </c>
      <c r="D64" s="10"/>
      <c r="E64" s="10">
        <v>557</v>
      </c>
      <c r="F64" s="10">
        <v>55</v>
      </c>
      <c r="G64" s="24">
        <f>VLOOKUP(A64,[1]TDSheet!$A:$H,8,0)</f>
        <v>0.4</v>
      </c>
      <c r="H64" s="2">
        <f>VLOOKUP(A64,[1]TDSheet!$A:$I,9,0)</f>
        <v>45</v>
      </c>
      <c r="I64" s="2">
        <f>VLOOKUP(A64,[2]Луганск!$A:$E,4,0)</f>
        <v>716</v>
      </c>
      <c r="J64" s="2">
        <f t="shared" si="3"/>
        <v>-159</v>
      </c>
      <c r="M64" s="2">
        <f t="shared" si="4"/>
        <v>111.4</v>
      </c>
      <c r="N64" s="23">
        <f>8*M64-L64-F64</f>
        <v>836.2</v>
      </c>
      <c r="O64" s="23"/>
      <c r="Q64" s="2">
        <f t="shared" si="5"/>
        <v>8</v>
      </c>
      <c r="R64" s="2">
        <f t="shared" si="6"/>
        <v>0.49371633752244165</v>
      </c>
      <c r="S64" s="2">
        <f>VLOOKUP(A64,[1]TDSheet!$A:$W,23,0)</f>
        <v>106.8</v>
      </c>
      <c r="T64" s="2">
        <f>VLOOKUP(A64,[1]TDSheet!$A:$X,24,0)</f>
        <v>105.2</v>
      </c>
      <c r="U64" s="2">
        <f>VLOOKUP(A64,[1]TDSheet!$A:$N,14,0)</f>
        <v>98.2</v>
      </c>
      <c r="W64" s="2">
        <f t="shared" si="7"/>
        <v>334.48</v>
      </c>
    </row>
    <row r="65" spans="1:23" ht="11.1" customHeight="1" x14ac:dyDescent="0.2">
      <c r="A65" s="8" t="s">
        <v>69</v>
      </c>
      <c r="B65" s="8" t="s">
        <v>15</v>
      </c>
      <c r="C65" s="10">
        <v>285</v>
      </c>
      <c r="D65" s="10"/>
      <c r="E65" s="10">
        <v>192</v>
      </c>
      <c r="F65" s="10">
        <v>39</v>
      </c>
      <c r="G65" s="24">
        <f>VLOOKUP(A65,[1]TDSheet!$A:$H,8,0)</f>
        <v>0.4</v>
      </c>
      <c r="H65" s="2">
        <f>VLOOKUP(A65,[1]TDSheet!$A:$I,9,0)</f>
        <v>40</v>
      </c>
      <c r="I65" s="2">
        <f>VLOOKUP(A65,[2]Луганск!$A:$E,4,0)</f>
        <v>197</v>
      </c>
      <c r="J65" s="2">
        <f t="shared" si="3"/>
        <v>-5</v>
      </c>
      <c r="M65" s="2">
        <f t="shared" si="4"/>
        <v>38.4</v>
      </c>
      <c r="N65" s="23">
        <f>9*M65-L65-F65</f>
        <v>306.59999999999997</v>
      </c>
      <c r="O65" s="23"/>
      <c r="Q65" s="2">
        <f t="shared" si="5"/>
        <v>9</v>
      </c>
      <c r="R65" s="2">
        <f t="shared" si="6"/>
        <v>1.015625</v>
      </c>
      <c r="S65" s="2">
        <f>VLOOKUP(A65,[1]TDSheet!$A:$W,23,0)</f>
        <v>41.4</v>
      </c>
      <c r="T65" s="2">
        <f>VLOOKUP(A65,[1]TDSheet!$A:$X,24,0)</f>
        <v>5.2</v>
      </c>
      <c r="U65" s="2">
        <f>VLOOKUP(A65,[1]TDSheet!$A:$N,14,0)</f>
        <v>34.200000000000003</v>
      </c>
      <c r="W65" s="2">
        <f t="shared" si="7"/>
        <v>122.63999999999999</v>
      </c>
    </row>
    <row r="66" spans="1:23" ht="11.1" customHeight="1" x14ac:dyDescent="0.2">
      <c r="A66" s="8" t="s">
        <v>70</v>
      </c>
      <c r="B66" s="8" t="s">
        <v>9</v>
      </c>
      <c r="C66" s="10">
        <v>282.51499999999999</v>
      </c>
      <c r="D66" s="10">
        <v>555.86900000000003</v>
      </c>
      <c r="E66" s="10">
        <v>474.40300000000002</v>
      </c>
      <c r="F66" s="10">
        <v>284.70800000000003</v>
      </c>
      <c r="G66" s="24">
        <f>VLOOKUP(A66,[1]TDSheet!$A:$H,8,0)</f>
        <v>1</v>
      </c>
      <c r="H66" s="2">
        <f>VLOOKUP(A66,[1]TDSheet!$A:$I,9,0)</f>
        <v>50</v>
      </c>
      <c r="I66" s="2">
        <f>VLOOKUP(A66,[2]Луганск!$A:$E,4,0)</f>
        <v>437.95</v>
      </c>
      <c r="J66" s="2">
        <f t="shared" si="3"/>
        <v>36.453000000000031</v>
      </c>
      <c r="L66" s="2">
        <f>VLOOKUP(A66,[1]TDSheet!$A:$Q,16,0)</f>
        <v>300</v>
      </c>
      <c r="M66" s="2">
        <f t="shared" si="4"/>
        <v>94.880600000000001</v>
      </c>
      <c r="N66" s="23">
        <f t="shared" ref="N66:N68" si="13">11*M66-L66-F66</f>
        <v>458.97859999999997</v>
      </c>
      <c r="O66" s="23"/>
      <c r="Q66" s="2">
        <f t="shared" si="5"/>
        <v>11</v>
      </c>
      <c r="R66" s="2">
        <f t="shared" si="6"/>
        <v>6.1625664255917449</v>
      </c>
      <c r="S66" s="2">
        <f>VLOOKUP(A66,[1]TDSheet!$A:$W,23,0)</f>
        <v>78.763999999999996</v>
      </c>
      <c r="T66" s="2">
        <f>VLOOKUP(A66,[1]TDSheet!$A:$X,24,0)</f>
        <v>93.311999999999998</v>
      </c>
      <c r="U66" s="2">
        <f>VLOOKUP(A66,[1]TDSheet!$A:$N,14,0)</f>
        <v>87.182199999999995</v>
      </c>
      <c r="W66" s="2">
        <f t="shared" si="7"/>
        <v>458.97859999999997</v>
      </c>
    </row>
    <row r="67" spans="1:23" ht="11.1" customHeight="1" x14ac:dyDescent="0.2">
      <c r="A67" s="8" t="s">
        <v>71</v>
      </c>
      <c r="B67" s="8" t="s">
        <v>9</v>
      </c>
      <c r="C67" s="10">
        <v>182.71</v>
      </c>
      <c r="D67" s="10">
        <v>760.62900000000002</v>
      </c>
      <c r="E67" s="10">
        <v>599.87400000000002</v>
      </c>
      <c r="F67" s="10">
        <v>248.417</v>
      </c>
      <c r="G67" s="24">
        <f>VLOOKUP(A67,[1]TDSheet!$A:$H,8,0)</f>
        <v>1</v>
      </c>
      <c r="H67" s="2">
        <f>VLOOKUP(A67,[1]TDSheet!$A:$I,9,0)</f>
        <v>50</v>
      </c>
      <c r="I67" s="2">
        <f>VLOOKUP(A67,[2]Луганск!$A:$E,4,0)</f>
        <v>628</v>
      </c>
      <c r="J67" s="2">
        <f t="shared" si="3"/>
        <v>-28.125999999999976</v>
      </c>
      <c r="L67" s="2">
        <f>VLOOKUP(A67,[1]TDSheet!$A:$Q,16,0)</f>
        <v>350</v>
      </c>
      <c r="M67" s="2">
        <f t="shared" si="4"/>
        <v>119.9748</v>
      </c>
      <c r="N67" s="23">
        <f t="shared" si="13"/>
        <v>721.30579999999998</v>
      </c>
      <c r="O67" s="23"/>
      <c r="Q67" s="2">
        <f t="shared" si="5"/>
        <v>11</v>
      </c>
      <c r="R67" s="2">
        <f t="shared" si="6"/>
        <v>4.9878557830477739</v>
      </c>
      <c r="S67" s="2">
        <f>VLOOKUP(A67,[1]TDSheet!$A:$W,23,0)</f>
        <v>69.150000000000006</v>
      </c>
      <c r="T67" s="2">
        <f>VLOOKUP(A67,[1]TDSheet!$A:$X,24,0)</f>
        <v>105.96400000000001</v>
      </c>
      <c r="U67" s="2">
        <f>VLOOKUP(A67,[1]TDSheet!$A:$N,14,0)</f>
        <v>100.01520000000001</v>
      </c>
      <c r="W67" s="2">
        <f t="shared" si="7"/>
        <v>721.30579999999998</v>
      </c>
    </row>
    <row r="68" spans="1:23" ht="21.95" customHeight="1" x14ac:dyDescent="0.2">
      <c r="A68" s="8" t="s">
        <v>72</v>
      </c>
      <c r="B68" s="8" t="s">
        <v>9</v>
      </c>
      <c r="C68" s="10">
        <v>113.861</v>
      </c>
      <c r="D68" s="10">
        <v>477.19200000000001</v>
      </c>
      <c r="E68" s="10">
        <v>384.024</v>
      </c>
      <c r="F68" s="10">
        <v>136.54599999999999</v>
      </c>
      <c r="G68" s="24">
        <f>VLOOKUP(A68,[1]TDSheet!$A:$H,8,0)</f>
        <v>1</v>
      </c>
      <c r="H68" s="2">
        <f>VLOOKUP(A68,[1]TDSheet!$A:$I,9,0)</f>
        <v>55</v>
      </c>
      <c r="I68" s="2">
        <f>VLOOKUP(A68,[2]Луганск!$A:$E,4,0)</f>
        <v>461.85</v>
      </c>
      <c r="J68" s="2">
        <f t="shared" si="3"/>
        <v>-77.826000000000022</v>
      </c>
      <c r="L68" s="2">
        <f>VLOOKUP(A68,[1]TDSheet!$A:$Q,16,0)</f>
        <v>230</v>
      </c>
      <c r="M68" s="2">
        <f t="shared" si="4"/>
        <v>76.8048</v>
      </c>
      <c r="N68" s="23">
        <f t="shared" si="13"/>
        <v>478.30680000000001</v>
      </c>
      <c r="O68" s="23"/>
      <c r="Q68" s="2">
        <f t="shared" si="5"/>
        <v>11</v>
      </c>
      <c r="R68" s="2">
        <f t="shared" si="6"/>
        <v>4.7724360977438911</v>
      </c>
      <c r="S68" s="2">
        <f>VLOOKUP(A68,[1]TDSheet!$A:$W,23,0)</f>
        <v>57.206600000000002</v>
      </c>
      <c r="T68" s="2">
        <f>VLOOKUP(A68,[1]TDSheet!$A:$X,24,0)</f>
        <v>81.311999999999998</v>
      </c>
      <c r="U68" s="2">
        <f>VLOOKUP(A68,[1]TDSheet!$A:$N,14,0)</f>
        <v>64.817599999999999</v>
      </c>
      <c r="W68" s="2">
        <f t="shared" si="7"/>
        <v>478.30680000000001</v>
      </c>
    </row>
    <row r="69" spans="1:23" ht="21.95" customHeight="1" x14ac:dyDescent="0.2">
      <c r="A69" s="8" t="s">
        <v>73</v>
      </c>
      <c r="B69" s="8" t="s">
        <v>9</v>
      </c>
      <c r="C69" s="10">
        <v>0.85499999999999998</v>
      </c>
      <c r="D69" s="10"/>
      <c r="E69" s="10"/>
      <c r="F69" s="10">
        <v>0.85499999999999998</v>
      </c>
      <c r="G69" s="24">
        <f>VLOOKUP(A69,[1]TDSheet!$A:$H,8,0)</f>
        <v>0</v>
      </c>
      <c r="H69" s="2">
        <f>VLOOKUP(A69,[1]TDSheet!$A:$I,9,0)</f>
        <v>50</v>
      </c>
      <c r="J69" s="2">
        <f t="shared" si="3"/>
        <v>0</v>
      </c>
      <c r="M69" s="2">
        <f t="shared" si="4"/>
        <v>0</v>
      </c>
      <c r="N69" s="23"/>
      <c r="O69" s="23"/>
      <c r="Q69" s="2" t="e">
        <f t="shared" si="5"/>
        <v>#DIV/0!</v>
      </c>
      <c r="R69" s="2" t="e">
        <f t="shared" si="6"/>
        <v>#DIV/0!</v>
      </c>
      <c r="S69" s="2">
        <f>VLOOKUP(A69,[1]TDSheet!$A:$W,23,0)</f>
        <v>0</v>
      </c>
      <c r="T69" s="2">
        <f>VLOOKUP(A69,[1]TDSheet!$A:$X,24,0)</f>
        <v>0</v>
      </c>
      <c r="U69" s="2">
        <f>VLOOKUP(A69,[1]TDSheet!$A:$N,14,0)</f>
        <v>0</v>
      </c>
      <c r="V69" s="2" t="str">
        <f>VLOOKUP(A69,[1]TDSheet!$A:$Y,25,0)</f>
        <v>Вывести</v>
      </c>
      <c r="W69" s="2">
        <f t="shared" si="7"/>
        <v>0</v>
      </c>
    </row>
    <row r="70" spans="1:23" ht="11.1" customHeight="1" x14ac:dyDescent="0.2">
      <c r="A70" s="8" t="s">
        <v>74</v>
      </c>
      <c r="B70" s="8" t="s">
        <v>15</v>
      </c>
      <c r="C70" s="10">
        <v>3</v>
      </c>
      <c r="D70" s="10"/>
      <c r="E70" s="10">
        <v>1</v>
      </c>
      <c r="F70" s="10">
        <v>2</v>
      </c>
      <c r="G70" s="24">
        <f>VLOOKUP(A70,[1]TDSheet!$A:$H,8,0)</f>
        <v>0</v>
      </c>
      <c r="H70" s="2" t="e">
        <f>VLOOKUP(A70,[1]TDSheet!$A:$I,9,0)</f>
        <v>#N/A</v>
      </c>
      <c r="I70" s="2">
        <f>VLOOKUP(A70,[2]Луганск!$A:$E,4,0)</f>
        <v>1</v>
      </c>
      <c r="J70" s="2">
        <f t="shared" si="3"/>
        <v>0</v>
      </c>
      <c r="M70" s="2">
        <f t="shared" si="4"/>
        <v>0.2</v>
      </c>
      <c r="N70" s="23"/>
      <c r="O70" s="23"/>
      <c r="Q70" s="2">
        <f t="shared" si="5"/>
        <v>10</v>
      </c>
      <c r="R70" s="2">
        <f t="shared" si="6"/>
        <v>10</v>
      </c>
      <c r="S70" s="2">
        <f>VLOOKUP(A70,[1]TDSheet!$A:$W,23,0)</f>
        <v>2.6</v>
      </c>
      <c r="T70" s="2">
        <f>VLOOKUP(A70,[1]TDSheet!$A:$X,24,0)</f>
        <v>6.4</v>
      </c>
      <c r="U70" s="2">
        <f>VLOOKUP(A70,[1]TDSheet!$A:$N,14,0)</f>
        <v>0.4</v>
      </c>
      <c r="W70" s="2">
        <f t="shared" si="7"/>
        <v>0</v>
      </c>
    </row>
    <row r="71" spans="1:23" ht="11.1" customHeight="1" x14ac:dyDescent="0.2">
      <c r="A71" s="8" t="s">
        <v>75</v>
      </c>
      <c r="B71" s="8" t="s">
        <v>15</v>
      </c>
      <c r="C71" s="10">
        <v>425</v>
      </c>
      <c r="D71" s="10">
        <v>240</v>
      </c>
      <c r="E71" s="10">
        <v>474</v>
      </c>
      <c r="F71" s="10">
        <v>94</v>
      </c>
      <c r="G71" s="24">
        <f>VLOOKUP(A71,[1]TDSheet!$A:$H,8,0)</f>
        <v>0.4</v>
      </c>
      <c r="H71" s="2">
        <f>VLOOKUP(A71,[1]TDSheet!$A:$I,9,0)</f>
        <v>45</v>
      </c>
      <c r="I71" s="2">
        <f>VLOOKUP(A71,[2]Луганск!$A:$E,4,0)</f>
        <v>489</v>
      </c>
      <c r="J71" s="2">
        <f t="shared" ref="J71:J110" si="14">E71-I71</f>
        <v>-15</v>
      </c>
      <c r="M71" s="2">
        <f t="shared" ref="M71:M111" si="15">E71/5</f>
        <v>94.8</v>
      </c>
      <c r="N71" s="23">
        <f>9*M71-L71-F71</f>
        <v>759.19999999999993</v>
      </c>
      <c r="O71" s="23"/>
      <c r="Q71" s="2">
        <f t="shared" ref="Q71:Q111" si="16">(F71+L71+N71)/M71</f>
        <v>9</v>
      </c>
      <c r="R71" s="2">
        <f t="shared" ref="R71:R111" si="17">(F71+L71)/M71</f>
        <v>0.99156118143459915</v>
      </c>
      <c r="S71" s="2">
        <f>VLOOKUP(A71,[1]TDSheet!$A:$W,23,0)</f>
        <v>75.8</v>
      </c>
      <c r="T71" s="2">
        <f>VLOOKUP(A71,[1]TDSheet!$A:$X,24,0)</f>
        <v>77</v>
      </c>
      <c r="U71" s="2">
        <f>VLOOKUP(A71,[1]TDSheet!$A:$N,14,0)</f>
        <v>73.400000000000006</v>
      </c>
      <c r="W71" s="2">
        <f t="shared" ref="W71:W111" si="18">N71*G71</f>
        <v>303.68</v>
      </c>
    </row>
    <row r="72" spans="1:23" ht="21.95" customHeight="1" x14ac:dyDescent="0.2">
      <c r="A72" s="8" t="s">
        <v>76</v>
      </c>
      <c r="B72" s="8" t="s">
        <v>15</v>
      </c>
      <c r="C72" s="10">
        <v>280</v>
      </c>
      <c r="D72" s="10">
        <v>120</v>
      </c>
      <c r="E72" s="10">
        <v>332</v>
      </c>
      <c r="F72" s="10">
        <v>2</v>
      </c>
      <c r="G72" s="24">
        <f>VLOOKUP(A72,[1]TDSheet!$A:$H,8,0)</f>
        <v>0.35</v>
      </c>
      <c r="H72" s="2">
        <f>VLOOKUP(A72,[1]TDSheet!$A:$I,9,0)</f>
        <v>40</v>
      </c>
      <c r="I72" s="2">
        <f>VLOOKUP(A72,[2]Луганск!$A:$E,4,0)</f>
        <v>385</v>
      </c>
      <c r="J72" s="2">
        <f t="shared" si="14"/>
        <v>-53</v>
      </c>
      <c r="L72" s="2">
        <f>VLOOKUP(A72,[1]TDSheet!$A:$Q,16,0)</f>
        <v>210</v>
      </c>
      <c r="M72" s="2">
        <f t="shared" si="15"/>
        <v>66.400000000000006</v>
      </c>
      <c r="N72" s="23">
        <f>10*M72-L72-F72</f>
        <v>452</v>
      </c>
      <c r="O72" s="23"/>
      <c r="Q72" s="2">
        <f t="shared" si="16"/>
        <v>10</v>
      </c>
      <c r="R72" s="2">
        <f t="shared" si="17"/>
        <v>3.1927710843373491</v>
      </c>
      <c r="S72" s="2">
        <f>VLOOKUP(A72,[1]TDSheet!$A:$W,23,0)</f>
        <v>56</v>
      </c>
      <c r="T72" s="2">
        <f>VLOOKUP(A72,[1]TDSheet!$A:$X,24,0)</f>
        <v>49.6</v>
      </c>
      <c r="U72" s="2">
        <f>VLOOKUP(A72,[1]TDSheet!$A:$N,14,0)</f>
        <v>50.4</v>
      </c>
      <c r="W72" s="2">
        <f t="shared" si="18"/>
        <v>158.19999999999999</v>
      </c>
    </row>
    <row r="73" spans="1:23" ht="11.1" customHeight="1" x14ac:dyDescent="0.2">
      <c r="A73" s="8" t="s">
        <v>77</v>
      </c>
      <c r="B73" s="8" t="s">
        <v>9</v>
      </c>
      <c r="C73" s="10">
        <v>-1.282</v>
      </c>
      <c r="D73" s="10"/>
      <c r="E73" s="10"/>
      <c r="F73" s="10">
        <v>-1.282</v>
      </c>
      <c r="G73" s="24">
        <f>VLOOKUP(A73,[1]TDSheet!$A:$H,8,0)</f>
        <v>0</v>
      </c>
      <c r="H73" s="2" t="e">
        <f>VLOOKUP(A73,[1]TDSheet!$A:$I,9,0)</f>
        <v>#N/A</v>
      </c>
      <c r="J73" s="2">
        <f t="shared" si="14"/>
        <v>0</v>
      </c>
      <c r="M73" s="2">
        <f t="shared" si="15"/>
        <v>0</v>
      </c>
      <c r="N73" s="23"/>
      <c r="O73" s="23"/>
      <c r="Q73" s="2" t="e">
        <f t="shared" si="16"/>
        <v>#DIV/0!</v>
      </c>
      <c r="R73" s="2" t="e">
        <f t="shared" si="17"/>
        <v>#DIV/0!</v>
      </c>
      <c r="S73" s="2">
        <f>VLOOKUP(A73,[1]TDSheet!$A:$W,23,0)</f>
        <v>0</v>
      </c>
      <c r="T73" s="2">
        <f>VLOOKUP(A73,[1]TDSheet!$A:$X,24,0)</f>
        <v>0</v>
      </c>
      <c r="U73" s="2">
        <f>VLOOKUP(A73,[1]TDSheet!$A:$N,14,0)</f>
        <v>0.25640000000000002</v>
      </c>
      <c r="W73" s="2">
        <f t="shared" si="18"/>
        <v>0</v>
      </c>
    </row>
    <row r="74" spans="1:23" ht="11.1" customHeight="1" x14ac:dyDescent="0.2">
      <c r="A74" s="8" t="s">
        <v>78</v>
      </c>
      <c r="B74" s="8" t="s">
        <v>15</v>
      </c>
      <c r="C74" s="10">
        <v>346.29500000000002</v>
      </c>
      <c r="D74" s="10"/>
      <c r="E74" s="10">
        <v>181</v>
      </c>
      <c r="F74" s="10">
        <v>126.295</v>
      </c>
      <c r="G74" s="24">
        <f>VLOOKUP(A74,[1]TDSheet!$A:$H,8,0)</f>
        <v>0.4</v>
      </c>
      <c r="H74" s="2">
        <f>VLOOKUP(A74,[1]TDSheet!$A:$I,9,0)</f>
        <v>50</v>
      </c>
      <c r="I74" s="2">
        <f>VLOOKUP(A74,[2]Луганск!$A:$E,4,0)</f>
        <v>183.6</v>
      </c>
      <c r="J74" s="2">
        <f t="shared" si="14"/>
        <v>-2.5999999999999943</v>
      </c>
      <c r="L74" s="2">
        <f>VLOOKUP(A74,[1]TDSheet!$A:$Q,16,0)</f>
        <v>50</v>
      </c>
      <c r="M74" s="2">
        <f t="shared" si="15"/>
        <v>36.200000000000003</v>
      </c>
      <c r="N74" s="23">
        <f>11*M74-L74-F74</f>
        <v>221.90500000000003</v>
      </c>
      <c r="O74" s="23"/>
      <c r="Q74" s="2">
        <f t="shared" si="16"/>
        <v>11</v>
      </c>
      <c r="R74" s="2">
        <f t="shared" si="17"/>
        <v>4.8700276243093921</v>
      </c>
      <c r="S74" s="2">
        <f>VLOOKUP(A74,[1]TDSheet!$A:$W,23,0)</f>
        <v>20</v>
      </c>
      <c r="T74" s="2">
        <f>VLOOKUP(A74,[1]TDSheet!$A:$X,24,0)</f>
        <v>36.741</v>
      </c>
      <c r="U74" s="2">
        <f>VLOOKUP(A74,[1]TDSheet!$A:$N,14,0)</f>
        <v>29.8</v>
      </c>
      <c r="W74" s="2">
        <f t="shared" si="18"/>
        <v>88.762000000000015</v>
      </c>
    </row>
    <row r="75" spans="1:23" ht="21.95" customHeight="1" x14ac:dyDescent="0.2">
      <c r="A75" s="8" t="s">
        <v>79</v>
      </c>
      <c r="B75" s="8" t="s">
        <v>15</v>
      </c>
      <c r="C75" s="10">
        <v>30</v>
      </c>
      <c r="D75" s="10"/>
      <c r="E75" s="10"/>
      <c r="F75" s="10"/>
      <c r="G75" s="24">
        <f>VLOOKUP(A75,[1]TDSheet!$A:$H,8,0)</f>
        <v>0</v>
      </c>
      <c r="H75" s="2" t="e">
        <f>VLOOKUP(A75,[1]TDSheet!$A:$I,9,0)</f>
        <v>#N/A</v>
      </c>
      <c r="J75" s="2">
        <f t="shared" si="14"/>
        <v>0</v>
      </c>
      <c r="M75" s="2">
        <f t="shared" si="15"/>
        <v>0</v>
      </c>
      <c r="N75" s="23"/>
      <c r="O75" s="23"/>
      <c r="Q75" s="2" t="e">
        <f t="shared" si="16"/>
        <v>#DIV/0!</v>
      </c>
      <c r="R75" s="2" t="e">
        <f t="shared" si="17"/>
        <v>#DIV/0!</v>
      </c>
      <c r="S75" s="2">
        <f>VLOOKUP(A75,[1]TDSheet!$A:$W,23,0)</f>
        <v>0</v>
      </c>
      <c r="T75" s="2">
        <f>VLOOKUP(A75,[1]TDSheet!$A:$X,24,0)</f>
        <v>6</v>
      </c>
      <c r="U75" s="2">
        <f>VLOOKUP(A75,[1]TDSheet!$A:$N,14,0)</f>
        <v>6</v>
      </c>
      <c r="W75" s="2">
        <f t="shared" si="18"/>
        <v>0</v>
      </c>
    </row>
    <row r="76" spans="1:23" ht="21.95" customHeight="1" x14ac:dyDescent="0.2">
      <c r="A76" s="8" t="s">
        <v>80</v>
      </c>
      <c r="B76" s="8" t="s">
        <v>15</v>
      </c>
      <c r="C76" s="10">
        <v>5</v>
      </c>
      <c r="D76" s="10"/>
      <c r="E76" s="10">
        <v>2</v>
      </c>
      <c r="F76" s="10">
        <v>3</v>
      </c>
      <c r="G76" s="24">
        <f>VLOOKUP(A76,[1]TDSheet!$A:$H,8,0)</f>
        <v>0</v>
      </c>
      <c r="H76" s="2" t="e">
        <f>VLOOKUP(A76,[1]TDSheet!$A:$I,9,0)</f>
        <v>#N/A</v>
      </c>
      <c r="I76" s="2">
        <f>VLOOKUP(A76,[2]Луганск!$A:$E,4,0)</f>
        <v>3</v>
      </c>
      <c r="J76" s="2">
        <f t="shared" si="14"/>
        <v>-1</v>
      </c>
      <c r="M76" s="2">
        <f t="shared" si="15"/>
        <v>0.4</v>
      </c>
      <c r="N76" s="23"/>
      <c r="O76" s="23"/>
      <c r="Q76" s="2">
        <f t="shared" si="16"/>
        <v>7.5</v>
      </c>
      <c r="R76" s="2">
        <f t="shared" si="17"/>
        <v>7.5</v>
      </c>
      <c r="S76" s="2">
        <f>VLOOKUP(A76,[1]TDSheet!$A:$W,23,0)</f>
        <v>3.6</v>
      </c>
      <c r="T76" s="2">
        <f>VLOOKUP(A76,[1]TDSheet!$A:$X,24,0)</f>
        <v>0</v>
      </c>
      <c r="U76" s="2">
        <f>VLOOKUP(A76,[1]TDSheet!$A:$N,14,0)</f>
        <v>0.6</v>
      </c>
      <c r="W76" s="2">
        <f t="shared" si="18"/>
        <v>0</v>
      </c>
    </row>
    <row r="77" spans="1:23" ht="21.95" customHeight="1" x14ac:dyDescent="0.2">
      <c r="A77" s="8" t="s">
        <v>81</v>
      </c>
      <c r="B77" s="8" t="s">
        <v>15</v>
      </c>
      <c r="C77" s="10">
        <v>30</v>
      </c>
      <c r="D77" s="10"/>
      <c r="E77" s="10"/>
      <c r="F77" s="10"/>
      <c r="G77" s="24">
        <f>VLOOKUP(A77,[1]TDSheet!$A:$H,8,0)</f>
        <v>0.4</v>
      </c>
      <c r="H77" s="2">
        <f>VLOOKUP(A77,[1]TDSheet!$A:$I,9,0)</f>
        <v>60</v>
      </c>
      <c r="J77" s="2">
        <f t="shared" si="14"/>
        <v>0</v>
      </c>
      <c r="L77" s="2">
        <f>VLOOKUP(A77,[1]TDSheet!$A:$Q,16,0)</f>
        <v>35</v>
      </c>
      <c r="M77" s="2">
        <f t="shared" si="15"/>
        <v>0</v>
      </c>
      <c r="N77" s="23"/>
      <c r="O77" s="23"/>
      <c r="Q77" s="2" t="e">
        <f t="shared" si="16"/>
        <v>#DIV/0!</v>
      </c>
      <c r="R77" s="2" t="e">
        <f t="shared" si="17"/>
        <v>#DIV/0!</v>
      </c>
      <c r="S77" s="2">
        <f>VLOOKUP(A77,[1]TDSheet!$A:$W,23,0)</f>
        <v>0</v>
      </c>
      <c r="T77" s="2">
        <f>VLOOKUP(A77,[1]TDSheet!$A:$X,24,0)</f>
        <v>0</v>
      </c>
      <c r="U77" s="2">
        <f>VLOOKUP(A77,[1]TDSheet!$A:$N,14,0)</f>
        <v>6</v>
      </c>
      <c r="W77" s="2">
        <f t="shared" si="18"/>
        <v>0</v>
      </c>
    </row>
    <row r="78" spans="1:23" ht="21.95" customHeight="1" x14ac:dyDescent="0.2">
      <c r="A78" s="8" t="s">
        <v>82</v>
      </c>
      <c r="B78" s="8" t="s">
        <v>15</v>
      </c>
      <c r="C78" s="10">
        <v>32</v>
      </c>
      <c r="D78" s="10"/>
      <c r="E78" s="10">
        <v>-3</v>
      </c>
      <c r="F78" s="10">
        <v>3</v>
      </c>
      <c r="G78" s="24">
        <f>VLOOKUP(A78,[1]TDSheet!$A:$H,8,0)</f>
        <v>0</v>
      </c>
      <c r="H78" s="2">
        <f>VLOOKUP(A78,[1]TDSheet!$A:$I,9,0)</f>
        <v>40</v>
      </c>
      <c r="I78" s="2">
        <f>VLOOKUP(A78,[2]Луганск!$A:$E,4,0)</f>
        <v>2</v>
      </c>
      <c r="J78" s="2">
        <f t="shared" si="14"/>
        <v>-5</v>
      </c>
      <c r="M78" s="2">
        <f t="shared" si="15"/>
        <v>-0.6</v>
      </c>
      <c r="N78" s="23"/>
      <c r="O78" s="23"/>
      <c r="Q78" s="2">
        <f t="shared" si="16"/>
        <v>-5</v>
      </c>
      <c r="R78" s="2">
        <f t="shared" si="17"/>
        <v>-5</v>
      </c>
      <c r="S78" s="2">
        <f>VLOOKUP(A78,[1]TDSheet!$A:$W,23,0)</f>
        <v>0</v>
      </c>
      <c r="T78" s="2">
        <f>VLOOKUP(A78,[1]TDSheet!$A:$X,24,0)</f>
        <v>0</v>
      </c>
      <c r="U78" s="2">
        <f>VLOOKUP(A78,[1]TDSheet!$A:$N,14,0)</f>
        <v>5.8</v>
      </c>
      <c r="V78" s="2" t="str">
        <f>VLOOKUP(A78,[1]TDSheet!$A:$Y,25,0)</f>
        <v>Вывести</v>
      </c>
      <c r="W78" s="2">
        <f t="shared" si="18"/>
        <v>0</v>
      </c>
    </row>
    <row r="79" spans="1:23" ht="21.95" customHeight="1" x14ac:dyDescent="0.2">
      <c r="A79" s="8" t="s">
        <v>83</v>
      </c>
      <c r="B79" s="8" t="s">
        <v>15</v>
      </c>
      <c r="C79" s="10">
        <v>22</v>
      </c>
      <c r="D79" s="10"/>
      <c r="E79" s="10">
        <v>7</v>
      </c>
      <c r="F79" s="10">
        <v>-17</v>
      </c>
      <c r="G79" s="24">
        <f>VLOOKUP(A79,[1]TDSheet!$A:$H,8,0)</f>
        <v>0</v>
      </c>
      <c r="H79" s="2" t="e">
        <f>VLOOKUP(A79,[1]TDSheet!$A:$I,9,0)</f>
        <v>#N/A</v>
      </c>
      <c r="I79" s="2">
        <f>VLOOKUP(A79,[2]Луганск!$A:$E,4,0)</f>
        <v>5</v>
      </c>
      <c r="J79" s="2">
        <f t="shared" si="14"/>
        <v>2</v>
      </c>
      <c r="M79" s="2">
        <f t="shared" si="15"/>
        <v>1.4</v>
      </c>
      <c r="N79" s="23"/>
      <c r="O79" s="23"/>
      <c r="Q79" s="2">
        <f t="shared" si="16"/>
        <v>-12.142857142857144</v>
      </c>
      <c r="R79" s="2">
        <f t="shared" si="17"/>
        <v>-12.142857142857144</v>
      </c>
      <c r="S79" s="2">
        <f>VLOOKUP(A79,[1]TDSheet!$A:$W,23,0)</f>
        <v>4.5999999999999996</v>
      </c>
      <c r="T79" s="2">
        <f>VLOOKUP(A79,[1]TDSheet!$A:$X,24,0)</f>
        <v>15</v>
      </c>
      <c r="U79" s="2">
        <f>VLOOKUP(A79,[1]TDSheet!$A:$N,14,0)</f>
        <v>8.1999999999999993</v>
      </c>
      <c r="W79" s="2">
        <f t="shared" si="18"/>
        <v>0</v>
      </c>
    </row>
    <row r="80" spans="1:23" ht="21.95" customHeight="1" x14ac:dyDescent="0.2">
      <c r="A80" s="8" t="s">
        <v>84</v>
      </c>
      <c r="B80" s="8" t="s">
        <v>15</v>
      </c>
      <c r="C80" s="10">
        <v>36</v>
      </c>
      <c r="D80" s="10"/>
      <c r="E80" s="10">
        <v>6</v>
      </c>
      <c r="F80" s="10"/>
      <c r="G80" s="24">
        <f>VLOOKUP(A80,[1]TDSheet!$A:$H,8,0)</f>
        <v>0</v>
      </c>
      <c r="H80" s="2" t="e">
        <f>VLOOKUP(A80,[1]TDSheet!$A:$I,9,0)</f>
        <v>#N/A</v>
      </c>
      <c r="I80" s="2">
        <f>VLOOKUP(A80,[2]Луганск!$A:$E,4,0)</f>
        <v>12</v>
      </c>
      <c r="J80" s="2">
        <f t="shared" si="14"/>
        <v>-6</v>
      </c>
      <c r="M80" s="2">
        <f t="shared" si="15"/>
        <v>1.2</v>
      </c>
      <c r="N80" s="23"/>
      <c r="O80" s="23"/>
      <c r="Q80" s="2">
        <f t="shared" si="16"/>
        <v>0</v>
      </c>
      <c r="R80" s="2">
        <f t="shared" si="17"/>
        <v>0</v>
      </c>
      <c r="S80" s="2">
        <f>VLOOKUP(A80,[1]TDSheet!$A:$W,23,0)</f>
        <v>4.8</v>
      </c>
      <c r="T80" s="2">
        <f>VLOOKUP(A80,[1]TDSheet!$A:$X,24,0)</f>
        <v>3.4</v>
      </c>
      <c r="U80" s="2">
        <f>VLOOKUP(A80,[1]TDSheet!$A:$N,14,0)</f>
        <v>7.4</v>
      </c>
      <c r="W80" s="2">
        <f t="shared" si="18"/>
        <v>0</v>
      </c>
    </row>
    <row r="81" spans="1:23" ht="21.95" customHeight="1" x14ac:dyDescent="0.2">
      <c r="A81" s="8" t="s">
        <v>85</v>
      </c>
      <c r="B81" s="8" t="s">
        <v>15</v>
      </c>
      <c r="C81" s="10">
        <v>39</v>
      </c>
      <c r="D81" s="10"/>
      <c r="E81" s="10">
        <v>5</v>
      </c>
      <c r="F81" s="10">
        <v>1</v>
      </c>
      <c r="G81" s="24">
        <f>VLOOKUP(A81,[1]TDSheet!$A:$H,8,0)</f>
        <v>0</v>
      </c>
      <c r="H81" s="2" t="e">
        <f>VLOOKUP(A81,[1]TDSheet!$A:$I,9,0)</f>
        <v>#N/A</v>
      </c>
      <c r="I81" s="2">
        <f>VLOOKUP(A81,[2]Луганск!$A:$E,4,0)</f>
        <v>5</v>
      </c>
      <c r="J81" s="2">
        <f t="shared" si="14"/>
        <v>0</v>
      </c>
      <c r="M81" s="2">
        <f t="shared" si="15"/>
        <v>1</v>
      </c>
      <c r="N81" s="23"/>
      <c r="O81" s="23"/>
      <c r="Q81" s="2">
        <f t="shared" si="16"/>
        <v>1</v>
      </c>
      <c r="R81" s="2">
        <f t="shared" si="17"/>
        <v>1</v>
      </c>
      <c r="S81" s="2">
        <f>VLOOKUP(A81,[1]TDSheet!$A:$W,23,0)</f>
        <v>4.8</v>
      </c>
      <c r="T81" s="2">
        <f>VLOOKUP(A81,[1]TDSheet!$A:$X,24,0)</f>
        <v>9.8000000000000007</v>
      </c>
      <c r="U81" s="2">
        <f>VLOOKUP(A81,[1]TDSheet!$A:$N,14,0)</f>
        <v>7.8</v>
      </c>
      <c r="W81" s="2">
        <f t="shared" si="18"/>
        <v>0</v>
      </c>
    </row>
    <row r="82" spans="1:23" ht="11.1" customHeight="1" x14ac:dyDescent="0.2">
      <c r="A82" s="8" t="s">
        <v>86</v>
      </c>
      <c r="B82" s="8" t="s">
        <v>15</v>
      </c>
      <c r="C82" s="10">
        <v>340</v>
      </c>
      <c r="D82" s="10"/>
      <c r="E82" s="10">
        <v>90</v>
      </c>
      <c r="F82" s="10">
        <v>192</v>
      </c>
      <c r="G82" s="24">
        <f>VLOOKUP(A82,[1]TDSheet!$A:$H,8,0)</f>
        <v>0.4</v>
      </c>
      <c r="H82" s="2">
        <f>VLOOKUP(A82,[1]TDSheet!$A:$I,9,0)</f>
        <v>40</v>
      </c>
      <c r="I82" s="2">
        <f>VLOOKUP(A82,[2]Луганск!$A:$E,4,0)</f>
        <v>106</v>
      </c>
      <c r="J82" s="2">
        <f t="shared" si="14"/>
        <v>-16</v>
      </c>
      <c r="M82" s="2">
        <f t="shared" si="15"/>
        <v>18</v>
      </c>
      <c r="N82" s="23">
        <f t="shared" ref="N82:N88" si="19">11*M82-L82-F82</f>
        <v>6</v>
      </c>
      <c r="O82" s="23"/>
      <c r="Q82" s="2">
        <f t="shared" si="16"/>
        <v>11</v>
      </c>
      <c r="R82" s="2">
        <f t="shared" si="17"/>
        <v>10.666666666666666</v>
      </c>
      <c r="S82" s="2">
        <f>VLOOKUP(A82,[1]TDSheet!$A:$W,23,0)</f>
        <v>18.600000000000001</v>
      </c>
      <c r="T82" s="2">
        <f>VLOOKUP(A82,[1]TDSheet!$A:$X,24,0)</f>
        <v>18.399999999999999</v>
      </c>
      <c r="U82" s="2">
        <f>VLOOKUP(A82,[1]TDSheet!$A:$N,14,0)</f>
        <v>23.8</v>
      </c>
      <c r="W82" s="2">
        <f t="shared" si="18"/>
        <v>2.4000000000000004</v>
      </c>
    </row>
    <row r="83" spans="1:23" ht="21.95" customHeight="1" x14ac:dyDescent="0.2">
      <c r="A83" s="8" t="s">
        <v>87</v>
      </c>
      <c r="B83" s="8" t="s">
        <v>9</v>
      </c>
      <c r="C83" s="10">
        <v>34.337000000000003</v>
      </c>
      <c r="D83" s="10">
        <v>203.74299999999999</v>
      </c>
      <c r="E83" s="10">
        <v>148.93799999999999</v>
      </c>
      <c r="F83" s="10">
        <v>86.27</v>
      </c>
      <c r="G83" s="24">
        <f>VLOOKUP(A83,[1]TDSheet!$A:$H,8,0)</f>
        <v>1</v>
      </c>
      <c r="H83" s="2">
        <f>VLOOKUP(A83,[1]TDSheet!$A:$I,9,0)</f>
        <v>40</v>
      </c>
      <c r="I83" s="2">
        <f>VLOOKUP(A83,[2]Луганск!$A:$E,4,0)</f>
        <v>183.4</v>
      </c>
      <c r="J83" s="2">
        <f t="shared" si="14"/>
        <v>-34.462000000000018</v>
      </c>
      <c r="M83" s="2">
        <f t="shared" si="15"/>
        <v>29.787599999999998</v>
      </c>
      <c r="N83" s="23">
        <f>10*M83-L83-F83</f>
        <v>211.60599999999999</v>
      </c>
      <c r="O83" s="23"/>
      <c r="Q83" s="2">
        <f t="shared" si="16"/>
        <v>10</v>
      </c>
      <c r="R83" s="2">
        <f t="shared" si="17"/>
        <v>2.8961715613208181</v>
      </c>
      <c r="S83" s="2">
        <f>VLOOKUP(A83,[1]TDSheet!$A:$W,23,0)</f>
        <v>7.030800000000001</v>
      </c>
      <c r="T83" s="2">
        <f>VLOOKUP(A83,[1]TDSheet!$A:$X,24,0)</f>
        <v>32.0212</v>
      </c>
      <c r="U83" s="2">
        <f>VLOOKUP(A83,[1]TDSheet!$A:$N,14,0)</f>
        <v>11.474</v>
      </c>
      <c r="W83" s="2">
        <f t="shared" si="18"/>
        <v>211.60599999999999</v>
      </c>
    </row>
    <row r="84" spans="1:23" ht="21.95" customHeight="1" x14ac:dyDescent="0.2">
      <c r="A84" s="8" t="s">
        <v>88</v>
      </c>
      <c r="B84" s="8" t="s">
        <v>15</v>
      </c>
      <c r="C84" s="10">
        <v>193</v>
      </c>
      <c r="D84" s="10">
        <v>12</v>
      </c>
      <c r="E84" s="10">
        <v>176</v>
      </c>
      <c r="F84" s="10">
        <v>3</v>
      </c>
      <c r="G84" s="24">
        <f>VLOOKUP(A84,[1]TDSheet!$A:$H,8,0)</f>
        <v>0.28000000000000003</v>
      </c>
      <c r="H84" s="2">
        <f>VLOOKUP(A84,[1]TDSheet!$A:$I,9,0)</f>
        <v>45</v>
      </c>
      <c r="I84" s="2">
        <f>VLOOKUP(A84,[2]Луганск!$A:$E,4,0)</f>
        <v>211</v>
      </c>
      <c r="J84" s="2">
        <f t="shared" si="14"/>
        <v>-35</v>
      </c>
      <c r="L84" s="2">
        <f>VLOOKUP(A84,[1]TDSheet!$A:$Q,16,0)</f>
        <v>50</v>
      </c>
      <c r="M84" s="2">
        <f t="shared" si="15"/>
        <v>35.200000000000003</v>
      </c>
      <c r="N84" s="23">
        <f>9*M84-L84-F84</f>
        <v>263.8</v>
      </c>
      <c r="O84" s="23"/>
      <c r="Q84" s="2">
        <f t="shared" si="16"/>
        <v>9</v>
      </c>
      <c r="R84" s="2">
        <f t="shared" si="17"/>
        <v>1.5056818181818181</v>
      </c>
      <c r="S84" s="2">
        <f>VLOOKUP(A84,[1]TDSheet!$A:$W,23,0)</f>
        <v>28.8</v>
      </c>
      <c r="T84" s="2">
        <f>VLOOKUP(A84,[1]TDSheet!$A:$X,24,0)</f>
        <v>24.4</v>
      </c>
      <c r="U84" s="2">
        <f>VLOOKUP(A84,[1]TDSheet!$A:$N,14,0)</f>
        <v>21.6</v>
      </c>
      <c r="W84" s="2">
        <f t="shared" si="18"/>
        <v>73.864000000000004</v>
      </c>
    </row>
    <row r="85" spans="1:23" ht="11.1" customHeight="1" x14ac:dyDescent="0.2">
      <c r="A85" s="8" t="s">
        <v>89</v>
      </c>
      <c r="B85" s="8" t="s">
        <v>9</v>
      </c>
      <c r="C85" s="10">
        <v>239.60900000000001</v>
      </c>
      <c r="D85" s="10"/>
      <c r="E85" s="10">
        <v>188.96</v>
      </c>
      <c r="F85" s="10">
        <v>10.382</v>
      </c>
      <c r="G85" s="24">
        <f>VLOOKUP(A85,[1]TDSheet!$A:$H,8,0)</f>
        <v>1</v>
      </c>
      <c r="H85" s="2">
        <f>VLOOKUP(A85,[1]TDSheet!$A:$I,9,0)</f>
        <v>30</v>
      </c>
      <c r="I85" s="2">
        <f>VLOOKUP(A85,[2]Луганск!$A:$E,4,0)</f>
        <v>205.15299999999999</v>
      </c>
      <c r="J85" s="2">
        <f t="shared" si="14"/>
        <v>-16.192999999999984</v>
      </c>
      <c r="L85" s="2">
        <f>VLOOKUP(A85,[1]TDSheet!$A:$Q,16,0)</f>
        <v>100</v>
      </c>
      <c r="M85" s="2">
        <f t="shared" si="15"/>
        <v>37.792000000000002</v>
      </c>
      <c r="N85" s="23">
        <f>8*M85-L85-F85</f>
        <v>191.95400000000001</v>
      </c>
      <c r="O85" s="23"/>
      <c r="Q85" s="2">
        <f t="shared" si="16"/>
        <v>8</v>
      </c>
      <c r="R85" s="2">
        <f t="shared" si="17"/>
        <v>2.9207768839966128</v>
      </c>
      <c r="S85" s="2">
        <f>VLOOKUP(A85,[1]TDSheet!$A:$W,23,0)</f>
        <v>38.735199999999999</v>
      </c>
      <c r="T85" s="2">
        <f>VLOOKUP(A85,[1]TDSheet!$A:$X,24,0)</f>
        <v>34.361399999999996</v>
      </c>
      <c r="U85" s="2">
        <f>VLOOKUP(A85,[1]TDSheet!$A:$N,14,0)</f>
        <v>37.413600000000002</v>
      </c>
      <c r="W85" s="2">
        <f t="shared" si="18"/>
        <v>191.95400000000001</v>
      </c>
    </row>
    <row r="86" spans="1:23" ht="21.95" customHeight="1" x14ac:dyDescent="0.2">
      <c r="A86" s="8" t="s">
        <v>90</v>
      </c>
      <c r="B86" s="8" t="s">
        <v>15</v>
      </c>
      <c r="C86" s="10">
        <v>40</v>
      </c>
      <c r="D86" s="10">
        <v>162</v>
      </c>
      <c r="E86" s="10">
        <v>119</v>
      </c>
      <c r="F86" s="10">
        <v>60</v>
      </c>
      <c r="G86" s="24">
        <f>VLOOKUP(A86,[1]TDSheet!$A:$H,8,0)</f>
        <v>0.28000000000000003</v>
      </c>
      <c r="H86" s="2">
        <f>VLOOKUP(A86,[1]TDSheet!$A:$I,9,0)</f>
        <v>45</v>
      </c>
      <c r="I86" s="2">
        <f>VLOOKUP(A86,[2]Луганск!$A:$E,4,0)</f>
        <v>191</v>
      </c>
      <c r="J86" s="2">
        <f t="shared" si="14"/>
        <v>-72</v>
      </c>
      <c r="L86" s="2">
        <f>VLOOKUP(A86,[1]TDSheet!$A:$Q,16,0)</f>
        <v>30</v>
      </c>
      <c r="M86" s="2">
        <f t="shared" si="15"/>
        <v>23.8</v>
      </c>
      <c r="N86" s="23">
        <f t="shared" si="19"/>
        <v>171.8</v>
      </c>
      <c r="O86" s="23"/>
      <c r="Q86" s="2">
        <f t="shared" si="16"/>
        <v>11</v>
      </c>
      <c r="R86" s="2">
        <f t="shared" si="17"/>
        <v>3.7815126050420167</v>
      </c>
      <c r="S86" s="2">
        <f>VLOOKUP(A86,[1]TDSheet!$A:$W,23,0)</f>
        <v>19.2</v>
      </c>
      <c r="T86" s="2">
        <f>VLOOKUP(A86,[1]TDSheet!$A:$X,24,0)</f>
        <v>27.4</v>
      </c>
      <c r="U86" s="2">
        <f>VLOOKUP(A86,[1]TDSheet!$A:$N,14,0)</f>
        <v>20.399999999999999</v>
      </c>
      <c r="W86" s="2">
        <f t="shared" si="18"/>
        <v>48.104000000000006</v>
      </c>
    </row>
    <row r="87" spans="1:23" ht="11.1" customHeight="1" x14ac:dyDescent="0.2">
      <c r="A87" s="8" t="s">
        <v>91</v>
      </c>
      <c r="B87" s="8" t="s">
        <v>15</v>
      </c>
      <c r="C87" s="10">
        <v>117</v>
      </c>
      <c r="D87" s="10">
        <v>180</v>
      </c>
      <c r="E87" s="10">
        <v>223</v>
      </c>
      <c r="F87" s="10">
        <v>44</v>
      </c>
      <c r="G87" s="24">
        <f>VLOOKUP(A87,[1]TDSheet!$A:$H,8,0)</f>
        <v>0.45</v>
      </c>
      <c r="H87" s="2">
        <f>VLOOKUP(A87,[1]TDSheet!$A:$I,9,0)</f>
        <v>50</v>
      </c>
      <c r="I87" s="2">
        <f>VLOOKUP(A87,[2]Луганск!$A:$E,4,0)</f>
        <v>227</v>
      </c>
      <c r="J87" s="2">
        <f t="shared" si="14"/>
        <v>-4</v>
      </c>
      <c r="L87" s="2">
        <f>VLOOKUP(A87,[1]TDSheet!$A:$Q,16,0)</f>
        <v>210</v>
      </c>
      <c r="M87" s="2">
        <f t="shared" si="15"/>
        <v>44.6</v>
      </c>
      <c r="N87" s="23">
        <f t="shared" si="19"/>
        <v>236.60000000000002</v>
      </c>
      <c r="O87" s="23"/>
      <c r="Q87" s="2">
        <f t="shared" si="16"/>
        <v>11</v>
      </c>
      <c r="R87" s="2">
        <f t="shared" si="17"/>
        <v>5.695067264573991</v>
      </c>
      <c r="S87" s="2">
        <f>VLOOKUP(A87,[1]TDSheet!$A:$W,23,0)</f>
        <v>14.8</v>
      </c>
      <c r="T87" s="2">
        <f>VLOOKUP(A87,[1]TDSheet!$A:$X,24,0)</f>
        <v>39.6</v>
      </c>
      <c r="U87" s="2">
        <f>VLOOKUP(A87,[1]TDSheet!$A:$N,14,0)</f>
        <v>40.6</v>
      </c>
      <c r="W87" s="2">
        <f t="shared" si="18"/>
        <v>106.47000000000001</v>
      </c>
    </row>
    <row r="88" spans="1:23" ht="11.1" customHeight="1" x14ac:dyDescent="0.2">
      <c r="A88" s="8" t="s">
        <v>92</v>
      </c>
      <c r="B88" s="8" t="s">
        <v>9</v>
      </c>
      <c r="C88" s="10">
        <v>377.89800000000002</v>
      </c>
      <c r="D88" s="10">
        <v>265.02</v>
      </c>
      <c r="E88" s="10">
        <v>573.46799999999996</v>
      </c>
      <c r="F88" s="10">
        <v>-0.754</v>
      </c>
      <c r="G88" s="24">
        <f>VLOOKUP(A88,[1]TDSheet!$A:$H,8,0)</f>
        <v>1</v>
      </c>
      <c r="H88" s="2">
        <f>VLOOKUP(A88,[1]TDSheet!$A:$I,9,0)</f>
        <v>50</v>
      </c>
      <c r="I88" s="2">
        <f>VLOOKUP(A88,[2]Луганск!$A:$E,4,0)</f>
        <v>547.54999999999995</v>
      </c>
      <c r="J88" s="2">
        <f t="shared" si="14"/>
        <v>25.918000000000006</v>
      </c>
      <c r="L88" s="2">
        <f>VLOOKUP(A88,[1]TDSheet!$A:$Q,16,0)</f>
        <v>450</v>
      </c>
      <c r="M88" s="2">
        <f t="shared" si="15"/>
        <v>114.69359999999999</v>
      </c>
      <c r="N88" s="23">
        <f t="shared" si="19"/>
        <v>812.3836</v>
      </c>
      <c r="O88" s="23"/>
      <c r="Q88" s="2">
        <f t="shared" si="16"/>
        <v>11</v>
      </c>
      <c r="R88" s="2">
        <f t="shared" si="17"/>
        <v>3.9169230018065524</v>
      </c>
      <c r="S88" s="2">
        <f>VLOOKUP(A88,[1]TDSheet!$A:$W,23,0)</f>
        <v>84.837199999999996</v>
      </c>
      <c r="T88" s="2">
        <f>VLOOKUP(A88,[1]TDSheet!$A:$X,24,0)</f>
        <v>70.836800000000011</v>
      </c>
      <c r="U88" s="2">
        <f>VLOOKUP(A88,[1]TDSheet!$A:$N,14,0)</f>
        <v>85.272000000000006</v>
      </c>
      <c r="W88" s="2">
        <f t="shared" si="18"/>
        <v>812.3836</v>
      </c>
    </row>
    <row r="89" spans="1:23" ht="11.1" customHeight="1" x14ac:dyDescent="0.2">
      <c r="A89" s="8" t="s">
        <v>93</v>
      </c>
      <c r="B89" s="8" t="s">
        <v>9</v>
      </c>
      <c r="C89" s="10">
        <v>21.869</v>
      </c>
      <c r="D89" s="10"/>
      <c r="E89" s="10">
        <v>16.376000000000001</v>
      </c>
      <c r="F89" s="10"/>
      <c r="G89" s="24">
        <f>VLOOKUP(A89,[1]TDSheet!$A:$H,8,0)</f>
        <v>1</v>
      </c>
      <c r="H89" s="2">
        <f>VLOOKUP(A89,[1]TDSheet!$A:$I,9,0)</f>
        <v>50</v>
      </c>
      <c r="I89" s="2">
        <f>VLOOKUP(A89,[2]Луганск!$A:$E,4,0)</f>
        <v>30.3</v>
      </c>
      <c r="J89" s="2">
        <f t="shared" si="14"/>
        <v>-13.923999999999999</v>
      </c>
      <c r="L89" s="2">
        <f>VLOOKUP(A89,[1]TDSheet!$A:$Q,16,0)</f>
        <v>75</v>
      </c>
      <c r="M89" s="2">
        <f t="shared" si="15"/>
        <v>3.2752000000000003</v>
      </c>
      <c r="N89" s="23"/>
      <c r="O89" s="23"/>
      <c r="Q89" s="2">
        <f t="shared" si="16"/>
        <v>22.899364924279432</v>
      </c>
      <c r="R89" s="2">
        <f t="shared" si="17"/>
        <v>22.899364924279432</v>
      </c>
      <c r="S89" s="2">
        <f>VLOOKUP(A89,[1]TDSheet!$A:$W,23,0)</f>
        <v>9.0434000000000001</v>
      </c>
      <c r="T89" s="2">
        <f>VLOOKUP(A89,[1]TDSheet!$A:$X,24,0)</f>
        <v>0</v>
      </c>
      <c r="U89" s="2">
        <f>VLOOKUP(A89,[1]TDSheet!$A:$N,14,0)</f>
        <v>13.9588</v>
      </c>
      <c r="W89" s="2">
        <f t="shared" si="18"/>
        <v>0</v>
      </c>
    </row>
    <row r="90" spans="1:23" ht="11.1" customHeight="1" x14ac:dyDescent="0.2">
      <c r="A90" s="8" t="s">
        <v>94</v>
      </c>
      <c r="B90" s="8" t="s">
        <v>15</v>
      </c>
      <c r="C90" s="10">
        <v>387</v>
      </c>
      <c r="D90" s="10"/>
      <c r="E90" s="10">
        <v>297</v>
      </c>
      <c r="F90" s="10">
        <v>4</v>
      </c>
      <c r="G90" s="24">
        <f>VLOOKUP(A90,[1]TDSheet!$A:$H,8,0)</f>
        <v>0.4</v>
      </c>
      <c r="H90" s="2">
        <f>VLOOKUP(A90,[1]TDSheet!$A:$I,9,0)</f>
        <v>40</v>
      </c>
      <c r="I90" s="2">
        <f>VLOOKUP(A90,[2]Луганск!$A:$E,4,0)</f>
        <v>303</v>
      </c>
      <c r="J90" s="2">
        <f t="shared" si="14"/>
        <v>-6</v>
      </c>
      <c r="L90" s="2">
        <f>VLOOKUP(A90,[1]TDSheet!$A:$Q,16,0)</f>
        <v>100</v>
      </c>
      <c r="M90" s="2">
        <f t="shared" si="15"/>
        <v>59.4</v>
      </c>
      <c r="N90" s="23">
        <f>9*M90-L90-F90</f>
        <v>430.6</v>
      </c>
      <c r="O90" s="23"/>
      <c r="Q90" s="2">
        <f t="shared" si="16"/>
        <v>9</v>
      </c>
      <c r="R90" s="2">
        <f t="shared" si="17"/>
        <v>1.7508417508417509</v>
      </c>
      <c r="S90" s="2">
        <f>VLOOKUP(A90,[1]TDSheet!$A:$W,23,0)</f>
        <v>65.8</v>
      </c>
      <c r="T90" s="2">
        <f>VLOOKUP(A90,[1]TDSheet!$A:$X,24,0)</f>
        <v>46.8</v>
      </c>
      <c r="U90" s="2">
        <f>VLOOKUP(A90,[1]TDSheet!$A:$N,14,0)</f>
        <v>55.6</v>
      </c>
      <c r="W90" s="2">
        <f t="shared" si="18"/>
        <v>172.24</v>
      </c>
    </row>
    <row r="91" spans="1:23" ht="11.1" customHeight="1" x14ac:dyDescent="0.2">
      <c r="A91" s="8" t="s">
        <v>95</v>
      </c>
      <c r="B91" s="8" t="s">
        <v>15</v>
      </c>
      <c r="C91" s="10">
        <v>255</v>
      </c>
      <c r="D91" s="10">
        <v>138</v>
      </c>
      <c r="E91" s="10">
        <v>262</v>
      </c>
      <c r="F91" s="10">
        <v>54</v>
      </c>
      <c r="G91" s="24">
        <f>VLOOKUP(A91,[1]TDSheet!$A:$H,8,0)</f>
        <v>0.4</v>
      </c>
      <c r="H91" s="2">
        <f>VLOOKUP(A91,[1]TDSheet!$A:$I,9,0)</f>
        <v>40</v>
      </c>
      <c r="I91" s="2">
        <f>VLOOKUP(A91,[2]Луганск!$A:$E,4,0)</f>
        <v>275</v>
      </c>
      <c r="J91" s="2">
        <f t="shared" si="14"/>
        <v>-13</v>
      </c>
      <c r="M91" s="2">
        <f t="shared" si="15"/>
        <v>52.4</v>
      </c>
      <c r="N91" s="23">
        <f>9*M91-L91-F91</f>
        <v>417.59999999999997</v>
      </c>
      <c r="O91" s="23"/>
      <c r="Q91" s="2">
        <f t="shared" si="16"/>
        <v>9</v>
      </c>
      <c r="R91" s="2">
        <f t="shared" si="17"/>
        <v>1.0305343511450382</v>
      </c>
      <c r="S91" s="2">
        <f>VLOOKUP(A91,[1]TDSheet!$A:$W,23,0)</f>
        <v>47.8</v>
      </c>
      <c r="T91" s="2">
        <f>VLOOKUP(A91,[1]TDSheet!$A:$X,24,0)</f>
        <v>47.4</v>
      </c>
      <c r="U91" s="2">
        <f>VLOOKUP(A91,[1]TDSheet!$A:$N,14,0)</f>
        <v>47.8</v>
      </c>
      <c r="W91" s="2">
        <f t="shared" si="18"/>
        <v>167.04</v>
      </c>
    </row>
    <row r="92" spans="1:23" ht="11.1" customHeight="1" x14ac:dyDescent="0.2">
      <c r="A92" s="8" t="s">
        <v>96</v>
      </c>
      <c r="B92" s="8" t="s">
        <v>15</v>
      </c>
      <c r="C92" s="10">
        <v>60</v>
      </c>
      <c r="D92" s="10"/>
      <c r="E92" s="10">
        <v>9</v>
      </c>
      <c r="F92" s="10">
        <v>20</v>
      </c>
      <c r="G92" s="24">
        <f>VLOOKUP(A92,[1]TDSheet!$A:$H,8,0)</f>
        <v>0</v>
      </c>
      <c r="H92" s="2" t="e">
        <f>VLOOKUP(A92,[1]TDSheet!$A:$I,9,0)</f>
        <v>#N/A</v>
      </c>
      <c r="I92" s="2">
        <f>VLOOKUP(A92,[2]Луганск!$A:$E,4,0)</f>
        <v>22</v>
      </c>
      <c r="J92" s="2">
        <f t="shared" si="14"/>
        <v>-13</v>
      </c>
      <c r="M92" s="2">
        <f t="shared" si="15"/>
        <v>1.8</v>
      </c>
      <c r="N92" s="23"/>
      <c r="O92" s="23"/>
      <c r="Q92" s="2">
        <f t="shared" si="16"/>
        <v>11.111111111111111</v>
      </c>
      <c r="R92" s="2">
        <f t="shared" si="17"/>
        <v>11.111111111111111</v>
      </c>
      <c r="S92" s="2">
        <f>VLOOKUP(A92,[1]TDSheet!$A:$W,23,0)</f>
        <v>7.2</v>
      </c>
      <c r="T92" s="2">
        <f>VLOOKUP(A92,[1]TDSheet!$A:$X,24,0)</f>
        <v>0</v>
      </c>
      <c r="U92" s="2">
        <f>VLOOKUP(A92,[1]TDSheet!$A:$N,14,0)</f>
        <v>6.4</v>
      </c>
      <c r="W92" s="2">
        <f t="shared" si="18"/>
        <v>0</v>
      </c>
    </row>
    <row r="93" spans="1:23" ht="11.1" customHeight="1" x14ac:dyDescent="0.2">
      <c r="A93" s="8" t="s">
        <v>97</v>
      </c>
      <c r="B93" s="8" t="s">
        <v>15</v>
      </c>
      <c r="C93" s="10">
        <v>30</v>
      </c>
      <c r="D93" s="10"/>
      <c r="E93" s="10"/>
      <c r="F93" s="10"/>
      <c r="G93" s="24">
        <f>VLOOKUP(A93,[1]TDSheet!$A:$H,8,0)</f>
        <v>0</v>
      </c>
      <c r="H93" s="2" t="e">
        <f>VLOOKUP(A93,[1]TDSheet!$A:$I,9,0)</f>
        <v>#N/A</v>
      </c>
      <c r="I93" s="2">
        <f>VLOOKUP(A93,[2]Луганск!$A:$E,4,0)</f>
        <v>5</v>
      </c>
      <c r="J93" s="2">
        <f t="shared" si="14"/>
        <v>-5</v>
      </c>
      <c r="M93" s="2">
        <f t="shared" si="15"/>
        <v>0</v>
      </c>
      <c r="N93" s="23"/>
      <c r="O93" s="23"/>
      <c r="Q93" s="2" t="e">
        <f t="shared" si="16"/>
        <v>#DIV/0!</v>
      </c>
      <c r="R93" s="2" t="e">
        <f t="shared" si="17"/>
        <v>#DIV/0!</v>
      </c>
      <c r="S93" s="2">
        <f>VLOOKUP(A93,[1]TDSheet!$A:$W,23,0)</f>
        <v>0</v>
      </c>
      <c r="T93" s="2">
        <f>VLOOKUP(A93,[1]TDSheet!$A:$X,24,0)</f>
        <v>7.2</v>
      </c>
      <c r="U93" s="2">
        <f>VLOOKUP(A93,[1]TDSheet!$A:$N,14,0)</f>
        <v>6</v>
      </c>
      <c r="W93" s="2">
        <f t="shared" si="18"/>
        <v>0</v>
      </c>
    </row>
    <row r="94" spans="1:23" ht="21.95" customHeight="1" x14ac:dyDescent="0.2">
      <c r="A94" s="8" t="s">
        <v>98</v>
      </c>
      <c r="B94" s="8" t="s">
        <v>15</v>
      </c>
      <c r="C94" s="10">
        <v>220</v>
      </c>
      <c r="D94" s="10"/>
      <c r="E94" s="10">
        <v>131</v>
      </c>
      <c r="F94" s="10">
        <v>50</v>
      </c>
      <c r="G94" s="24">
        <f>VLOOKUP(A94,[1]TDSheet!$A:$H,8,0)</f>
        <v>0.4</v>
      </c>
      <c r="H94" s="2">
        <f>VLOOKUP(A94,[1]TDSheet!$A:$I,9,0)</f>
        <v>40</v>
      </c>
      <c r="I94" s="2">
        <f>VLOOKUP(A94,[2]Луганск!$A:$E,4,0)</f>
        <v>187</v>
      </c>
      <c r="J94" s="2">
        <f t="shared" si="14"/>
        <v>-56</v>
      </c>
      <c r="M94" s="2">
        <f t="shared" si="15"/>
        <v>26.2</v>
      </c>
      <c r="N94" s="23">
        <f>9*M94-L94-F94</f>
        <v>185.79999999999998</v>
      </c>
      <c r="O94" s="23"/>
      <c r="Q94" s="2">
        <f t="shared" si="16"/>
        <v>9</v>
      </c>
      <c r="R94" s="2">
        <f t="shared" si="17"/>
        <v>1.9083969465648856</v>
      </c>
      <c r="S94" s="2">
        <f>VLOOKUP(A94,[1]TDSheet!$A:$W,23,0)</f>
        <v>20.8</v>
      </c>
      <c r="T94" s="2">
        <f>VLOOKUP(A94,[1]TDSheet!$A:$X,24,0)</f>
        <v>30</v>
      </c>
      <c r="U94" s="2">
        <f>VLOOKUP(A94,[1]TDSheet!$A:$N,14,0)</f>
        <v>39.200000000000003</v>
      </c>
      <c r="W94" s="2">
        <f t="shared" si="18"/>
        <v>74.319999999999993</v>
      </c>
    </row>
    <row r="95" spans="1:23" ht="21.95" customHeight="1" x14ac:dyDescent="0.2">
      <c r="A95" s="8" t="s">
        <v>99</v>
      </c>
      <c r="B95" s="8" t="s">
        <v>9</v>
      </c>
      <c r="C95" s="10">
        <v>173.02600000000001</v>
      </c>
      <c r="D95" s="10"/>
      <c r="E95" s="10">
        <v>139.637</v>
      </c>
      <c r="F95" s="10">
        <v>11.403</v>
      </c>
      <c r="G95" s="24">
        <f>VLOOKUP(A95,[1]TDSheet!$A:$H,8,0)</f>
        <v>1</v>
      </c>
      <c r="H95" s="2">
        <f>VLOOKUP(A95,[1]TDSheet!$A:$I,9,0)</f>
        <v>40</v>
      </c>
      <c r="I95" s="2">
        <f>VLOOKUP(A95,[2]Луганск!$A:$E,4,0)</f>
        <v>224</v>
      </c>
      <c r="J95" s="2">
        <f t="shared" si="14"/>
        <v>-84.363</v>
      </c>
      <c r="L95" s="2">
        <f>VLOOKUP(A95,[1]TDSheet!$A:$Q,16,0)</f>
        <v>230</v>
      </c>
      <c r="M95" s="2">
        <f t="shared" si="15"/>
        <v>27.927399999999999</v>
      </c>
      <c r="N95" s="23">
        <f t="shared" ref="N95:N106" si="20">11*M95-L95-F95</f>
        <v>65.798399999999972</v>
      </c>
      <c r="O95" s="23"/>
      <c r="Q95" s="2">
        <f t="shared" si="16"/>
        <v>11</v>
      </c>
      <c r="R95" s="2">
        <f t="shared" si="17"/>
        <v>8.6439482372150653</v>
      </c>
      <c r="S95" s="2">
        <f>VLOOKUP(A95,[1]TDSheet!$A:$W,23,0)</f>
        <v>37.239800000000002</v>
      </c>
      <c r="T95" s="2">
        <f>VLOOKUP(A95,[1]TDSheet!$A:$X,24,0)</f>
        <v>27.539400000000001</v>
      </c>
      <c r="U95" s="2">
        <f>VLOOKUP(A95,[1]TDSheet!$A:$N,14,0)</f>
        <v>46.438400000000001</v>
      </c>
      <c r="W95" s="2">
        <f t="shared" si="18"/>
        <v>65.798399999999972</v>
      </c>
    </row>
    <row r="96" spans="1:23" ht="21.95" customHeight="1" x14ac:dyDescent="0.2">
      <c r="A96" s="8" t="s">
        <v>100</v>
      </c>
      <c r="B96" s="8" t="s">
        <v>9</v>
      </c>
      <c r="C96" s="10">
        <v>239.07300000000001</v>
      </c>
      <c r="D96" s="10">
        <v>53.216999999999999</v>
      </c>
      <c r="E96" s="10">
        <v>272.911</v>
      </c>
      <c r="F96" s="10">
        <v>6.4790000000000001</v>
      </c>
      <c r="G96" s="24">
        <f>VLOOKUP(A96,[1]TDSheet!$A:$H,8,0)</f>
        <v>1</v>
      </c>
      <c r="H96" s="2">
        <f>VLOOKUP(A96,[1]TDSheet!$A:$I,9,0)</f>
        <v>40</v>
      </c>
      <c r="I96" s="2">
        <f>VLOOKUP(A96,[2]Луганск!$A:$E,4,0)</f>
        <v>285.89999999999998</v>
      </c>
      <c r="J96" s="2">
        <f t="shared" si="14"/>
        <v>-12.988999999999976</v>
      </c>
      <c r="L96" s="2">
        <f>VLOOKUP(A96,[1]TDSheet!$A:$Q,16,0)</f>
        <v>150</v>
      </c>
      <c r="M96" s="2">
        <f t="shared" si="15"/>
        <v>54.5822</v>
      </c>
      <c r="N96" s="23">
        <f>10*M96-L96-F96</f>
        <v>389.34300000000002</v>
      </c>
      <c r="O96" s="23"/>
      <c r="Q96" s="2">
        <f t="shared" si="16"/>
        <v>10</v>
      </c>
      <c r="R96" s="2">
        <f t="shared" si="17"/>
        <v>2.8668503651373527</v>
      </c>
      <c r="S96" s="2">
        <f>VLOOKUP(A96,[1]TDSheet!$A:$W,23,0)</f>
        <v>43.287400000000005</v>
      </c>
      <c r="T96" s="2">
        <f>VLOOKUP(A96,[1]TDSheet!$A:$X,24,0)</f>
        <v>38.244199999999999</v>
      </c>
      <c r="U96" s="2">
        <f>VLOOKUP(A96,[1]TDSheet!$A:$N,14,0)</f>
        <v>37.636399999999995</v>
      </c>
      <c r="W96" s="2">
        <f t="shared" si="18"/>
        <v>389.34300000000002</v>
      </c>
    </row>
    <row r="97" spans="1:23" ht="21.95" customHeight="1" x14ac:dyDescent="0.2">
      <c r="A97" s="8" t="s">
        <v>101</v>
      </c>
      <c r="B97" s="8" t="s">
        <v>15</v>
      </c>
      <c r="C97" s="10">
        <v>108</v>
      </c>
      <c r="D97" s="10">
        <v>18</v>
      </c>
      <c r="E97" s="10">
        <v>88</v>
      </c>
      <c r="F97" s="10">
        <v>26</v>
      </c>
      <c r="G97" s="24">
        <f>VLOOKUP(A97,[1]TDSheet!$A:$H,8,0)</f>
        <v>0.28000000000000003</v>
      </c>
      <c r="H97" s="2">
        <f>VLOOKUP(A97,[1]TDSheet!$A:$I,9,0)</f>
        <v>35</v>
      </c>
      <c r="I97" s="2">
        <f>VLOOKUP(A97,[2]Луганск!$A:$E,4,0)</f>
        <v>99</v>
      </c>
      <c r="J97" s="2">
        <f t="shared" si="14"/>
        <v>-11</v>
      </c>
      <c r="M97" s="2">
        <f t="shared" si="15"/>
        <v>17.600000000000001</v>
      </c>
      <c r="N97" s="23">
        <f>7*M97-L97-F97</f>
        <v>97.200000000000017</v>
      </c>
      <c r="O97" s="23"/>
      <c r="Q97" s="2">
        <f t="shared" si="16"/>
        <v>7</v>
      </c>
      <c r="R97" s="2">
        <f t="shared" si="17"/>
        <v>1.4772727272727271</v>
      </c>
      <c r="S97" s="2">
        <f>VLOOKUP(A97,[1]TDSheet!$A:$W,23,0)</f>
        <v>9.8000000000000007</v>
      </c>
      <c r="T97" s="2">
        <f>VLOOKUP(A97,[1]TDSheet!$A:$X,24,0)</f>
        <v>15.6</v>
      </c>
      <c r="U97" s="2">
        <f>VLOOKUP(A97,[1]TDSheet!$A:$N,14,0)</f>
        <v>9.8000000000000007</v>
      </c>
      <c r="W97" s="2">
        <f t="shared" si="18"/>
        <v>27.216000000000008</v>
      </c>
    </row>
    <row r="98" spans="1:23" ht="21.95" customHeight="1" x14ac:dyDescent="0.2">
      <c r="A98" s="8" t="s">
        <v>102</v>
      </c>
      <c r="B98" s="8" t="s">
        <v>15</v>
      </c>
      <c r="C98" s="10">
        <v>13</v>
      </c>
      <c r="D98" s="10"/>
      <c r="E98" s="10"/>
      <c r="F98" s="10">
        <v>2</v>
      </c>
      <c r="G98" s="24">
        <f>VLOOKUP(A98,[1]TDSheet!$A:$H,8,0)</f>
        <v>0.4</v>
      </c>
      <c r="H98" s="2">
        <f>VLOOKUP(A98,[1]TDSheet!$A:$I,9,0)</f>
        <v>90</v>
      </c>
      <c r="I98" s="2">
        <f>VLOOKUP(A98,[2]Луганск!$A:$E,4,0)</f>
        <v>2</v>
      </c>
      <c r="J98" s="2">
        <f t="shared" si="14"/>
        <v>-2</v>
      </c>
      <c r="L98" s="2">
        <f>VLOOKUP(A98,[1]TDSheet!$A:$Q,16,0)</f>
        <v>20</v>
      </c>
      <c r="M98" s="2">
        <f t="shared" si="15"/>
        <v>0</v>
      </c>
      <c r="N98" s="23"/>
      <c r="O98" s="23"/>
      <c r="Q98" s="2" t="e">
        <f t="shared" si="16"/>
        <v>#DIV/0!</v>
      </c>
      <c r="R98" s="2" t="e">
        <f t="shared" si="17"/>
        <v>#DIV/0!</v>
      </c>
      <c r="S98" s="2">
        <f>VLOOKUP(A98,[1]TDSheet!$A:$W,23,0)</f>
        <v>5</v>
      </c>
      <c r="T98" s="2">
        <f>VLOOKUP(A98,[1]TDSheet!$A:$X,24,0)</f>
        <v>4.5999999999999996</v>
      </c>
      <c r="U98" s="2">
        <f>VLOOKUP(A98,[1]TDSheet!$A:$N,14,0)</f>
        <v>3.4</v>
      </c>
      <c r="V98" s="2" t="str">
        <f>VLOOKUP(A98,[1]TDSheet!$A:$Y,25,0)</f>
        <v>нет в бланке заказов</v>
      </c>
      <c r="W98" s="2">
        <f t="shared" si="18"/>
        <v>0</v>
      </c>
    </row>
    <row r="99" spans="1:23" ht="11.1" customHeight="1" x14ac:dyDescent="0.2">
      <c r="A99" s="8" t="s">
        <v>103</v>
      </c>
      <c r="B99" s="8" t="s">
        <v>15</v>
      </c>
      <c r="C99" s="10">
        <v>113</v>
      </c>
      <c r="D99" s="10">
        <v>80</v>
      </c>
      <c r="E99" s="10">
        <v>163</v>
      </c>
      <c r="F99" s="10"/>
      <c r="G99" s="24">
        <f>VLOOKUP(A99,[1]TDSheet!$A:$H,8,0)</f>
        <v>0.37</v>
      </c>
      <c r="H99" s="2">
        <f>VLOOKUP(A99,[1]TDSheet!$A:$I,9,0)</f>
        <v>50</v>
      </c>
      <c r="I99" s="2">
        <f>VLOOKUP(A99,[2]Луганск!$A:$E,4,0)</f>
        <v>167</v>
      </c>
      <c r="J99" s="2">
        <f t="shared" si="14"/>
        <v>-4</v>
      </c>
      <c r="L99" s="2">
        <f>VLOOKUP(A99,[1]TDSheet!$A:$Q,16,0)</f>
        <v>170</v>
      </c>
      <c r="M99" s="2">
        <f t="shared" si="15"/>
        <v>32.6</v>
      </c>
      <c r="N99" s="23">
        <f t="shared" si="20"/>
        <v>188.60000000000002</v>
      </c>
      <c r="O99" s="23"/>
      <c r="Q99" s="2">
        <f t="shared" si="16"/>
        <v>11</v>
      </c>
      <c r="R99" s="2">
        <f t="shared" si="17"/>
        <v>5.2147239263803682</v>
      </c>
      <c r="S99" s="2">
        <f>VLOOKUP(A99,[1]TDSheet!$A:$W,23,0)</f>
        <v>23.8</v>
      </c>
      <c r="T99" s="2">
        <f>VLOOKUP(A99,[1]TDSheet!$A:$X,24,0)</f>
        <v>26.4</v>
      </c>
      <c r="U99" s="2">
        <f>VLOOKUP(A99,[1]TDSheet!$A:$N,14,0)</f>
        <v>28.8</v>
      </c>
      <c r="W99" s="2">
        <f t="shared" si="18"/>
        <v>69.782000000000011</v>
      </c>
    </row>
    <row r="100" spans="1:23" ht="11.1" customHeight="1" x14ac:dyDescent="0.2">
      <c r="A100" s="8" t="s">
        <v>104</v>
      </c>
      <c r="B100" s="8" t="s">
        <v>15</v>
      </c>
      <c r="C100" s="10">
        <v>30</v>
      </c>
      <c r="D100" s="10">
        <v>150</v>
      </c>
      <c r="E100" s="10">
        <v>114</v>
      </c>
      <c r="F100" s="10">
        <v>36</v>
      </c>
      <c r="G100" s="24">
        <f>VLOOKUP(A100,[1]TDSheet!$A:$H,8,0)</f>
        <v>0.6</v>
      </c>
      <c r="H100" s="2">
        <f>VLOOKUP(A100,[1]TDSheet!$A:$I,9,0)</f>
        <v>55</v>
      </c>
      <c r="I100" s="2">
        <f>VLOOKUP(A100,[2]Луганск!$A:$E,4,0)</f>
        <v>114</v>
      </c>
      <c r="J100" s="2">
        <f t="shared" si="14"/>
        <v>0</v>
      </c>
      <c r="L100" s="2">
        <f>VLOOKUP(A100,[1]TDSheet!$A:$Q,16,0)</f>
        <v>35</v>
      </c>
      <c r="M100" s="2">
        <f t="shared" si="15"/>
        <v>22.8</v>
      </c>
      <c r="N100" s="23">
        <f t="shared" ref="N100:N102" si="21">10*M100-L100-F100</f>
        <v>157</v>
      </c>
      <c r="O100" s="23"/>
      <c r="Q100" s="2">
        <f t="shared" si="16"/>
        <v>10</v>
      </c>
      <c r="R100" s="2">
        <f t="shared" si="17"/>
        <v>3.1140350877192979</v>
      </c>
      <c r="S100" s="2">
        <f>VLOOKUP(A100,[1]TDSheet!$A:$W,23,0)</f>
        <v>9.6</v>
      </c>
      <c r="T100" s="2">
        <f>VLOOKUP(A100,[1]TDSheet!$A:$X,24,0)</f>
        <v>23</v>
      </c>
      <c r="U100" s="2">
        <f>VLOOKUP(A100,[1]TDSheet!$A:$N,14,0)</f>
        <v>16.600000000000001</v>
      </c>
      <c r="W100" s="2">
        <f t="shared" si="18"/>
        <v>94.2</v>
      </c>
    </row>
    <row r="101" spans="1:23" ht="11.1" customHeight="1" x14ac:dyDescent="0.2">
      <c r="A101" s="8" t="s">
        <v>105</v>
      </c>
      <c r="B101" s="8" t="s">
        <v>15</v>
      </c>
      <c r="C101" s="10">
        <v>45</v>
      </c>
      <c r="D101" s="10">
        <v>198</v>
      </c>
      <c r="E101" s="10">
        <v>164</v>
      </c>
      <c r="F101" s="10">
        <v>49</v>
      </c>
      <c r="G101" s="24">
        <f>VLOOKUP(A101,[1]TDSheet!$A:$H,8,0)</f>
        <v>0.4</v>
      </c>
      <c r="H101" s="2">
        <f>VLOOKUP(A101,[1]TDSheet!$A:$I,9,0)</f>
        <v>50</v>
      </c>
      <c r="I101" s="2">
        <f>VLOOKUP(A101,[2]Луганск!$A:$E,4,0)</f>
        <v>178</v>
      </c>
      <c r="J101" s="2">
        <f t="shared" si="14"/>
        <v>-14</v>
      </c>
      <c r="L101" s="2">
        <f>VLOOKUP(A101,[1]TDSheet!$A:$Q,16,0)</f>
        <v>45</v>
      </c>
      <c r="M101" s="2">
        <f t="shared" si="15"/>
        <v>32.799999999999997</v>
      </c>
      <c r="N101" s="23">
        <f t="shared" si="21"/>
        <v>234</v>
      </c>
      <c r="O101" s="23"/>
      <c r="Q101" s="2">
        <f t="shared" si="16"/>
        <v>10</v>
      </c>
      <c r="R101" s="2">
        <f t="shared" si="17"/>
        <v>2.8658536585365857</v>
      </c>
      <c r="S101" s="2">
        <f>VLOOKUP(A101,[1]TDSheet!$A:$W,23,0)</f>
        <v>7.2</v>
      </c>
      <c r="T101" s="2">
        <f>VLOOKUP(A101,[1]TDSheet!$A:$X,24,0)</f>
        <v>30</v>
      </c>
      <c r="U101" s="2">
        <f>VLOOKUP(A101,[1]TDSheet!$A:$N,14,0)</f>
        <v>21.6</v>
      </c>
      <c r="W101" s="2">
        <f t="shared" si="18"/>
        <v>93.600000000000009</v>
      </c>
    </row>
    <row r="102" spans="1:23" ht="21.95" customHeight="1" x14ac:dyDescent="0.2">
      <c r="A102" s="8" t="s">
        <v>106</v>
      </c>
      <c r="B102" s="8" t="s">
        <v>15</v>
      </c>
      <c r="C102" s="10">
        <v>136</v>
      </c>
      <c r="D102" s="10"/>
      <c r="E102" s="10">
        <v>124</v>
      </c>
      <c r="F102" s="10">
        <v>12</v>
      </c>
      <c r="G102" s="24">
        <f>VLOOKUP(A102,[1]TDSheet!$A:$H,8,0)</f>
        <v>0.35</v>
      </c>
      <c r="H102" s="2">
        <f>VLOOKUP(A102,[1]TDSheet!$A:$I,9,0)</f>
        <v>50</v>
      </c>
      <c r="I102" s="2">
        <f>VLOOKUP(A102,[2]Луганск!$A:$E,4,0)</f>
        <v>124</v>
      </c>
      <c r="J102" s="2">
        <f t="shared" si="14"/>
        <v>0</v>
      </c>
      <c r="L102" s="2">
        <f>VLOOKUP(A102,[1]TDSheet!$A:$Q,16,0)</f>
        <v>65</v>
      </c>
      <c r="M102" s="2">
        <f t="shared" si="15"/>
        <v>24.8</v>
      </c>
      <c r="N102" s="23">
        <f t="shared" si="21"/>
        <v>171</v>
      </c>
      <c r="O102" s="23"/>
      <c r="Q102" s="2">
        <f t="shared" si="16"/>
        <v>10</v>
      </c>
      <c r="R102" s="2">
        <f t="shared" si="17"/>
        <v>3.1048387096774195</v>
      </c>
      <c r="S102" s="2">
        <f>VLOOKUP(A102,[1]TDSheet!$A:$W,23,0)</f>
        <v>16.399999999999999</v>
      </c>
      <c r="T102" s="2">
        <f>VLOOKUP(A102,[1]TDSheet!$A:$X,24,0)</f>
        <v>17.8</v>
      </c>
      <c r="U102" s="2">
        <f>VLOOKUP(A102,[1]TDSheet!$A:$N,14,0)</f>
        <v>17</v>
      </c>
      <c r="W102" s="2">
        <f t="shared" si="18"/>
        <v>59.849999999999994</v>
      </c>
    </row>
    <row r="103" spans="1:23" ht="11.1" customHeight="1" x14ac:dyDescent="0.2">
      <c r="A103" s="8" t="s">
        <v>107</v>
      </c>
      <c r="B103" s="8" t="s">
        <v>15</v>
      </c>
      <c r="C103" s="10">
        <v>148</v>
      </c>
      <c r="D103" s="10">
        <v>36</v>
      </c>
      <c r="E103" s="10">
        <v>102</v>
      </c>
      <c r="F103" s="10">
        <v>52</v>
      </c>
      <c r="G103" s="24">
        <f>VLOOKUP(A103,[1]TDSheet!$A:$H,8,0)</f>
        <v>0.6</v>
      </c>
      <c r="H103" s="2">
        <f>VLOOKUP(A103,[1]TDSheet!$A:$I,9,0)</f>
        <v>55</v>
      </c>
      <c r="I103" s="2">
        <f>VLOOKUP(A103,[2]Луганск!$A:$E,4,0)</f>
        <v>102</v>
      </c>
      <c r="J103" s="2">
        <f t="shared" si="14"/>
        <v>0</v>
      </c>
      <c r="L103" s="2">
        <f>VLOOKUP(A103,[1]TDSheet!$A:$Q,16,0)</f>
        <v>70</v>
      </c>
      <c r="M103" s="2">
        <f t="shared" si="15"/>
        <v>20.399999999999999</v>
      </c>
      <c r="N103" s="23">
        <f t="shared" si="20"/>
        <v>102.39999999999998</v>
      </c>
      <c r="O103" s="23"/>
      <c r="Q103" s="2">
        <f t="shared" si="16"/>
        <v>11</v>
      </c>
      <c r="R103" s="2">
        <f t="shared" si="17"/>
        <v>5.9803921568627452</v>
      </c>
      <c r="S103" s="2">
        <f>VLOOKUP(A103,[1]TDSheet!$A:$W,23,0)</f>
        <v>13.4</v>
      </c>
      <c r="T103" s="2">
        <f>VLOOKUP(A103,[1]TDSheet!$A:$X,24,0)</f>
        <v>21.6</v>
      </c>
      <c r="U103" s="2">
        <f>VLOOKUP(A103,[1]TDSheet!$A:$N,14,0)</f>
        <v>19.399999999999999</v>
      </c>
      <c r="W103" s="2">
        <f t="shared" si="18"/>
        <v>61.439999999999984</v>
      </c>
    </row>
    <row r="104" spans="1:23" ht="11.1" customHeight="1" x14ac:dyDescent="0.2">
      <c r="A104" s="8" t="s">
        <v>108</v>
      </c>
      <c r="B104" s="8" t="s">
        <v>15</v>
      </c>
      <c r="C104" s="10">
        <v>52</v>
      </c>
      <c r="D104" s="10">
        <v>42</v>
      </c>
      <c r="E104" s="10">
        <v>42</v>
      </c>
      <c r="F104" s="10">
        <v>20</v>
      </c>
      <c r="G104" s="24">
        <f>VLOOKUP(A104,[1]TDSheet!$A:$H,8,0)</f>
        <v>0.4</v>
      </c>
      <c r="H104" s="2">
        <f>VLOOKUP(A104,[1]TDSheet!$A:$I,9,0)</f>
        <v>30</v>
      </c>
      <c r="I104" s="2">
        <f>VLOOKUP(A104,[2]Луганск!$A:$E,4,0)</f>
        <v>42</v>
      </c>
      <c r="J104" s="2">
        <f t="shared" si="14"/>
        <v>0</v>
      </c>
      <c r="L104" s="2">
        <f>VLOOKUP(A104,[1]TDSheet!$A:$Q,16,0)</f>
        <v>45</v>
      </c>
      <c r="M104" s="2">
        <f t="shared" si="15"/>
        <v>8.4</v>
      </c>
      <c r="N104" s="23"/>
      <c r="O104" s="23"/>
      <c r="Q104" s="2">
        <f t="shared" si="16"/>
        <v>7.7380952380952381</v>
      </c>
      <c r="R104" s="2">
        <f t="shared" si="17"/>
        <v>7.7380952380952381</v>
      </c>
      <c r="S104" s="2">
        <f>VLOOKUP(A104,[1]TDSheet!$A:$W,23,0)</f>
        <v>8.6</v>
      </c>
      <c r="T104" s="2">
        <f>VLOOKUP(A104,[1]TDSheet!$A:$X,24,0)</f>
        <v>13.2</v>
      </c>
      <c r="U104" s="2">
        <f>VLOOKUP(A104,[1]TDSheet!$A:$N,14,0)</f>
        <v>14.8</v>
      </c>
      <c r="W104" s="2">
        <f t="shared" si="18"/>
        <v>0</v>
      </c>
    </row>
    <row r="105" spans="1:23" ht="21.95" customHeight="1" x14ac:dyDescent="0.2">
      <c r="A105" s="8" t="s">
        <v>109</v>
      </c>
      <c r="B105" s="8" t="s">
        <v>15</v>
      </c>
      <c r="C105" s="10">
        <v>117</v>
      </c>
      <c r="D105" s="10">
        <v>54</v>
      </c>
      <c r="E105" s="10">
        <v>54</v>
      </c>
      <c r="F105" s="10">
        <v>87</v>
      </c>
      <c r="G105" s="24">
        <f>VLOOKUP(A105,[1]TDSheet!$A:$H,8,0)</f>
        <v>0.45</v>
      </c>
      <c r="H105" s="2">
        <f>VLOOKUP(A105,[1]TDSheet!$A:$I,9,0)</f>
        <v>40</v>
      </c>
      <c r="I105" s="2">
        <f>VLOOKUP(A105,[2]Луганск!$A:$E,4,0)</f>
        <v>54</v>
      </c>
      <c r="J105" s="2">
        <f t="shared" si="14"/>
        <v>0</v>
      </c>
      <c r="L105" s="2">
        <f>VLOOKUP(A105,[1]TDSheet!$A:$Q,16,0)</f>
        <v>130</v>
      </c>
      <c r="M105" s="2">
        <f t="shared" si="15"/>
        <v>10.8</v>
      </c>
      <c r="N105" s="23"/>
      <c r="O105" s="23"/>
      <c r="Q105" s="2">
        <f t="shared" si="16"/>
        <v>20.092592592592592</v>
      </c>
      <c r="R105" s="2">
        <f t="shared" si="17"/>
        <v>20.092592592592592</v>
      </c>
      <c r="S105" s="2">
        <f>VLOOKUP(A105,[1]TDSheet!$A:$W,23,0)</f>
        <v>21.6</v>
      </c>
      <c r="T105" s="2">
        <f>VLOOKUP(A105,[1]TDSheet!$A:$X,24,0)</f>
        <v>25.2</v>
      </c>
      <c r="U105" s="2">
        <f>VLOOKUP(A105,[1]TDSheet!$A:$N,14,0)</f>
        <v>27.6</v>
      </c>
      <c r="W105" s="2">
        <f t="shared" si="18"/>
        <v>0</v>
      </c>
    </row>
    <row r="106" spans="1:23" ht="11.1" customHeight="1" x14ac:dyDescent="0.2">
      <c r="A106" s="8" t="s">
        <v>110</v>
      </c>
      <c r="B106" s="8" t="s">
        <v>9</v>
      </c>
      <c r="C106" s="10">
        <v>47.93</v>
      </c>
      <c r="D106" s="10">
        <v>22.523</v>
      </c>
      <c r="E106" s="10">
        <v>45.594999999999999</v>
      </c>
      <c r="F106" s="10">
        <v>23.922000000000001</v>
      </c>
      <c r="G106" s="24">
        <f>VLOOKUP(A106,[1]TDSheet!$A:$H,8,0)</f>
        <v>1</v>
      </c>
      <c r="H106" s="2">
        <f>VLOOKUP(A106,[1]TDSheet!$A:$I,9,0)</f>
        <v>45</v>
      </c>
      <c r="I106" s="2">
        <f>VLOOKUP(A106,[2]Луганск!$A:$E,4,0)</f>
        <v>45.716999999999999</v>
      </c>
      <c r="J106" s="2">
        <f t="shared" si="14"/>
        <v>-0.12199999999999989</v>
      </c>
      <c r="L106" s="2">
        <f>VLOOKUP(A106,[1]TDSheet!$A:$Q,16,0)</f>
        <v>15</v>
      </c>
      <c r="M106" s="2">
        <f t="shared" si="15"/>
        <v>9.1189999999999998</v>
      </c>
      <c r="N106" s="23">
        <f t="shared" si="20"/>
        <v>61.387</v>
      </c>
      <c r="O106" s="23"/>
      <c r="Q106" s="2">
        <f t="shared" si="16"/>
        <v>11</v>
      </c>
      <c r="R106" s="2">
        <f t="shared" si="17"/>
        <v>4.2682311656979932</v>
      </c>
      <c r="S106" s="2">
        <f>VLOOKUP(A106,[1]TDSheet!$A:$W,23,0)</f>
        <v>8.2902000000000005</v>
      </c>
      <c r="T106" s="2">
        <f>VLOOKUP(A106,[1]TDSheet!$A:$X,24,0)</f>
        <v>8.0898000000000003</v>
      </c>
      <c r="U106" s="2">
        <f>VLOOKUP(A106,[1]TDSheet!$A:$N,14,0)</f>
        <v>7.0561999999999996</v>
      </c>
      <c r="W106" s="2">
        <f t="shared" si="18"/>
        <v>61.387</v>
      </c>
    </row>
    <row r="107" spans="1:23" ht="21.95" customHeight="1" x14ac:dyDescent="0.2">
      <c r="A107" s="8" t="s">
        <v>111</v>
      </c>
      <c r="B107" s="8" t="s">
        <v>15</v>
      </c>
      <c r="C107" s="10">
        <v>-1</v>
      </c>
      <c r="D107" s="10"/>
      <c r="E107" s="10"/>
      <c r="F107" s="10">
        <v>-1</v>
      </c>
      <c r="G107" s="24">
        <f>VLOOKUP(A107,[1]TDSheet!$A:$H,8,0)</f>
        <v>0</v>
      </c>
      <c r="H107" s="2" t="e">
        <f>VLOOKUP(A107,[1]TDSheet!$A:$I,9,0)</f>
        <v>#N/A</v>
      </c>
      <c r="J107" s="2">
        <f t="shared" si="14"/>
        <v>0</v>
      </c>
      <c r="M107" s="2">
        <f t="shared" si="15"/>
        <v>0</v>
      </c>
      <c r="N107" s="23"/>
      <c r="O107" s="23"/>
      <c r="Q107" s="2" t="e">
        <f t="shared" si="16"/>
        <v>#DIV/0!</v>
      </c>
      <c r="R107" s="2" t="e">
        <f t="shared" si="17"/>
        <v>#DIV/0!</v>
      </c>
      <c r="S107" s="2">
        <f>VLOOKUP(A107,[1]TDSheet!$A:$W,23,0)</f>
        <v>0.2</v>
      </c>
      <c r="T107" s="2">
        <f>VLOOKUP(A107,[1]TDSheet!$A:$X,24,0)</f>
        <v>0</v>
      </c>
      <c r="U107" s="2">
        <f>VLOOKUP(A107,[1]TDSheet!$A:$N,14,0)</f>
        <v>0</v>
      </c>
      <c r="W107" s="2">
        <f t="shared" si="18"/>
        <v>0</v>
      </c>
    </row>
    <row r="108" spans="1:23" ht="21.95" customHeight="1" x14ac:dyDescent="0.2">
      <c r="A108" s="8" t="s">
        <v>112</v>
      </c>
      <c r="B108" s="8" t="s">
        <v>15</v>
      </c>
      <c r="C108" s="10">
        <v>78</v>
      </c>
      <c r="D108" s="10"/>
      <c r="E108" s="10">
        <v>1</v>
      </c>
      <c r="F108" s="10">
        <v>47</v>
      </c>
      <c r="G108" s="24">
        <f>VLOOKUP(A108,[1]TDSheet!$A:$H,8,0)</f>
        <v>0.35</v>
      </c>
      <c r="H108" s="2">
        <f>VLOOKUP(A108,[1]TDSheet!$A:$I,9,0)</f>
        <v>40</v>
      </c>
      <c r="I108" s="2">
        <f>VLOOKUP(A108,[2]Луганск!$A:$E,4,0)</f>
        <v>1</v>
      </c>
      <c r="J108" s="2">
        <f t="shared" si="14"/>
        <v>0</v>
      </c>
      <c r="L108" s="2">
        <f>VLOOKUP(A108,[1]TDSheet!$A:$Q,16,0)</f>
        <v>20</v>
      </c>
      <c r="M108" s="2">
        <f t="shared" si="15"/>
        <v>0.2</v>
      </c>
      <c r="N108" s="23"/>
      <c r="O108" s="23"/>
      <c r="Q108" s="2">
        <f t="shared" si="16"/>
        <v>335</v>
      </c>
      <c r="R108" s="2">
        <f t="shared" si="17"/>
        <v>335</v>
      </c>
      <c r="S108" s="2">
        <f>VLOOKUP(A108,[1]TDSheet!$A:$W,23,0)</f>
        <v>0</v>
      </c>
      <c r="T108" s="2">
        <f>VLOOKUP(A108,[1]TDSheet!$A:$X,24,0)</f>
        <v>0</v>
      </c>
      <c r="U108" s="2">
        <f>VLOOKUP(A108,[1]TDSheet!$A:$N,14,0)</f>
        <v>6.6</v>
      </c>
      <c r="W108" s="2">
        <f t="shared" si="18"/>
        <v>0</v>
      </c>
    </row>
    <row r="109" spans="1:23" ht="11.1" customHeight="1" x14ac:dyDescent="0.2">
      <c r="A109" s="8" t="s">
        <v>113</v>
      </c>
      <c r="B109" s="8" t="s">
        <v>15</v>
      </c>
      <c r="C109" s="10">
        <v>30</v>
      </c>
      <c r="D109" s="10"/>
      <c r="E109" s="10"/>
      <c r="F109" s="10"/>
      <c r="G109" s="24">
        <f>VLOOKUP(A109,[1]TDSheet!$A:$H,8,0)</f>
        <v>0.35</v>
      </c>
      <c r="H109" s="2">
        <f>VLOOKUP(A109,[1]TDSheet!$A:$I,9,0)</f>
        <v>45</v>
      </c>
      <c r="I109" s="2">
        <f>VLOOKUP(A109,[2]Луганск!$A:$E,4,0)</f>
        <v>1</v>
      </c>
      <c r="J109" s="2">
        <f t="shared" si="14"/>
        <v>-1</v>
      </c>
      <c r="L109" s="2">
        <f>VLOOKUP(A109,[1]TDSheet!$A:$Q,16,0)</f>
        <v>30</v>
      </c>
      <c r="M109" s="2">
        <f t="shared" si="15"/>
        <v>0</v>
      </c>
      <c r="N109" s="23"/>
      <c r="O109" s="23"/>
      <c r="Q109" s="2" t="e">
        <f t="shared" si="16"/>
        <v>#DIV/0!</v>
      </c>
      <c r="R109" s="2" t="e">
        <f t="shared" si="17"/>
        <v>#DIV/0!</v>
      </c>
      <c r="S109" s="2">
        <f>VLOOKUP(A109,[1]TDSheet!$A:$W,23,0)</f>
        <v>0</v>
      </c>
      <c r="T109" s="2">
        <f>VLOOKUP(A109,[1]TDSheet!$A:$X,24,0)</f>
        <v>0</v>
      </c>
      <c r="U109" s="2">
        <f>VLOOKUP(A109,[1]TDSheet!$A:$N,14,0)</f>
        <v>6</v>
      </c>
      <c r="W109" s="2">
        <f t="shared" si="18"/>
        <v>0</v>
      </c>
    </row>
    <row r="110" spans="1:23" ht="21.95" customHeight="1" x14ac:dyDescent="0.2">
      <c r="A110" s="8" t="s">
        <v>114</v>
      </c>
      <c r="B110" s="8" t="s">
        <v>15</v>
      </c>
      <c r="C110" s="10">
        <v>180</v>
      </c>
      <c r="D110" s="10"/>
      <c r="E110" s="10">
        <v>143</v>
      </c>
      <c r="F110" s="10">
        <v>37</v>
      </c>
      <c r="G110" s="24">
        <f>VLOOKUP(A110,[1]TDSheet!$A:$H,8,0)</f>
        <v>0.13</v>
      </c>
      <c r="H110" s="2">
        <f>VLOOKUP(A110,[1]TDSheet!$A:$I,9,0)</f>
        <v>150</v>
      </c>
      <c r="I110" s="2">
        <f>VLOOKUP(A110,[2]Луганск!$A:$E,4,0)</f>
        <v>169</v>
      </c>
      <c r="J110" s="2">
        <f t="shared" si="14"/>
        <v>-26</v>
      </c>
      <c r="M110" s="2">
        <f t="shared" si="15"/>
        <v>28.6</v>
      </c>
      <c r="N110" s="23">
        <f>9*M110-L110-F110</f>
        <v>220.40000000000003</v>
      </c>
      <c r="O110" s="23"/>
      <c r="Q110" s="2">
        <f t="shared" si="16"/>
        <v>9</v>
      </c>
      <c r="R110" s="2">
        <f t="shared" si="17"/>
        <v>1.2937062937062938</v>
      </c>
      <c r="S110" s="2">
        <f>VLOOKUP(A110,[1]TDSheet!$A:$W,23,0)</f>
        <v>0</v>
      </c>
      <c r="T110" s="2">
        <f>VLOOKUP(A110,[1]TDSheet!$A:$X,24,0)</f>
        <v>0</v>
      </c>
      <c r="U110" s="2">
        <f>VLOOKUP(A110,[1]TDSheet!$A:$N,14,0)</f>
        <v>0</v>
      </c>
      <c r="W110" s="2">
        <f t="shared" si="18"/>
        <v>28.652000000000005</v>
      </c>
    </row>
    <row r="111" spans="1:23" ht="11.45" customHeight="1" x14ac:dyDescent="0.2">
      <c r="A111" s="27" t="s">
        <v>131</v>
      </c>
      <c r="G111" s="12">
        <v>1</v>
      </c>
      <c r="H111" s="14">
        <v>50</v>
      </c>
      <c r="I111" s="14"/>
      <c r="J111" s="14"/>
      <c r="K111" s="14"/>
      <c r="M111" s="14">
        <f t="shared" si="15"/>
        <v>0</v>
      </c>
      <c r="N111" s="28">
        <v>10</v>
      </c>
      <c r="O111" s="23"/>
      <c r="Q111" s="2" t="e">
        <f t="shared" si="16"/>
        <v>#DIV/0!</v>
      </c>
      <c r="R111" s="2" t="e">
        <f t="shared" si="17"/>
        <v>#DIV/0!</v>
      </c>
      <c r="V111" s="17" t="s">
        <v>132</v>
      </c>
      <c r="W111" s="2">
        <f t="shared" si="18"/>
        <v>10</v>
      </c>
    </row>
  </sheetData>
  <autoFilter ref="A3:W111" xr:uid="{97EFE58A-0381-4C46-B566-6809A87C05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2023-12-26T10:16:51Z</dcterms:modified>
</cp:coreProperties>
</file>