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3E38BD-973A-460A-B9E5-5F10559A2A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X438" i="1"/>
  <c r="W438" i="1"/>
  <c r="N438" i="1"/>
  <c r="W437" i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N411" i="1"/>
  <c r="X410" i="1"/>
  <c r="W410" i="1"/>
  <c r="N410" i="1"/>
  <c r="V406" i="1"/>
  <c r="W405" i="1"/>
  <c r="V405" i="1"/>
  <c r="X404" i="1"/>
  <c r="X405" i="1" s="1"/>
  <c r="W404" i="1"/>
  <c r="W406" i="1" s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X401" i="1" s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X367" i="1" s="1"/>
  <c r="W354" i="1"/>
  <c r="N354" i="1"/>
  <c r="V352" i="1"/>
  <c r="W351" i="1"/>
  <c r="V351" i="1"/>
  <c r="X350" i="1"/>
  <c r="W350" i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X338" i="1"/>
  <c r="W338" i="1"/>
  <c r="N338" i="1"/>
  <c r="W337" i="1"/>
  <c r="N337" i="1"/>
  <c r="X336" i="1"/>
  <c r="W336" i="1"/>
  <c r="N336" i="1"/>
  <c r="V334" i="1"/>
  <c r="W333" i="1"/>
  <c r="V333" i="1"/>
  <c r="X332" i="1"/>
  <c r="W332" i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N325" i="1"/>
  <c r="X324" i="1"/>
  <c r="W324" i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X310" i="1"/>
  <c r="W310" i="1"/>
  <c r="X309" i="1"/>
  <c r="X312" i="1" s="1"/>
  <c r="W309" i="1"/>
  <c r="N309" i="1"/>
  <c r="V307" i="1"/>
  <c r="V306" i="1"/>
  <c r="X305" i="1"/>
  <c r="W305" i="1"/>
  <c r="N305" i="1"/>
  <c r="W304" i="1"/>
  <c r="X304" i="1" s="1"/>
  <c r="N304" i="1"/>
  <c r="X303" i="1"/>
  <c r="W303" i="1"/>
  <c r="X302" i="1"/>
  <c r="W302" i="1"/>
  <c r="N302" i="1"/>
  <c r="W301" i="1"/>
  <c r="X301" i="1" s="1"/>
  <c r="N301" i="1"/>
  <c r="X300" i="1"/>
  <c r="W300" i="1"/>
  <c r="N300" i="1"/>
  <c r="W299" i="1"/>
  <c r="X299" i="1" s="1"/>
  <c r="N299" i="1"/>
  <c r="W298" i="1"/>
  <c r="O474" i="1" s="1"/>
  <c r="N298" i="1"/>
  <c r="V294" i="1"/>
  <c r="W293" i="1"/>
  <c r="V293" i="1"/>
  <c r="X292" i="1"/>
  <c r="X293" i="1" s="1"/>
  <c r="W292" i="1"/>
  <c r="W294" i="1" s="1"/>
  <c r="N292" i="1"/>
  <c r="V290" i="1"/>
  <c r="W289" i="1"/>
  <c r="V289" i="1"/>
  <c r="X288" i="1"/>
  <c r="X289" i="1" s="1"/>
  <c r="W288" i="1"/>
  <c r="W290" i="1" s="1"/>
  <c r="N288" i="1"/>
  <c r="V286" i="1"/>
  <c r="W285" i="1"/>
  <c r="V285" i="1"/>
  <c r="X284" i="1"/>
  <c r="X285" i="1" s="1"/>
  <c r="W284" i="1"/>
  <c r="W286" i="1" s="1"/>
  <c r="N284" i="1"/>
  <c r="V282" i="1"/>
  <c r="W281" i="1"/>
  <c r="V281" i="1"/>
  <c r="X280" i="1"/>
  <c r="X281" i="1" s="1"/>
  <c r="W280" i="1"/>
  <c r="N474" i="1" s="1"/>
  <c r="N280" i="1"/>
  <c r="V277" i="1"/>
  <c r="V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X267" i="1"/>
  <c r="W267" i="1"/>
  <c r="X266" i="1"/>
  <c r="W266" i="1"/>
  <c r="N266" i="1"/>
  <c r="W265" i="1"/>
  <c r="X265" i="1" s="1"/>
  <c r="N265" i="1"/>
  <c r="X264" i="1"/>
  <c r="X271" i="1" s="1"/>
  <c r="W264" i="1"/>
  <c r="N264" i="1"/>
  <c r="V261" i="1"/>
  <c r="W260" i="1"/>
  <c r="V260" i="1"/>
  <c r="X259" i="1"/>
  <c r="W259" i="1"/>
  <c r="N259" i="1"/>
  <c r="W258" i="1"/>
  <c r="X258" i="1" s="1"/>
  <c r="N258" i="1"/>
  <c r="X257" i="1"/>
  <c r="W257" i="1"/>
  <c r="W261" i="1" s="1"/>
  <c r="N257" i="1"/>
  <c r="V255" i="1"/>
  <c r="V254" i="1"/>
  <c r="X253" i="1"/>
  <c r="W253" i="1"/>
  <c r="N253" i="1"/>
  <c r="W252" i="1"/>
  <c r="X252" i="1" s="1"/>
  <c r="W251" i="1"/>
  <c r="V249" i="1"/>
  <c r="V248" i="1"/>
  <c r="X247" i="1"/>
  <c r="W247" i="1"/>
  <c r="N247" i="1"/>
  <c r="W246" i="1"/>
  <c r="X246" i="1" s="1"/>
  <c r="N246" i="1"/>
  <c r="X245" i="1"/>
  <c r="X248" i="1" s="1"/>
  <c r="W245" i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X236" i="1"/>
  <c r="W236" i="1"/>
  <c r="X235" i="1"/>
  <c r="W235" i="1"/>
  <c r="N235" i="1"/>
  <c r="W234" i="1"/>
  <c r="X234" i="1" s="1"/>
  <c r="N234" i="1"/>
  <c r="X233" i="1"/>
  <c r="W233" i="1"/>
  <c r="W243" i="1" s="1"/>
  <c r="N233" i="1"/>
  <c r="V231" i="1"/>
  <c r="V230" i="1"/>
  <c r="X229" i="1"/>
  <c r="W229" i="1"/>
  <c r="N229" i="1"/>
  <c r="W228" i="1"/>
  <c r="X228" i="1" s="1"/>
  <c r="N228" i="1"/>
  <c r="X227" i="1"/>
  <c r="X230" i="1" s="1"/>
  <c r="W227" i="1"/>
  <c r="N227" i="1"/>
  <c r="V225" i="1"/>
  <c r="W224" i="1"/>
  <c r="V224" i="1"/>
  <c r="X223" i="1"/>
  <c r="X224" i="1" s="1"/>
  <c r="W223" i="1"/>
  <c r="W225" i="1" s="1"/>
  <c r="N223" i="1"/>
  <c r="V221" i="1"/>
  <c r="V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V202" i="1"/>
  <c r="W201" i="1"/>
  <c r="V201" i="1"/>
  <c r="X200" i="1"/>
  <c r="X201" i="1" s="1"/>
  <c r="W200" i="1"/>
  <c r="J474" i="1" s="1"/>
  <c r="N200" i="1"/>
  <c r="V197" i="1"/>
  <c r="V196" i="1"/>
  <c r="X195" i="1"/>
  <c r="W195" i="1"/>
  <c r="N195" i="1"/>
  <c r="W194" i="1"/>
  <c r="X194" i="1" s="1"/>
  <c r="N194" i="1"/>
  <c r="X193" i="1"/>
  <c r="W193" i="1"/>
  <c r="X192" i="1"/>
  <c r="X196" i="1" s="1"/>
  <c r="W192" i="1"/>
  <c r="V190" i="1"/>
  <c r="V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X169" i="1" s="1"/>
  <c r="W165" i="1"/>
  <c r="N165" i="1"/>
  <c r="V163" i="1"/>
  <c r="W162" i="1"/>
  <c r="V162" i="1"/>
  <c r="X161" i="1"/>
  <c r="W161" i="1"/>
  <c r="N161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X142" i="1"/>
  <c r="W142" i="1"/>
  <c r="N142" i="1"/>
  <c r="V139" i="1"/>
  <c r="W138" i="1"/>
  <c r="V138" i="1"/>
  <c r="X137" i="1"/>
  <c r="W137" i="1"/>
  <c r="N137" i="1"/>
  <c r="W136" i="1"/>
  <c r="X136" i="1" s="1"/>
  <c r="N136" i="1"/>
  <c r="X135" i="1"/>
  <c r="W135" i="1"/>
  <c r="N135" i="1"/>
  <c r="V131" i="1"/>
  <c r="V130" i="1"/>
  <c r="X129" i="1"/>
  <c r="W129" i="1"/>
  <c r="N129" i="1"/>
  <c r="W128" i="1"/>
  <c r="N128" i="1"/>
  <c r="X127" i="1"/>
  <c r="W127" i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V82" i="1"/>
  <c r="V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X81" i="1" s="1"/>
  <c r="W68" i="1"/>
  <c r="X68" i="1" s="1"/>
  <c r="N68" i="1"/>
  <c r="X67" i="1"/>
  <c r="W67" i="1"/>
  <c r="X66" i="1"/>
  <c r="W66" i="1"/>
  <c r="X65" i="1"/>
  <c r="W65" i="1"/>
  <c r="X64" i="1"/>
  <c r="W64" i="1"/>
  <c r="V61" i="1"/>
  <c r="V60" i="1"/>
  <c r="W59" i="1"/>
  <c r="X59" i="1" s="1"/>
  <c r="W58" i="1"/>
  <c r="N58" i="1"/>
  <c r="X57" i="1"/>
  <c r="W57" i="1"/>
  <c r="X56" i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W27" i="1"/>
  <c r="N27" i="1"/>
  <c r="X26" i="1"/>
  <c r="W26" i="1"/>
  <c r="N26" i="1"/>
  <c r="V24" i="1"/>
  <c r="V23" i="1"/>
  <c r="W22" i="1"/>
  <c r="N22" i="1"/>
  <c r="H10" i="1"/>
  <c r="H9" i="1"/>
  <c r="A9" i="1"/>
  <c r="D7" i="1"/>
  <c r="O6" i="1"/>
  <c r="N2" i="1"/>
  <c r="X298" i="1" l="1"/>
  <c r="V467" i="1"/>
  <c r="B474" i="1"/>
  <c r="W24" i="1"/>
  <c r="W466" i="1"/>
  <c r="W465" i="1"/>
  <c r="W23" i="1"/>
  <c r="X22" i="1"/>
  <c r="X23" i="1" s="1"/>
  <c r="X27" i="1"/>
  <c r="X33" i="1" s="1"/>
  <c r="W34" i="1"/>
  <c r="X60" i="1"/>
  <c r="X58" i="1"/>
  <c r="D474" i="1"/>
  <c r="W61" i="1"/>
  <c r="W82" i="1"/>
  <c r="W92" i="1"/>
  <c r="W103" i="1"/>
  <c r="X94" i="1"/>
  <c r="X102" i="1" s="1"/>
  <c r="W102" i="1"/>
  <c r="W114" i="1"/>
  <c r="X105" i="1"/>
  <c r="X114" i="1" s="1"/>
  <c r="W115" i="1"/>
  <c r="W123" i="1"/>
  <c r="X117" i="1"/>
  <c r="X123" i="1" s="1"/>
  <c r="W124" i="1"/>
  <c r="X128" i="1"/>
  <c r="X130" i="1" s="1"/>
  <c r="W130" i="1"/>
  <c r="F10" i="1"/>
  <c r="J9" i="1"/>
  <c r="F9" i="1"/>
  <c r="A10" i="1"/>
  <c r="V468" i="1"/>
  <c r="X143" i="1"/>
  <c r="X151" i="1" s="1"/>
  <c r="H474" i="1"/>
  <c r="W152" i="1"/>
  <c r="I474" i="1"/>
  <c r="W158" i="1"/>
  <c r="X155" i="1"/>
  <c r="X157" i="1" s="1"/>
  <c r="W190" i="1"/>
  <c r="W220" i="1"/>
  <c r="W242" i="1"/>
  <c r="W272" i="1"/>
  <c r="W277" i="1"/>
  <c r="X274" i="1"/>
  <c r="X276" i="1" s="1"/>
  <c r="W306" i="1"/>
  <c r="W313" i="1"/>
  <c r="W316" i="1"/>
  <c r="X315" i="1"/>
  <c r="X316" i="1" s="1"/>
  <c r="W317" i="1"/>
  <c r="W321" i="1"/>
  <c r="W320" i="1"/>
  <c r="X319" i="1"/>
  <c r="X320" i="1" s="1"/>
  <c r="X328" i="1"/>
  <c r="X325" i="1"/>
  <c r="W329" i="1"/>
  <c r="X337" i="1"/>
  <c r="X340" i="1" s="1"/>
  <c r="W341" i="1"/>
  <c r="W368" i="1"/>
  <c r="W375" i="1"/>
  <c r="X370" i="1"/>
  <c r="X374" i="1" s="1"/>
  <c r="W374" i="1"/>
  <c r="W385" i="1"/>
  <c r="X381" i="1"/>
  <c r="X385" i="1" s="1"/>
  <c r="W386" i="1"/>
  <c r="W402" i="1"/>
  <c r="X419" i="1"/>
  <c r="X411" i="1"/>
  <c r="S474" i="1"/>
  <c r="W419" i="1"/>
  <c r="W425" i="1"/>
  <c r="W433" i="1"/>
  <c r="X427" i="1"/>
  <c r="X433" i="1" s="1"/>
  <c r="W434" i="1"/>
  <c r="X439" i="1"/>
  <c r="X437" i="1"/>
  <c r="W439" i="1"/>
  <c r="Q474" i="1"/>
  <c r="V464" i="1"/>
  <c r="W33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474" i="1"/>
  <c r="W53" i="1"/>
  <c r="X50" i="1"/>
  <c r="X52" i="1" s="1"/>
  <c r="W60" i="1"/>
  <c r="W91" i="1"/>
  <c r="F474" i="1"/>
  <c r="X138" i="1"/>
  <c r="W151" i="1"/>
  <c r="W157" i="1"/>
  <c r="W163" i="1"/>
  <c r="X160" i="1"/>
  <c r="X162" i="1" s="1"/>
  <c r="W169" i="1"/>
  <c r="W170" i="1"/>
  <c r="W189" i="1"/>
  <c r="X172" i="1"/>
  <c r="X189" i="1" s="1"/>
  <c r="W197" i="1"/>
  <c r="W196" i="1"/>
  <c r="X220" i="1"/>
  <c r="W231" i="1"/>
  <c r="W230" i="1"/>
  <c r="X242" i="1"/>
  <c r="W249" i="1"/>
  <c r="W248" i="1"/>
  <c r="W255" i="1"/>
  <c r="X251" i="1"/>
  <c r="X254" i="1" s="1"/>
  <c r="W254" i="1"/>
  <c r="X260" i="1"/>
  <c r="W271" i="1"/>
  <c r="W276" i="1"/>
  <c r="X306" i="1"/>
  <c r="W312" i="1"/>
  <c r="W447" i="1"/>
  <c r="W456" i="1"/>
  <c r="X454" i="1"/>
  <c r="X456" i="1" s="1"/>
  <c r="W457" i="1"/>
  <c r="M474" i="1"/>
  <c r="E474" i="1"/>
  <c r="W81" i="1"/>
  <c r="W131" i="1"/>
  <c r="G474" i="1"/>
  <c r="W139" i="1"/>
  <c r="W202" i="1"/>
  <c r="L474" i="1"/>
  <c r="W221" i="1"/>
  <c r="W282" i="1"/>
  <c r="W307" i="1"/>
  <c r="P474" i="1"/>
  <c r="W334" i="1"/>
  <c r="X331" i="1"/>
  <c r="X333" i="1" s="1"/>
  <c r="W340" i="1"/>
  <c r="W344" i="1"/>
  <c r="X343" i="1"/>
  <c r="X344" i="1" s="1"/>
  <c r="W345" i="1"/>
  <c r="W352" i="1"/>
  <c r="X349" i="1"/>
  <c r="X351" i="1" s="1"/>
  <c r="W367" i="1"/>
  <c r="R474" i="1"/>
  <c r="W392" i="1"/>
  <c r="X389" i="1"/>
  <c r="X391" i="1" s="1"/>
  <c r="W401" i="1"/>
  <c r="W420" i="1"/>
  <c r="W424" i="1"/>
  <c r="W440" i="1"/>
  <c r="T474" i="1"/>
  <c r="W446" i="1"/>
  <c r="X444" i="1"/>
  <c r="X446" i="1" s="1"/>
  <c r="W462" i="1"/>
  <c r="X459" i="1"/>
  <c r="X462" i="1" s="1"/>
  <c r="W463" i="1"/>
  <c r="W328" i="1"/>
  <c r="W467" i="1" l="1"/>
  <c r="X469" i="1"/>
  <c r="W464" i="1"/>
  <c r="W468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<sst xmlns="http://schemas.openxmlformats.org/spreadsheetml/2006/main" count="1984" uniqueCount="685">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</sst>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443" zoomScaleNormal="100" zoomScaleSheetLayoutView="100" workbookViewId="0">
      <selection activeCell="Z469" sqref="Z469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47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5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10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1" t="s">
        <v>17</v>
      </c>
      <c r="U6" s="359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2"/>
      <c r="U7" s="503"/>
      <c r="Z7" s="51"/>
      <c r="AA7" s="51"/>
      <c r="AB7" s="51"/>
    </row>
    <row r="8" spans="1:29" s="310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2"/>
      <c r="U8" s="503"/>
      <c r="Z8" s="51"/>
      <c r="AA8" s="51"/>
      <c r="AB8" s="51"/>
    </row>
    <row r="9" spans="1:29" s="310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1"/>
      <c r="E9" s="329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5"/>
      <c r="P9" s="406"/>
      <c r="R9" s="323"/>
      <c r="S9" s="370"/>
      <c r="T9" s="504"/>
      <c r="U9" s="50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1"/>
      <c r="E10" s="329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0"/>
      <c r="U12" s="323"/>
      <c r="Z12" s="51"/>
      <c r="AA12" s="51"/>
      <c r="AB12" s="51"/>
    </row>
    <row r="13" spans="1:29" s="310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0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66" t="s">
        <v>37</v>
      </c>
      <c r="D17" s="351" t="s">
        <v>38</v>
      </c>
      <c r="E17" s="429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8"/>
      <c r="P17" s="428"/>
      <c r="Q17" s="428"/>
      <c r="R17" s="429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4"/>
      <c r="BA17" s="378" t="s">
        <v>56</v>
      </c>
    </row>
    <row r="18" spans="1:53" ht="14.25" customHeight="1" x14ac:dyDescent="0.2">
      <c r="A18" s="352"/>
      <c r="B18" s="352"/>
      <c r="C18" s="352"/>
      <c r="D18" s="430"/>
      <c r="E18" s="432"/>
      <c r="F18" s="352"/>
      <c r="G18" s="352"/>
      <c r="H18" s="352"/>
      <c r="I18" s="352"/>
      <c r="J18" s="352"/>
      <c r="K18" s="352"/>
      <c r="L18" s="352"/>
      <c r="M18" s="352"/>
      <c r="N18" s="430"/>
      <c r="O18" s="431"/>
      <c r="P18" s="431"/>
      <c r="Q18" s="431"/>
      <c r="R18" s="432"/>
      <c r="S18" s="309" t="s">
        <v>57</v>
      </c>
      <c r="T18" s="309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5"/>
      <c r="BA18" s="323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1" t="s">
        <v>96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250</v>
      </c>
      <c r="W56" s="313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23.148148148148145</v>
      </c>
      <c r="W60" s="314">
        <f>IFERROR(W56/H56,"0")+IFERROR(W57/H57,"0")+IFERROR(W58/H58,"0")+IFERROR(W59/H59,"0")</f>
        <v>24.000000000000004</v>
      </c>
      <c r="X60" s="314">
        <f>IFERROR(IF(X56="",0,X56),"0")+IFERROR(IF(X57="",0,X57),"0")+IFERROR(IF(X58="",0,X58),"0")+IFERROR(IF(X59="",0,X59),"0")</f>
        <v>0.52200000000000002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250</v>
      </c>
      <c r="W61" s="314">
        <f>IFERROR(SUM(W56:W59),"0")</f>
        <v>259.20000000000005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3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2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3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0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350</v>
      </c>
      <c r="W127" s="313">
        <f>IFERROR(IF(V127="",0,CEILING((V127/$H127),1)*$H127),"")</f>
        <v>352.8</v>
      </c>
      <c r="X127" s="36">
        <f>IFERROR(IF(W127=0,"",ROUNDUP(W127/H127,0)*0.02175),"")</f>
        <v>0.91349999999999998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41.666666666666664</v>
      </c>
      <c r="W130" s="314">
        <f>IFERROR(W127/H127,"0")+IFERROR(W128/H128,"0")+IFERROR(W129/H129,"0")</f>
        <v>42</v>
      </c>
      <c r="X130" s="314">
        <f>IFERROR(IF(X127="",0,X127),"0")+IFERROR(IF(X128="",0,X128),"0")+IFERROR(IF(X129="",0,X129),"0")</f>
        <v>0.91349999999999998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350</v>
      </c>
      <c r="W131" s="314">
        <f>IFERROR(SUM(W127:W129),"0")</f>
        <v>352.8</v>
      </c>
      <c r="X131" s="37"/>
      <c r="Y131" s="315"/>
      <c r="Z131" s="315"/>
    </row>
    <row r="132" spans="1:53" ht="27.75" customHeight="1" x14ac:dyDescent="0.2">
      <c r="A132" s="381" t="s">
        <v>243</v>
      </c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7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5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7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customHeight="1" x14ac:dyDescent="0.2">
      <c r="A295" s="381" t="s">
        <v>447</v>
      </c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1500</v>
      </c>
      <c r="W298" s="313">
        <f t="shared" ref="W298:W305" si="15">IFERROR(IF(V298="",0,CEILING((V298/$H298),1)*$H298),"")</f>
        <v>1500</v>
      </c>
      <c r="X298" s="36">
        <f>IFERROR(IF(W298=0,"",ROUNDUP(W298/H298,0)*0.02175),"")</f>
        <v>2.1749999999999998</v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5000</v>
      </c>
      <c r="W300" s="313">
        <f t="shared" si="15"/>
        <v>5010</v>
      </c>
      <c r="X300" s="36">
        <f>IFERROR(IF(W300=0,"",ROUNDUP(W300/H300,0)*0.02175),"")</f>
        <v>7.2644999999999991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433.33333333333331</v>
      </c>
      <c r="W306" s="314">
        <f>IFERROR(W298/H298,"0")+IFERROR(W299/H299,"0")+IFERROR(W300/H300,"0")+IFERROR(W301/H301,"0")+IFERROR(W302/H302,"0")+IFERROR(W303/H303,"0")+IFERROR(W304/H304,"0")+IFERROR(W305/H305,"0")</f>
        <v>434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9.4394999999999989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6500</v>
      </c>
      <c r="W307" s="314">
        <f>IFERROR(SUM(W298:W305),"0")</f>
        <v>6510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150</v>
      </c>
      <c r="W315" s="313">
        <f>IFERROR(IF(V315="",0,CEILING((V315/$H315),1)*$H315),"")</f>
        <v>156</v>
      </c>
      <c r="X315" s="36">
        <f>IFERROR(IF(W315=0,"",ROUNDUP(W315/H315,0)*0.02175),"")</f>
        <v>0.43499999999999994</v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19.23076923076923</v>
      </c>
      <c r="W316" s="314">
        <f>IFERROR(W315/H315,"0")</f>
        <v>20</v>
      </c>
      <c r="X316" s="314">
        <f>IFERROR(IF(X315="",0,X315),"0")</f>
        <v>0.43499999999999994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150</v>
      </c>
      <c r="W317" s="314">
        <f>IFERROR(SUM(W315:W315),"0")</f>
        <v>156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300</v>
      </c>
      <c r="W319" s="313">
        <f>IFERROR(IF(V319="",0,CEILING((V319/$H319),1)*$H319),"")</f>
        <v>304.2</v>
      </c>
      <c r="X319" s="36">
        <f>IFERROR(IF(W319=0,"",ROUNDUP(W319/H319,0)*0.02175),"")</f>
        <v>0.84824999999999995</v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38.46153846153846</v>
      </c>
      <c r="W320" s="314">
        <f>IFERROR(W319/H319,"0")</f>
        <v>39</v>
      </c>
      <c r="X320" s="314">
        <f>IFERROR(IF(X319="",0,X319),"0")</f>
        <v>0.84824999999999995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300</v>
      </c>
      <c r="W321" s="314">
        <f>IFERROR(SUM(W319:W319),"0")</f>
        <v>304.2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50</v>
      </c>
      <c r="W331" s="313">
        <f>IFERROR(IF(V331="",0,CEILING((V331/$H331),1)*$H331),"")</f>
        <v>52.56</v>
      </c>
      <c r="X331" s="36">
        <f>IFERROR(IF(W331=0,"",ROUNDUP(W331/H331,0)*0.00753),"")</f>
        <v>9.0359999999999996E-2</v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11.415525114155251</v>
      </c>
      <c r="W333" s="314">
        <f>IFERROR(W331/H331,"0")+IFERROR(W332/H332,"0")</f>
        <v>12</v>
      </c>
      <c r="X333" s="314">
        <f>IFERROR(IF(X331="",0,X331),"0")+IFERROR(IF(X332="",0,X332),"0")</f>
        <v>9.0359999999999996E-2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50</v>
      </c>
      <c r="W334" s="314">
        <f>IFERROR(SUM(W331:W332),"0")</f>
        <v>52.56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150</v>
      </c>
      <c r="W336" s="313">
        <f>IFERROR(IF(V336="",0,CEILING((V336/$H336),1)*$H336),"")</f>
        <v>156</v>
      </c>
      <c r="X336" s="36">
        <f>IFERROR(IF(W336=0,"",ROUNDUP(W336/H336,0)*0.02175),"")</f>
        <v>0.43499999999999994</v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19.23076923076923</v>
      </c>
      <c r="W340" s="314">
        <f>IFERROR(W336/H336,"0")+IFERROR(W337/H337,"0")+IFERROR(W338/H338,"0")+IFERROR(W339/H339,"0")</f>
        <v>20</v>
      </c>
      <c r="X340" s="314">
        <f>IFERROR(IF(X336="",0,X336),"0")+IFERROR(IF(X337="",0,X337),"0")+IFERROR(IF(X338="",0,X338),"0")+IFERROR(IF(X339="",0,X339),"0")</f>
        <v>0.43499999999999994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150</v>
      </c>
      <c r="W341" s="314">
        <f>IFERROR(SUM(W336:W339),"0")</f>
        <v>156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1" t="s">
        <v>497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150</v>
      </c>
      <c r="W370" s="313">
        <f>IFERROR(IF(V370="",0,CEILING((V370/$H370),1)*$H370),"")</f>
        <v>156</v>
      </c>
      <c r="X370" s="36">
        <f>IFERROR(IF(W370=0,"",ROUNDUP(W370/H370,0)*0.02175),"")</f>
        <v>0.43499999999999994</v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19.23076923076923</v>
      </c>
      <c r="W374" s="314">
        <f>IFERROR(W370/H370,"0")+IFERROR(W371/H371,"0")+IFERROR(W372/H372,"0")+IFERROR(W373/H373,"0")</f>
        <v>20</v>
      </c>
      <c r="X374" s="314">
        <f>IFERROR(IF(X370="",0,X370),"0")+IFERROR(IF(X371="",0,X371),"0")+IFERROR(IF(X372="",0,X372),"0")+IFERROR(IF(X373="",0,X373),"0")</f>
        <v>0.43499999999999994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150</v>
      </c>
      <c r="W375" s="314">
        <f>IFERROR(SUM(W370:W373),"0")</f>
        <v>156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1" t="s">
        <v>577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400</v>
      </c>
      <c r="W411" s="313">
        <f t="shared" si="19"/>
        <v>401.28000000000003</v>
      </c>
      <c r="X411" s="36">
        <f>IFERROR(IF(W411=0,"",ROUNDUP(W411/H411,0)*0.01196),"")</f>
        <v>0.90895999999999999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75.757575757575751</v>
      </c>
      <c r="W419" s="314">
        <f>IFERROR(W410/H410,"0")+IFERROR(W411/H411,"0")+IFERROR(W412/H412,"0")+IFERROR(W413/H413,"0")+IFERROR(W414/H414,"0")+IFERROR(W415/H415,"0")+IFERROR(W416/H416,"0")+IFERROR(W417/H417,"0")+IFERROR(W418/H418,"0")</f>
        <v>76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0.90895999999999999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400</v>
      </c>
      <c r="W420" s="314">
        <f>IFERROR(SUM(W410:W418),"0")</f>
        <v>401.28000000000003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9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0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customHeight="1" x14ac:dyDescent="0.2">
      <c r="A441" s="381" t="s">
        <v>622</v>
      </c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50</v>
      </c>
      <c r="W445" s="313">
        <f>IFERROR(IF(V445="",0,CEILING((V445/$H445),1)*$H445),"")</f>
        <v>60</v>
      </c>
      <c r="X445" s="36">
        <f>IFERROR(IF(W445=0,"",ROUNDUP(W445/H445,0)*0.02175),"")</f>
        <v>0.10874999999999999</v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4.166666666666667</v>
      </c>
      <c r="W446" s="314">
        <f>IFERROR(W444/H444,"0")+IFERROR(W445/H445,"0")</f>
        <v>5</v>
      </c>
      <c r="X446" s="314">
        <f>IFERROR(IF(X444="",0,X444),"0")+IFERROR(IF(X445="",0,X445),"0")</f>
        <v>0.10874999999999999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50</v>
      </c>
      <c r="W447" s="314">
        <f>IFERROR(SUM(W444:W445),"0")</f>
        <v>60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6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2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1500</v>
      </c>
      <c r="W459" s="313">
        <f>IFERROR(IF(V459="",0,CEILING((V459/$H459),1)*$H459),"")</f>
        <v>1505.3999999999999</v>
      </c>
      <c r="X459" s="36">
        <f>IFERROR(IF(W459=0,"",ROUNDUP(W459/H459,0)*0.02175),"")</f>
        <v>4.1977500000000001</v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192.30769230769232</v>
      </c>
      <c r="W462" s="314">
        <f>IFERROR(W459/H459,"0")+IFERROR(W460/H460,"0")+IFERROR(W461/H461,"0")</f>
        <v>193</v>
      </c>
      <c r="X462" s="314">
        <f>IFERROR(IF(X459="",0,X459),"0")+IFERROR(IF(X460="",0,X460),"0")+IFERROR(IF(X461="",0,X461),"0")</f>
        <v>4.1977500000000001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1500</v>
      </c>
      <c r="W463" s="314">
        <f>IFERROR(SUM(W459:W461),"0")</f>
        <v>1505.3999999999999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9850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9913.44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10286.263097252826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10353.204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17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17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10711.263097252826</v>
      </c>
      <c r="W467" s="314">
        <f>GrossWeightTotalR+PalletQtyTotalR*25</f>
        <v>10778.204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877.94945414808444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885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18.334070000000001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06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06"/>
      <c r="Z472" s="52"/>
      <c r="AC472" s="306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06"/>
      <c r="L473" s="364"/>
      <c r="M473" s="364"/>
      <c r="N473" s="364"/>
      <c r="O473" s="364"/>
      <c r="P473" s="364"/>
      <c r="Q473" s="364"/>
      <c r="R473" s="364"/>
      <c r="S473" s="364"/>
      <c r="T473" s="364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259.20000000000005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352.8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6970.2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208.56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156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401.28000000000003</v>
      </c>
      <c r="T474" s="46">
        <f>IFERROR(W444*1,"0")+IFERROR(W445*1,"0")+IFERROR(W449*1,"0")+IFERROR(W450*1,"0")+IFERROR(W454*1,"0")+IFERROR(W455*1,"0")+IFERROR(W459*1,"0")+IFERROR(W460*1,"0")+IFERROR(W461*1,"0")</f>
        <v>1565.3999999999999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43:X43"/>
    <mergeCell ref="N247:R247"/>
    <mergeCell ref="A285:M286"/>
    <mergeCell ref="N182:R182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85:R85"/>
    <mergeCell ref="N389:R389"/>
    <mergeCell ref="N156:R156"/>
    <mergeCell ref="N327:R327"/>
    <mergeCell ref="A8:C8"/>
    <mergeCell ref="A10:C10"/>
    <mergeCell ref="A439:M440"/>
    <mergeCell ref="D184:E184"/>
    <mergeCell ref="A63:X63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3:L13"/>
    <mergeCell ref="A19:X19"/>
    <mergeCell ref="N81:T81"/>
    <mergeCell ref="N88:R88"/>
    <mergeCell ref="N152:T152"/>
    <mergeCell ref="N259:R25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456:M457"/>
    <mergeCell ref="N440:T440"/>
    <mergeCell ref="A91:M92"/>
    <mergeCell ref="D101:E101"/>
    <mergeCell ref="D76:E76"/>
    <mergeCell ref="N72:R72"/>
    <mergeCell ref="N456:T456"/>
    <mergeCell ref="N454:R454"/>
    <mergeCell ref="N274:R274"/>
    <mergeCell ref="N84:R84"/>
    <mergeCell ref="N169:T169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446:T446"/>
    <mergeCell ref="A276:M277"/>
    <mergeCell ref="A141:X141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381:R381"/>
    <mergeCell ref="N181:R181"/>
    <mergeCell ref="D253:E253"/>
    <mergeCell ref="D411:E411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360:R360"/>
    <mergeCell ref="N373:R373"/>
    <mergeCell ref="N420:T420"/>
    <mergeCell ref="D337:E3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2023-12-26T13:26:32Z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