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4 Симф ЗПФ\"/>
    </mc:Choice>
  </mc:AlternateContent>
  <xr:revisionPtr revIDLastSave="0" documentId="13_ncr:1_{75EC0DE2-E824-4550-BEA0-52BBAFF8F8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16" i="1"/>
  <c r="Y20" i="1"/>
  <c r="Y28" i="1"/>
  <c r="Y32" i="1"/>
  <c r="Y36" i="1"/>
  <c r="Y44" i="1"/>
  <c r="Y24" i="1"/>
  <c r="Y40" i="1"/>
  <c r="Y8" i="1"/>
  <c r="I48" i="1"/>
  <c r="J48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C7" i="1" s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9" i="1"/>
  <c r="AC9" i="1" s="1"/>
  <c r="Y10" i="1"/>
  <c r="AC10" i="1" s="1"/>
  <c r="Y11" i="1"/>
  <c r="AA11" i="1" s="1"/>
  <c r="Y13" i="1"/>
  <c r="Y14" i="1"/>
  <c r="AC14" i="1" s="1"/>
  <c r="Y15" i="1"/>
  <c r="AC15" i="1" s="1"/>
  <c r="Y17" i="1"/>
  <c r="AA17" i="1" s="1"/>
  <c r="Y18" i="1"/>
  <c r="AC18" i="1" s="1"/>
  <c r="Y19" i="1"/>
  <c r="AC19" i="1" s="1"/>
  <c r="Y21" i="1"/>
  <c r="AA21" i="1" s="1"/>
  <c r="Y22" i="1"/>
  <c r="AA22" i="1" s="1"/>
  <c r="Y23" i="1"/>
  <c r="AC23" i="1" s="1"/>
  <c r="Y25" i="1"/>
  <c r="AA25" i="1" s="1"/>
  <c r="Y26" i="1"/>
  <c r="AA26" i="1" s="1"/>
  <c r="Y27" i="1"/>
  <c r="AC27" i="1" s="1"/>
  <c r="Y29" i="1"/>
  <c r="AA29" i="1" s="1"/>
  <c r="Y30" i="1"/>
  <c r="AA30" i="1" s="1"/>
  <c r="Y31" i="1"/>
  <c r="AC31" i="1" s="1"/>
  <c r="Y33" i="1"/>
  <c r="AC33" i="1" s="1"/>
  <c r="Y34" i="1"/>
  <c r="AA34" i="1" s="1"/>
  <c r="Y35" i="1"/>
  <c r="AA35" i="1" s="1"/>
  <c r="Y37" i="1"/>
  <c r="AC37" i="1" s="1"/>
  <c r="Y38" i="1"/>
  <c r="AA38" i="1" s="1"/>
  <c r="Y39" i="1"/>
  <c r="AA39" i="1" s="1"/>
  <c r="Y41" i="1"/>
  <c r="AA41" i="1" s="1"/>
  <c r="Y42" i="1"/>
  <c r="AA42" i="1" s="1"/>
  <c r="Y43" i="1"/>
  <c r="AC43" i="1" s="1"/>
  <c r="Y45" i="1"/>
  <c r="AA45" i="1" s="1"/>
  <c r="Y46" i="1"/>
  <c r="AA46" i="1" s="1"/>
  <c r="Y47" i="1"/>
  <c r="AC47" i="1" s="1"/>
  <c r="Y49" i="1"/>
  <c r="AA49" i="1" s="1"/>
  <c r="Y50" i="1"/>
  <c r="AA50" i="1" s="1"/>
  <c r="Y51" i="1"/>
  <c r="AA51" i="1" s="1"/>
  <c r="Y53" i="1"/>
  <c r="AA53" i="1" s="1"/>
  <c r="Y54" i="1"/>
  <c r="AA54" i="1" s="1"/>
  <c r="Y55" i="1"/>
  <c r="AA55" i="1" s="1"/>
  <c r="Y57" i="1"/>
  <c r="AC57" i="1" s="1"/>
  <c r="Y58" i="1"/>
  <c r="AA58" i="1" s="1"/>
  <c r="Y59" i="1"/>
  <c r="AC59" i="1" s="1"/>
  <c r="Y61" i="1"/>
  <c r="AC61" i="1" s="1"/>
  <c r="Y62" i="1"/>
  <c r="AA62" i="1" s="1"/>
  <c r="Y63" i="1"/>
  <c r="AC63" i="1" s="1"/>
  <c r="Y65" i="1"/>
  <c r="AC65" i="1" s="1"/>
  <c r="Y66" i="1"/>
  <c r="AA66" i="1" s="1"/>
  <c r="Y67" i="1"/>
  <c r="AC67" i="1" s="1"/>
  <c r="Y7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4" i="1"/>
  <c r="O8" i="1"/>
  <c r="O9" i="1"/>
  <c r="R9" i="1" s="1"/>
  <c r="O11" i="1"/>
  <c r="R11" i="1" s="1"/>
  <c r="O12" i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2" i="1"/>
  <c r="O33" i="1"/>
  <c r="R33" i="1" s="1"/>
  <c r="O34" i="1"/>
  <c r="O35" i="1"/>
  <c r="R35" i="1" s="1"/>
  <c r="O36" i="1"/>
  <c r="O37" i="1"/>
  <c r="R37" i="1" s="1"/>
  <c r="O39" i="1"/>
  <c r="R39" i="1" s="1"/>
  <c r="O40" i="1"/>
  <c r="O41" i="1"/>
  <c r="R41" i="1" s="1"/>
  <c r="O42" i="1"/>
  <c r="O43" i="1"/>
  <c r="R43" i="1" s="1"/>
  <c r="O44" i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7" i="1"/>
  <c r="R7" i="1" s="1"/>
  <c r="V38" i="1"/>
  <c r="V9" i="1"/>
  <c r="V10" i="1"/>
  <c r="O10" i="1" s="1"/>
  <c r="R10" i="1" s="1"/>
  <c r="V19" i="1"/>
  <c r="V31" i="1"/>
  <c r="O31" i="1" s="1"/>
  <c r="R31" i="1" s="1"/>
  <c r="V35" i="1"/>
  <c r="V57" i="1"/>
  <c r="O57" i="1" s="1"/>
  <c r="R57" i="1" s="1"/>
  <c r="V65" i="1"/>
  <c r="U8" i="1"/>
  <c r="U9" i="1"/>
  <c r="U10" i="1"/>
  <c r="U11" i="1"/>
  <c r="U12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Q42" i="1" s="1"/>
  <c r="K43" i="1"/>
  <c r="Q43" i="1" s="1"/>
  <c r="K44" i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7" i="1"/>
  <c r="Q7" i="1" s="1"/>
  <c r="J13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V6" i="1" l="1"/>
  <c r="AC39" i="1"/>
  <c r="AC40" i="1"/>
  <c r="O38" i="1"/>
  <c r="R38" i="1" s="1"/>
  <c r="AC55" i="1"/>
  <c r="T6" i="1"/>
  <c r="AC13" i="1"/>
  <c r="AA27" i="1"/>
  <c r="AA43" i="1"/>
  <c r="AA59" i="1"/>
  <c r="AC51" i="1"/>
  <c r="AC35" i="1"/>
  <c r="AA47" i="1"/>
  <c r="AA63" i="1"/>
  <c r="AC17" i="1"/>
  <c r="AA23" i="1"/>
  <c r="AA67" i="1"/>
  <c r="AC44" i="1"/>
  <c r="AA44" i="1"/>
  <c r="AC36" i="1"/>
  <c r="AA36" i="1"/>
  <c r="AC32" i="1"/>
  <c r="AA32" i="1"/>
  <c r="AC28" i="1"/>
  <c r="AA28" i="1"/>
  <c r="AC24" i="1"/>
  <c r="AA24" i="1"/>
  <c r="AC20" i="1"/>
  <c r="AA20" i="1"/>
  <c r="AA16" i="1"/>
  <c r="AC16" i="1"/>
  <c r="AA14" i="1"/>
  <c r="AA33" i="1"/>
  <c r="AA37" i="1"/>
  <c r="AC54" i="1"/>
  <c r="AC50" i="1"/>
  <c r="AC46" i="1"/>
  <c r="AC42" i="1"/>
  <c r="AC38" i="1"/>
  <c r="AC34" i="1"/>
  <c r="AC29" i="1"/>
  <c r="AC25" i="1"/>
  <c r="AC21" i="1"/>
  <c r="AC26" i="1"/>
  <c r="AC22" i="1"/>
  <c r="Q44" i="1"/>
  <c r="Q40" i="1"/>
  <c r="Q36" i="1"/>
  <c r="Q32" i="1"/>
  <c r="Q28" i="1"/>
  <c r="Q24" i="1"/>
  <c r="Q20" i="1"/>
  <c r="Q16" i="1"/>
  <c r="Q12" i="1"/>
  <c r="Y64" i="1"/>
  <c r="AC64" i="1" s="1"/>
  <c r="Y60" i="1"/>
  <c r="Y56" i="1"/>
  <c r="Y52" i="1"/>
  <c r="Y48" i="1"/>
  <c r="Y12" i="1"/>
  <c r="AA65" i="1"/>
  <c r="AC62" i="1"/>
  <c r="AC58" i="1"/>
  <c r="AC53" i="1"/>
  <c r="AC49" i="1"/>
  <c r="AC45" i="1"/>
  <c r="AC41" i="1"/>
  <c r="AC11" i="1"/>
  <c r="AA18" i="1"/>
  <c r="AC66" i="1"/>
  <c r="AC30" i="1"/>
  <c r="AA57" i="1"/>
  <c r="AA61" i="1"/>
  <c r="AC8" i="1"/>
  <c r="AA8" i="1"/>
  <c r="Q8" i="1"/>
  <c r="AA19" i="1"/>
  <c r="AA31" i="1"/>
  <c r="AA64" i="1"/>
  <c r="AA9" i="1"/>
  <c r="AA10" i="1"/>
  <c r="I6" i="1"/>
  <c r="O6" i="1"/>
  <c r="Q45" i="1"/>
  <c r="U6" i="1"/>
  <c r="S6" i="1"/>
  <c r="K6" i="1"/>
  <c r="J6" i="1"/>
  <c r="Q38" i="1" l="1"/>
  <c r="AC48" i="1"/>
  <c r="AA48" i="1"/>
  <c r="Y6" i="1"/>
  <c r="AC52" i="1"/>
  <c r="AA52" i="1"/>
  <c r="AC56" i="1"/>
  <c r="AA56" i="1"/>
  <c r="AA12" i="1"/>
  <c r="AC12" i="1"/>
  <c r="AC60" i="1"/>
  <c r="AA60" i="1"/>
  <c r="AC6" i="1" l="1"/>
</calcChain>
</file>

<file path=xl/sharedStrings.xml><?xml version="1.0" encoding="utf-8"?>
<sst xmlns="http://schemas.openxmlformats.org/spreadsheetml/2006/main" count="159" uniqueCount="93">
  <si>
    <t>Период: 01.05.2024 - 08.05.2024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</si>
  <si>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</si>
  <si>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</si>
  <si>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</si>
  <si>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</si>
  <si>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</si>
  <si>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</si>
  <si>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</si>
  <si>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</si>
  <si>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</si>
  <si>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</si>
  <si>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</si>
  <si>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</si>
  <si>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</si>
  <si>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</si>
  <si>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</si>
  <si>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</si>
  <si>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</si>
  <si>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</si>
  <si>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</si>
  <si>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</si>
  <si>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</si>
  <si>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</si>
  <si>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</si>
  <si>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</si>
  <si>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</si>
  <si>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</si>
  <si>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</si>
  <si>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</si>
  <si>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</si>
  <si>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</si>
  <si>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</si>
  <si>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</si>
  <si>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</si>
  <si>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</si>
  <si>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</si>
  <si>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</si>
  <si>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</si>
  <si>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</si>
  <si>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</si>
  <si>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</si>
  <si>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</si>
  <si>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</si>
  <si>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</si>
  <si>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</si>
  <si>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</si>
  <si>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</si>
  <si>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</si>
  <si>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</si>
  <si>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</si>
  <si>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</si>
  <si>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</si>
  <si>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</si>
  <si>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</si>
  <si>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</si>
  <si>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</si>
  <si>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</si>
  <si>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</si>
  <si>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</si>
  <si>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</si>
  <si>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</si>
  <si>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</si>
  <si>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</si>
  <si>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</si>
  <si>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</si>
  <si>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</si>
  <si>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</si>
  <si>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</si>
  <si>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</si>
  <si>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</si>
  <si>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</si>
  <si>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</si>
  <si>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</si>
  <si>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</si>
  <si>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</si>
  <si>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</si>
  <si>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</si>
  <si>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</si>
  <si>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</si>
  <si>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</si>
  <si>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</si>
  <si>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</si>
  <si>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</si>
  <si>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</si>
  <si>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</si>
  <si>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</si>
  <si>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</si>
  <si>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</si>
  <si>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</si>
  <si>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08,05,</t>
  </si>
  <si>
    <t>13,05,</t>
  </si>
  <si>
    <t>26,04,</t>
  </si>
  <si>
    <t>02,05,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</si>
</sst>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25.04.2024 - 02.05.2024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06,05,</v>
          </cell>
          <cell r="P5" t="str">
            <v>08,05,</v>
          </cell>
          <cell r="S5" t="str">
            <v>17,04,</v>
          </cell>
          <cell r="T5" t="str">
            <v>26,04,</v>
          </cell>
          <cell r="U5" t="str">
            <v>02,05,</v>
          </cell>
        </row>
        <row r="6">
          <cell r="E6">
            <v>40891.57</v>
          </cell>
          <cell r="F6">
            <v>61437.685999999994</v>
          </cell>
          <cell r="I6">
            <v>41323.688999999998</v>
          </cell>
          <cell r="J6">
            <v>-432.11899999999997</v>
          </cell>
          <cell r="K6">
            <v>18600</v>
          </cell>
          <cell r="L6">
            <v>0</v>
          </cell>
          <cell r="M6">
            <v>0</v>
          </cell>
          <cell r="N6">
            <v>0</v>
          </cell>
          <cell r="O6">
            <v>6780.7139999999999</v>
          </cell>
          <cell r="P6">
            <v>4330</v>
          </cell>
          <cell r="S6">
            <v>6807.2920000000022</v>
          </cell>
          <cell r="T6">
            <v>7206.1704000000009</v>
          </cell>
          <cell r="U6">
            <v>5568.6799999999994</v>
          </cell>
          <cell r="V6">
            <v>6988</v>
          </cell>
          <cell r="W6">
            <v>0</v>
          </cell>
          <cell r="X6">
            <v>0</v>
          </cell>
          <cell r="Y6">
            <v>4330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-1007</v>
          </cell>
          <cell r="D7">
            <v>1187</v>
          </cell>
          <cell r="E7">
            <v>407</v>
          </cell>
          <cell r="F7">
            <v>-241</v>
          </cell>
          <cell r="G7">
            <v>0</v>
          </cell>
          <cell r="H7">
            <v>0</v>
          </cell>
          <cell r="I7">
            <v>418</v>
          </cell>
          <cell r="J7">
            <v>-11</v>
          </cell>
          <cell r="K7">
            <v>0</v>
          </cell>
          <cell r="O7">
            <v>81.400000000000006</v>
          </cell>
          <cell r="Q7">
            <v>-2.9606879606879604</v>
          </cell>
          <cell r="R7">
            <v>-2.9606879606879604</v>
          </cell>
          <cell r="S7">
            <v>64.599999999999994</v>
          </cell>
          <cell r="T7">
            <v>92.2</v>
          </cell>
          <cell r="U7">
            <v>135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</v>
          </cell>
          <cell r="D8">
            <v>855</v>
          </cell>
          <cell r="E8">
            <v>226</v>
          </cell>
          <cell r="F8">
            <v>656</v>
          </cell>
          <cell r="G8">
            <v>1</v>
          </cell>
          <cell r="H8">
            <v>180</v>
          </cell>
          <cell r="I8">
            <v>297</v>
          </cell>
          <cell r="J8">
            <v>-71</v>
          </cell>
          <cell r="K8">
            <v>0</v>
          </cell>
          <cell r="O8">
            <v>45.2</v>
          </cell>
          <cell r="P8">
            <v>360</v>
          </cell>
          <cell r="Q8">
            <v>22.477876106194689</v>
          </cell>
          <cell r="R8">
            <v>14.513274336283185</v>
          </cell>
          <cell r="S8">
            <v>71.2</v>
          </cell>
          <cell r="T8">
            <v>49</v>
          </cell>
          <cell r="U8">
            <v>99</v>
          </cell>
          <cell r="V8">
            <v>0</v>
          </cell>
          <cell r="Y8">
            <v>360</v>
          </cell>
          <cell r="Z8">
            <v>0</v>
          </cell>
          <cell r="AA8">
            <v>30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2327</v>
          </cell>
          <cell r="D9">
            <v>2860</v>
          </cell>
          <cell r="E9">
            <v>2393</v>
          </cell>
          <cell r="F9">
            <v>2709</v>
          </cell>
          <cell r="G9" t="str">
            <v>пуд,яб</v>
          </cell>
          <cell r="H9">
            <v>180</v>
          </cell>
          <cell r="I9">
            <v>2461</v>
          </cell>
          <cell r="J9">
            <v>-68</v>
          </cell>
          <cell r="K9">
            <v>960</v>
          </cell>
          <cell r="O9">
            <v>310.60000000000002</v>
          </cell>
          <cell r="Q9">
            <v>11.812620734063103</v>
          </cell>
          <cell r="R9">
            <v>8.7218287186091423</v>
          </cell>
          <cell r="S9">
            <v>312.60000000000002</v>
          </cell>
          <cell r="T9">
            <v>321.2</v>
          </cell>
          <cell r="U9">
            <v>218</v>
          </cell>
          <cell r="V9">
            <v>840</v>
          </cell>
          <cell r="Y9">
            <v>0</v>
          </cell>
          <cell r="Z9" t="str">
            <v>апр яб</v>
          </cell>
          <cell r="AA9">
            <v>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2205</v>
          </cell>
          <cell r="D10">
            <v>1731</v>
          </cell>
          <cell r="E10">
            <v>1783</v>
          </cell>
          <cell r="F10">
            <v>2118</v>
          </cell>
          <cell r="G10" t="str">
            <v>пуд</v>
          </cell>
          <cell r="H10">
            <v>180</v>
          </cell>
          <cell r="I10">
            <v>1816</v>
          </cell>
          <cell r="J10">
            <v>-33</v>
          </cell>
          <cell r="K10">
            <v>600</v>
          </cell>
          <cell r="O10">
            <v>217.4</v>
          </cell>
          <cell r="Q10">
            <v>12.50229990800368</v>
          </cell>
          <cell r="R10">
            <v>9.7424103035878566</v>
          </cell>
          <cell r="S10">
            <v>235.6</v>
          </cell>
          <cell r="T10">
            <v>246.8</v>
          </cell>
          <cell r="U10">
            <v>254</v>
          </cell>
          <cell r="V10">
            <v>696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630</v>
          </cell>
          <cell r="D11">
            <v>299</v>
          </cell>
          <cell r="E11">
            <v>301</v>
          </cell>
          <cell r="F11">
            <v>590</v>
          </cell>
          <cell r="G11">
            <v>1</v>
          </cell>
          <cell r="H11">
            <v>180</v>
          </cell>
          <cell r="I11">
            <v>340</v>
          </cell>
          <cell r="J11">
            <v>-39</v>
          </cell>
          <cell r="K11">
            <v>240</v>
          </cell>
          <cell r="O11">
            <v>60.2</v>
          </cell>
          <cell r="Q11">
            <v>13.787375415282391</v>
          </cell>
          <cell r="R11">
            <v>9.8006644518272417</v>
          </cell>
          <cell r="S11">
            <v>71.2</v>
          </cell>
          <cell r="T11">
            <v>64.8</v>
          </cell>
          <cell r="U11">
            <v>53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405.9</v>
          </cell>
          <cell r="D12">
            <v>51</v>
          </cell>
          <cell r="E12">
            <v>135</v>
          </cell>
          <cell r="F12">
            <v>312.89999999999998</v>
          </cell>
          <cell r="G12">
            <v>1</v>
          </cell>
          <cell r="H12" t="e">
            <v>#N/A</v>
          </cell>
          <cell r="I12">
            <v>145.101</v>
          </cell>
          <cell r="J12">
            <v>-10.100999999999999</v>
          </cell>
          <cell r="K12">
            <v>0</v>
          </cell>
          <cell r="O12">
            <v>27</v>
          </cell>
          <cell r="P12">
            <v>30</v>
          </cell>
          <cell r="Q12">
            <v>12.7</v>
          </cell>
          <cell r="R12">
            <v>11.588888888888889</v>
          </cell>
          <cell r="S12">
            <v>42</v>
          </cell>
          <cell r="T12">
            <v>31.939999999999998</v>
          </cell>
          <cell r="U12">
            <v>30</v>
          </cell>
          <cell r="V12">
            <v>0</v>
          </cell>
          <cell r="Y12">
            <v>30</v>
          </cell>
          <cell r="Z12" t="e">
            <v>#N/A</v>
          </cell>
          <cell r="AA12">
            <v>10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118.4</v>
          </cell>
          <cell r="D13">
            <v>3.7</v>
          </cell>
          <cell r="E13">
            <v>18.5</v>
          </cell>
          <cell r="F13">
            <v>103.6</v>
          </cell>
          <cell r="G13" t="str">
            <v>выв</v>
          </cell>
          <cell r="H13" t="e">
            <v>#N/A</v>
          </cell>
          <cell r="I13">
            <v>18.5</v>
          </cell>
          <cell r="J13">
            <v>0</v>
          </cell>
          <cell r="K13">
            <v>0</v>
          </cell>
          <cell r="O13">
            <v>3.7</v>
          </cell>
          <cell r="Q13">
            <v>27.999999999999996</v>
          </cell>
          <cell r="R13">
            <v>27.999999999999996</v>
          </cell>
          <cell r="S13">
            <v>6.6599999999999993</v>
          </cell>
          <cell r="T13">
            <v>2.96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455.1</v>
          </cell>
          <cell r="D14">
            <v>262.7</v>
          </cell>
          <cell r="E14">
            <v>200.1</v>
          </cell>
          <cell r="F14">
            <v>506.6</v>
          </cell>
          <cell r="G14">
            <v>1</v>
          </cell>
          <cell r="H14" t="e">
            <v>#N/A</v>
          </cell>
          <cell r="I14">
            <v>213.90199999999999</v>
          </cell>
          <cell r="J14">
            <v>-13.801999999999992</v>
          </cell>
          <cell r="K14">
            <v>0</v>
          </cell>
          <cell r="O14">
            <v>40.019999999999996</v>
          </cell>
          <cell r="Q14">
            <v>12.658670664667667</v>
          </cell>
          <cell r="R14">
            <v>12.658670664667667</v>
          </cell>
          <cell r="S14">
            <v>57.720000000000006</v>
          </cell>
          <cell r="T14">
            <v>50.32</v>
          </cell>
          <cell r="U14">
            <v>55.5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56.899000000000001</v>
          </cell>
          <cell r="D15">
            <v>11.1</v>
          </cell>
          <cell r="E15">
            <v>33.299999999999997</v>
          </cell>
          <cell r="F15">
            <v>27.298999999999999</v>
          </cell>
          <cell r="G15" t="str">
            <v>выв</v>
          </cell>
          <cell r="H15" t="e">
            <v>#N/A</v>
          </cell>
          <cell r="I15">
            <v>40.700000000000003</v>
          </cell>
          <cell r="J15">
            <v>-7.4000000000000057</v>
          </cell>
          <cell r="K15">
            <v>0</v>
          </cell>
          <cell r="O15">
            <v>6.6599999999999993</v>
          </cell>
          <cell r="Q15">
            <v>4.0989489489489497</v>
          </cell>
          <cell r="R15">
            <v>4.0989489489489497</v>
          </cell>
          <cell r="S15">
            <v>6.5200000000000005</v>
          </cell>
          <cell r="T15">
            <v>7.4001999999999999</v>
          </cell>
          <cell r="U15">
            <v>11.1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70.3</v>
          </cell>
          <cell r="D16">
            <v>37</v>
          </cell>
          <cell r="E16">
            <v>37.1</v>
          </cell>
          <cell r="F16">
            <v>70.2</v>
          </cell>
          <cell r="G16">
            <v>1</v>
          </cell>
          <cell r="H16" t="e">
            <v>#N/A</v>
          </cell>
          <cell r="I16">
            <v>37</v>
          </cell>
          <cell r="J16">
            <v>0.10000000000000142</v>
          </cell>
          <cell r="K16">
            <v>0</v>
          </cell>
          <cell r="O16">
            <v>7.42</v>
          </cell>
          <cell r="P16">
            <v>40</v>
          </cell>
          <cell r="Q16">
            <v>14.851752021563343</v>
          </cell>
          <cell r="R16">
            <v>9.4609164420485179</v>
          </cell>
          <cell r="S16">
            <v>5.92</v>
          </cell>
          <cell r="T16">
            <v>6.6599999999999993</v>
          </cell>
          <cell r="U16">
            <v>18.5</v>
          </cell>
          <cell r="V16">
            <v>0</v>
          </cell>
          <cell r="Y16">
            <v>40</v>
          </cell>
          <cell r="Z16" t="str">
            <v>200паша</v>
          </cell>
          <cell r="AA16">
            <v>11.428571428571429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172.5</v>
          </cell>
          <cell r="D17">
            <v>341</v>
          </cell>
          <cell r="E17">
            <v>148.5</v>
          </cell>
          <cell r="F17">
            <v>359.5</v>
          </cell>
          <cell r="G17">
            <v>1</v>
          </cell>
          <cell r="H17" t="e">
            <v>#N/A</v>
          </cell>
          <cell r="I17">
            <v>153</v>
          </cell>
          <cell r="J17">
            <v>-4.5</v>
          </cell>
          <cell r="K17">
            <v>0</v>
          </cell>
          <cell r="O17">
            <v>29.7</v>
          </cell>
          <cell r="Q17">
            <v>12.104377104377104</v>
          </cell>
          <cell r="R17">
            <v>12.104377104377104</v>
          </cell>
          <cell r="S17">
            <v>26.4</v>
          </cell>
          <cell r="T17">
            <v>37.4</v>
          </cell>
          <cell r="U17">
            <v>22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586</v>
          </cell>
          <cell r="D18">
            <v>630</v>
          </cell>
          <cell r="E18">
            <v>415</v>
          </cell>
          <cell r="F18">
            <v>781</v>
          </cell>
          <cell r="G18">
            <v>1</v>
          </cell>
          <cell r="H18">
            <v>180</v>
          </cell>
          <cell r="I18">
            <v>424</v>
          </cell>
          <cell r="J18">
            <v>-9</v>
          </cell>
          <cell r="K18">
            <v>120</v>
          </cell>
          <cell r="O18">
            <v>83</v>
          </cell>
          <cell r="P18">
            <v>240</v>
          </cell>
          <cell r="Q18">
            <v>13.746987951807229</v>
          </cell>
          <cell r="R18">
            <v>9.4096385542168672</v>
          </cell>
          <cell r="S18">
            <v>90</v>
          </cell>
          <cell r="T18">
            <v>87.2</v>
          </cell>
          <cell r="U18">
            <v>125</v>
          </cell>
          <cell r="V18">
            <v>0</v>
          </cell>
          <cell r="Y18">
            <v>240</v>
          </cell>
          <cell r="Z18" t="str">
            <v>апр яб</v>
          </cell>
          <cell r="AA18">
            <v>20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1949</v>
          </cell>
          <cell r="D19">
            <v>1399</v>
          </cell>
          <cell r="E19">
            <v>1936</v>
          </cell>
          <cell r="F19">
            <v>1365</v>
          </cell>
          <cell r="G19" t="str">
            <v>пуд</v>
          </cell>
          <cell r="H19">
            <v>180</v>
          </cell>
          <cell r="I19">
            <v>1925</v>
          </cell>
          <cell r="J19">
            <v>11</v>
          </cell>
          <cell r="K19">
            <v>960</v>
          </cell>
          <cell r="O19">
            <v>216.8</v>
          </cell>
          <cell r="P19">
            <v>480</v>
          </cell>
          <cell r="Q19">
            <v>12.938191881918819</v>
          </cell>
          <cell r="R19">
            <v>6.2961254612546123</v>
          </cell>
          <cell r="S19">
            <v>220.8</v>
          </cell>
          <cell r="T19">
            <v>178.6</v>
          </cell>
          <cell r="U19">
            <v>133</v>
          </cell>
          <cell r="V19">
            <v>852</v>
          </cell>
          <cell r="Y19">
            <v>480</v>
          </cell>
          <cell r="Z19" t="str">
            <v>апр яб</v>
          </cell>
          <cell r="AA19">
            <v>40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181.6</v>
          </cell>
          <cell r="D20">
            <v>1.8</v>
          </cell>
          <cell r="E20">
            <v>77.5</v>
          </cell>
          <cell r="F20">
            <v>105.9</v>
          </cell>
          <cell r="G20">
            <v>1</v>
          </cell>
          <cell r="H20" t="e">
            <v>#N/A</v>
          </cell>
          <cell r="I20">
            <v>77.400000000000006</v>
          </cell>
          <cell r="J20">
            <v>9.9999999999994316E-2</v>
          </cell>
          <cell r="K20">
            <v>90</v>
          </cell>
          <cell r="O20">
            <v>15.5</v>
          </cell>
          <cell r="Q20">
            <v>12.638709677419355</v>
          </cell>
          <cell r="R20">
            <v>6.8322580645161297</v>
          </cell>
          <cell r="S20">
            <v>21.240000000000002</v>
          </cell>
          <cell r="T20">
            <v>13.680000000000001</v>
          </cell>
          <cell r="U20">
            <v>19.899999999999999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209.79900000000001</v>
          </cell>
          <cell r="D21">
            <v>458.8</v>
          </cell>
          <cell r="E21">
            <v>140.4</v>
          </cell>
          <cell r="F21">
            <v>291.399</v>
          </cell>
          <cell r="G21">
            <v>1</v>
          </cell>
          <cell r="H21" t="e">
            <v>#N/A</v>
          </cell>
          <cell r="I21">
            <v>146.9</v>
          </cell>
          <cell r="J21">
            <v>-6.5</v>
          </cell>
          <cell r="K21">
            <v>50</v>
          </cell>
          <cell r="O21">
            <v>28.080000000000002</v>
          </cell>
          <cell r="Q21">
            <v>12.158084045584046</v>
          </cell>
          <cell r="R21">
            <v>10.377457264957265</v>
          </cell>
          <cell r="S21">
            <v>31.080000000000002</v>
          </cell>
          <cell r="T21">
            <v>32.420200000000001</v>
          </cell>
          <cell r="U21">
            <v>25.9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2894</v>
          </cell>
          <cell r="D22">
            <v>3128</v>
          </cell>
          <cell r="E22">
            <v>2198</v>
          </cell>
          <cell r="F22">
            <v>3722</v>
          </cell>
          <cell r="G22" t="str">
            <v>пуд</v>
          </cell>
          <cell r="H22">
            <v>180</v>
          </cell>
          <cell r="I22">
            <v>2277</v>
          </cell>
          <cell r="J22">
            <v>-79</v>
          </cell>
          <cell r="K22">
            <v>1200</v>
          </cell>
          <cell r="O22">
            <v>439.6</v>
          </cell>
          <cell r="P22">
            <v>360</v>
          </cell>
          <cell r="Q22">
            <v>12.015468607825294</v>
          </cell>
          <cell r="R22">
            <v>8.4667879890809825</v>
          </cell>
          <cell r="S22">
            <v>412.6</v>
          </cell>
          <cell r="T22">
            <v>453</v>
          </cell>
          <cell r="U22">
            <v>294</v>
          </cell>
          <cell r="V22">
            <v>0</v>
          </cell>
          <cell r="Y22">
            <v>360</v>
          </cell>
          <cell r="Z22" t="str">
            <v>апр яб</v>
          </cell>
          <cell r="AA22">
            <v>30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1921</v>
          </cell>
          <cell r="D23">
            <v>2788</v>
          </cell>
          <cell r="E23">
            <v>1741</v>
          </cell>
          <cell r="F23">
            <v>2905</v>
          </cell>
          <cell r="G23" t="str">
            <v>яб</v>
          </cell>
          <cell r="H23">
            <v>180</v>
          </cell>
          <cell r="I23">
            <v>1817</v>
          </cell>
          <cell r="J23">
            <v>-76</v>
          </cell>
          <cell r="K23">
            <v>1200</v>
          </cell>
          <cell r="O23">
            <v>348.2</v>
          </cell>
          <cell r="Q23">
            <v>11.789201608271108</v>
          </cell>
          <cell r="R23">
            <v>8.3429063756461801</v>
          </cell>
          <cell r="S23">
            <v>290.8</v>
          </cell>
          <cell r="T23">
            <v>356.8</v>
          </cell>
          <cell r="U23">
            <v>244</v>
          </cell>
          <cell r="V23">
            <v>0</v>
          </cell>
          <cell r="Y23">
            <v>0</v>
          </cell>
          <cell r="Z23" t="str">
            <v>апр яб</v>
          </cell>
          <cell r="AA23">
            <v>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2660</v>
          </cell>
          <cell r="D24">
            <v>2727</v>
          </cell>
          <cell r="E24">
            <v>1785</v>
          </cell>
          <cell r="F24">
            <v>3478</v>
          </cell>
          <cell r="G24">
            <v>1</v>
          </cell>
          <cell r="H24">
            <v>180</v>
          </cell>
          <cell r="I24">
            <v>1895</v>
          </cell>
          <cell r="J24">
            <v>-110</v>
          </cell>
          <cell r="K24">
            <v>960</v>
          </cell>
          <cell r="O24">
            <v>357</v>
          </cell>
          <cell r="Q24">
            <v>12.431372549019608</v>
          </cell>
          <cell r="R24">
            <v>9.7422969187675061</v>
          </cell>
          <cell r="S24">
            <v>369.6</v>
          </cell>
          <cell r="T24">
            <v>408.2</v>
          </cell>
          <cell r="U24">
            <v>176</v>
          </cell>
          <cell r="V24">
            <v>0</v>
          </cell>
          <cell r="Y24">
            <v>0</v>
          </cell>
          <cell r="Z24" t="str">
            <v>апр яб</v>
          </cell>
          <cell r="AA24">
            <v>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691</v>
          </cell>
          <cell r="D25">
            <v>1113</v>
          </cell>
          <cell r="E25">
            <v>582</v>
          </cell>
          <cell r="F25">
            <v>1197</v>
          </cell>
          <cell r="G25" t="str">
            <v>нов</v>
          </cell>
          <cell r="H25" t="e">
            <v>#N/A</v>
          </cell>
          <cell r="I25">
            <v>611</v>
          </cell>
          <cell r="J25">
            <v>-29</v>
          </cell>
          <cell r="K25">
            <v>0</v>
          </cell>
          <cell r="O25">
            <v>116.4</v>
          </cell>
          <cell r="P25">
            <v>240</v>
          </cell>
          <cell r="Q25">
            <v>12.345360824742267</v>
          </cell>
          <cell r="R25">
            <v>10.283505154639174</v>
          </cell>
          <cell r="S25">
            <v>106.6</v>
          </cell>
          <cell r="T25">
            <v>135</v>
          </cell>
          <cell r="U25">
            <v>166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461</v>
          </cell>
          <cell r="D26">
            <v>570</v>
          </cell>
          <cell r="E26">
            <v>323</v>
          </cell>
          <cell r="F26">
            <v>702</v>
          </cell>
          <cell r="G26">
            <v>1</v>
          </cell>
          <cell r="H26" t="e">
            <v>#N/A</v>
          </cell>
          <cell r="I26">
            <v>326.00200000000001</v>
          </cell>
          <cell r="J26">
            <v>-3.0020000000000095</v>
          </cell>
          <cell r="K26">
            <v>150</v>
          </cell>
          <cell r="O26">
            <v>64.599999999999994</v>
          </cell>
          <cell r="Q26">
            <v>13.188854489164088</v>
          </cell>
          <cell r="R26">
            <v>10.866873065015481</v>
          </cell>
          <cell r="S26">
            <v>77.400000000000006</v>
          </cell>
          <cell r="T26">
            <v>81</v>
          </cell>
          <cell r="U26">
            <v>66</v>
          </cell>
          <cell r="V26">
            <v>0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578</v>
          </cell>
          <cell r="D27">
            <v>382</v>
          </cell>
          <cell r="E27">
            <v>261</v>
          </cell>
          <cell r="F27">
            <v>675</v>
          </cell>
          <cell r="G27" t="str">
            <v>яб</v>
          </cell>
          <cell r="H27">
            <v>180</v>
          </cell>
          <cell r="I27">
            <v>277</v>
          </cell>
          <cell r="J27">
            <v>-16</v>
          </cell>
          <cell r="K27">
            <v>200</v>
          </cell>
          <cell r="O27">
            <v>52.2</v>
          </cell>
          <cell r="P27">
            <v>160</v>
          </cell>
          <cell r="Q27">
            <v>19.827586206896552</v>
          </cell>
          <cell r="R27">
            <v>12.931034482758619</v>
          </cell>
          <cell r="S27">
            <v>69.400000000000006</v>
          </cell>
          <cell r="T27">
            <v>68.8</v>
          </cell>
          <cell r="U27">
            <v>24</v>
          </cell>
          <cell r="V27">
            <v>0</v>
          </cell>
          <cell r="Y27">
            <v>160</v>
          </cell>
          <cell r="Z27" t="str">
            <v>апр яб</v>
          </cell>
          <cell r="AA27">
            <v>20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95</v>
          </cell>
          <cell r="D28">
            <v>160</v>
          </cell>
          <cell r="E28">
            <v>79</v>
          </cell>
          <cell r="F28">
            <v>172</v>
          </cell>
          <cell r="G28">
            <v>1</v>
          </cell>
          <cell r="H28" t="e">
            <v>#N/A</v>
          </cell>
          <cell r="I28">
            <v>67</v>
          </cell>
          <cell r="J28">
            <v>12</v>
          </cell>
          <cell r="K28">
            <v>80</v>
          </cell>
          <cell r="O28">
            <v>15.8</v>
          </cell>
          <cell r="Q28">
            <v>15.949367088607595</v>
          </cell>
          <cell r="R28">
            <v>10.886075949367088</v>
          </cell>
          <cell r="S28">
            <v>15</v>
          </cell>
          <cell r="T28">
            <v>15.8</v>
          </cell>
          <cell r="U28">
            <v>11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1233</v>
          </cell>
          <cell r="D29">
            <v>607</v>
          </cell>
          <cell r="E29">
            <v>657</v>
          </cell>
          <cell r="F29">
            <v>1143</v>
          </cell>
          <cell r="G29">
            <v>1</v>
          </cell>
          <cell r="H29" t="e">
            <v>#N/A</v>
          </cell>
          <cell r="I29">
            <v>670</v>
          </cell>
          <cell r="J29">
            <v>-13</v>
          </cell>
          <cell r="K29">
            <v>480</v>
          </cell>
          <cell r="O29">
            <v>131.4</v>
          </cell>
          <cell r="Q29">
            <v>12.351598173515981</v>
          </cell>
          <cell r="R29">
            <v>8.6986301369863011</v>
          </cell>
          <cell r="S29">
            <v>154</v>
          </cell>
          <cell r="T29">
            <v>136.80000000000001</v>
          </cell>
          <cell r="U29">
            <v>38</v>
          </cell>
          <cell r="V29">
            <v>0</v>
          </cell>
          <cell r="Y29">
            <v>0</v>
          </cell>
          <cell r="Z29" t="str">
            <v>апр яб</v>
          </cell>
          <cell r="AA29">
            <v>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345</v>
          </cell>
          <cell r="D30">
            <v>175</v>
          </cell>
          <cell r="E30">
            <v>184</v>
          </cell>
          <cell r="F30">
            <v>328</v>
          </cell>
          <cell r="G30" t="str">
            <v>перес</v>
          </cell>
          <cell r="H30" t="e">
            <v>#N/A</v>
          </cell>
          <cell r="I30">
            <v>176</v>
          </cell>
          <cell r="J30">
            <v>8</v>
          </cell>
          <cell r="K30">
            <v>160</v>
          </cell>
          <cell r="O30">
            <v>36.799999999999997</v>
          </cell>
          <cell r="Q30">
            <v>13.260869565217392</v>
          </cell>
          <cell r="R30">
            <v>8.913043478260871</v>
          </cell>
          <cell r="S30">
            <v>44.6</v>
          </cell>
          <cell r="T30">
            <v>38</v>
          </cell>
          <cell r="U30">
            <v>30</v>
          </cell>
          <cell r="V30">
            <v>0</v>
          </cell>
          <cell r="Y30">
            <v>0</v>
          </cell>
          <cell r="Z30" t="str">
            <v>увел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285</v>
          </cell>
          <cell r="D31">
            <v>779</v>
          </cell>
          <cell r="E31">
            <v>520</v>
          </cell>
          <cell r="F31">
            <v>530</v>
          </cell>
          <cell r="G31">
            <v>1</v>
          </cell>
          <cell r="H31">
            <v>150</v>
          </cell>
          <cell r="I31">
            <v>529</v>
          </cell>
          <cell r="J31">
            <v>-9</v>
          </cell>
          <cell r="K31">
            <v>120</v>
          </cell>
          <cell r="O31">
            <v>65.599999999999994</v>
          </cell>
          <cell r="P31">
            <v>200</v>
          </cell>
          <cell r="Q31">
            <v>12.957317073170733</v>
          </cell>
          <cell r="R31">
            <v>8.0792682926829276</v>
          </cell>
          <cell r="S31">
            <v>54.4</v>
          </cell>
          <cell r="T31">
            <v>67</v>
          </cell>
          <cell r="U31">
            <v>115</v>
          </cell>
          <cell r="V31">
            <v>192</v>
          </cell>
          <cell r="Y31">
            <v>200</v>
          </cell>
          <cell r="Z31">
            <v>0</v>
          </cell>
          <cell r="AA31">
            <v>25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1172</v>
          </cell>
          <cell r="D32">
            <v>1268</v>
          </cell>
          <cell r="E32">
            <v>899</v>
          </cell>
          <cell r="F32">
            <v>1491</v>
          </cell>
          <cell r="G32" t="str">
            <v>перес</v>
          </cell>
          <cell r="H32" t="e">
            <v>#N/A</v>
          </cell>
          <cell r="I32">
            <v>776</v>
          </cell>
          <cell r="J32">
            <v>123</v>
          </cell>
          <cell r="K32">
            <v>640</v>
          </cell>
          <cell r="O32">
            <v>179.8</v>
          </cell>
          <cell r="Q32">
            <v>11.852057842046717</v>
          </cell>
          <cell r="R32">
            <v>8.2925472747497206</v>
          </cell>
          <cell r="S32">
            <v>164.4</v>
          </cell>
          <cell r="T32">
            <v>178.4</v>
          </cell>
          <cell r="U32">
            <v>40</v>
          </cell>
          <cell r="V32">
            <v>0</v>
          </cell>
          <cell r="Y32">
            <v>0</v>
          </cell>
          <cell r="Z32" t="str">
            <v>апр яб</v>
          </cell>
          <cell r="AA32">
            <v>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269</v>
          </cell>
          <cell r="D33">
            <v>391</v>
          </cell>
          <cell r="E33">
            <v>186</v>
          </cell>
          <cell r="F33">
            <v>443</v>
          </cell>
          <cell r="G33">
            <v>1</v>
          </cell>
          <cell r="H33" t="e">
            <v>#N/A</v>
          </cell>
          <cell r="I33">
            <v>199</v>
          </cell>
          <cell r="J33">
            <v>-13</v>
          </cell>
          <cell r="K33">
            <v>80</v>
          </cell>
          <cell r="O33">
            <v>37.200000000000003</v>
          </cell>
          <cell r="Q33">
            <v>14.059139784946236</v>
          </cell>
          <cell r="R33">
            <v>11.908602150537634</v>
          </cell>
          <cell r="S33">
            <v>39.4</v>
          </cell>
          <cell r="T33">
            <v>46.6</v>
          </cell>
          <cell r="U33">
            <v>37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329</v>
          </cell>
          <cell r="D34">
            <v>312</v>
          </cell>
          <cell r="E34">
            <v>288</v>
          </cell>
          <cell r="F34">
            <v>329</v>
          </cell>
          <cell r="G34">
            <v>1</v>
          </cell>
          <cell r="H34" t="e">
            <v>#N/A</v>
          </cell>
          <cell r="I34">
            <v>304</v>
          </cell>
          <cell r="J34">
            <v>-16</v>
          </cell>
          <cell r="K34">
            <v>400</v>
          </cell>
          <cell r="O34">
            <v>57.6</v>
          </cell>
          <cell r="Q34">
            <v>12.65625</v>
          </cell>
          <cell r="R34">
            <v>5.7118055555555554</v>
          </cell>
          <cell r="S34">
            <v>40</v>
          </cell>
          <cell r="T34">
            <v>45</v>
          </cell>
          <cell r="U34">
            <v>6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2196</v>
          </cell>
          <cell r="D35">
            <v>3216</v>
          </cell>
          <cell r="E35">
            <v>2395</v>
          </cell>
          <cell r="F35">
            <v>2944</v>
          </cell>
          <cell r="G35">
            <v>1</v>
          </cell>
          <cell r="H35">
            <v>150</v>
          </cell>
          <cell r="I35">
            <v>2439</v>
          </cell>
          <cell r="J35">
            <v>-44</v>
          </cell>
          <cell r="K35">
            <v>800</v>
          </cell>
          <cell r="O35">
            <v>312.60000000000002</v>
          </cell>
          <cell r="Q35">
            <v>11.976967370441457</v>
          </cell>
          <cell r="R35">
            <v>9.4177863083813165</v>
          </cell>
          <cell r="S35">
            <v>333.6</v>
          </cell>
          <cell r="T35">
            <v>345.8</v>
          </cell>
          <cell r="U35">
            <v>265</v>
          </cell>
          <cell r="V35">
            <v>832</v>
          </cell>
          <cell r="Y35">
            <v>0</v>
          </cell>
          <cell r="Z35" t="str">
            <v>апр яб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1676</v>
          </cell>
          <cell r="D36">
            <v>1870</v>
          </cell>
          <cell r="E36">
            <v>1130</v>
          </cell>
          <cell r="F36">
            <v>2320</v>
          </cell>
          <cell r="G36">
            <v>1</v>
          </cell>
          <cell r="H36">
            <v>150</v>
          </cell>
          <cell r="I36">
            <v>1058</v>
          </cell>
          <cell r="J36">
            <v>72</v>
          </cell>
          <cell r="K36">
            <v>320</v>
          </cell>
          <cell r="O36">
            <v>226</v>
          </cell>
          <cell r="Q36">
            <v>11.68141592920354</v>
          </cell>
          <cell r="R36">
            <v>10.265486725663717</v>
          </cell>
          <cell r="S36">
            <v>253.6</v>
          </cell>
          <cell r="T36">
            <v>268.60000000000002</v>
          </cell>
          <cell r="U36">
            <v>225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2549.9899999999998</v>
          </cell>
          <cell r="D37">
            <v>1375</v>
          </cell>
          <cell r="E37">
            <v>1365</v>
          </cell>
          <cell r="F37">
            <v>2484.9899999999998</v>
          </cell>
          <cell r="G37">
            <v>1</v>
          </cell>
          <cell r="H37">
            <v>150</v>
          </cell>
          <cell r="I37">
            <v>1420.001</v>
          </cell>
          <cell r="J37">
            <v>-55.000999999999976</v>
          </cell>
          <cell r="K37">
            <v>800</v>
          </cell>
          <cell r="O37">
            <v>273</v>
          </cell>
          <cell r="Q37">
            <v>12.032930402930402</v>
          </cell>
          <cell r="R37">
            <v>9.1025274725274716</v>
          </cell>
          <cell r="S37">
            <v>330</v>
          </cell>
          <cell r="T37">
            <v>285</v>
          </cell>
          <cell r="U37">
            <v>245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2883</v>
          </cell>
          <cell r="D38">
            <v>4963</v>
          </cell>
          <cell r="E38">
            <v>3427</v>
          </cell>
          <cell r="F38">
            <v>4270</v>
          </cell>
          <cell r="G38" t="str">
            <v>пуд,яб</v>
          </cell>
          <cell r="H38">
            <v>150</v>
          </cell>
          <cell r="I38">
            <v>3555</v>
          </cell>
          <cell r="J38">
            <v>-128</v>
          </cell>
          <cell r="K38">
            <v>1480</v>
          </cell>
          <cell r="O38">
            <v>488.6</v>
          </cell>
          <cell r="Q38">
            <v>11.768317642243144</v>
          </cell>
          <cell r="R38">
            <v>8.7392550143266465</v>
          </cell>
          <cell r="S38">
            <v>447</v>
          </cell>
          <cell r="T38">
            <v>501.6</v>
          </cell>
          <cell r="U38">
            <v>317</v>
          </cell>
          <cell r="V38">
            <v>984</v>
          </cell>
          <cell r="Y38">
            <v>0</v>
          </cell>
          <cell r="Z38" t="str">
            <v>апр яб</v>
          </cell>
          <cell r="AA38">
            <v>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1045</v>
          </cell>
          <cell r="D39">
            <v>1733</v>
          </cell>
          <cell r="E39">
            <v>874</v>
          </cell>
          <cell r="F39">
            <v>1856</v>
          </cell>
          <cell r="G39">
            <v>1</v>
          </cell>
          <cell r="H39">
            <v>150</v>
          </cell>
          <cell r="I39">
            <v>906</v>
          </cell>
          <cell r="J39">
            <v>-32</v>
          </cell>
          <cell r="K39">
            <v>240</v>
          </cell>
          <cell r="O39">
            <v>174.8</v>
          </cell>
          <cell r="Q39">
            <v>11.990846681922196</v>
          </cell>
          <cell r="R39">
            <v>10.617848970251716</v>
          </cell>
          <cell r="S39">
            <v>176.8</v>
          </cell>
          <cell r="T39">
            <v>212.4</v>
          </cell>
          <cell r="U39">
            <v>223</v>
          </cell>
          <cell r="V39">
            <v>0</v>
          </cell>
          <cell r="Y39">
            <v>0</v>
          </cell>
          <cell r="Z39">
            <v>0</v>
          </cell>
          <cell r="AA39">
            <v>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15</v>
          </cell>
          <cell r="E40">
            <v>14</v>
          </cell>
          <cell r="F40">
            <v>1</v>
          </cell>
          <cell r="G40" t="str">
            <v>выв</v>
          </cell>
          <cell r="H40" t="e">
            <v>#N/A</v>
          </cell>
          <cell r="I40">
            <v>14</v>
          </cell>
          <cell r="J40">
            <v>0</v>
          </cell>
          <cell r="K40">
            <v>0</v>
          </cell>
          <cell r="O40">
            <v>2.8</v>
          </cell>
          <cell r="Q40">
            <v>0.35714285714285715</v>
          </cell>
          <cell r="R40">
            <v>0.35714285714285715</v>
          </cell>
          <cell r="S40">
            <v>1.2</v>
          </cell>
          <cell r="T40">
            <v>1.6</v>
          </cell>
          <cell r="U40">
            <v>0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243</v>
          </cell>
          <cell r="D41">
            <v>81</v>
          </cell>
          <cell r="E41">
            <v>76</v>
          </cell>
          <cell r="F41">
            <v>248</v>
          </cell>
          <cell r="G41" t="str">
            <v>нов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O41">
            <v>15.2</v>
          </cell>
          <cell r="Q41">
            <v>16.315789473684212</v>
          </cell>
          <cell r="R41">
            <v>16.315789473684212</v>
          </cell>
          <cell r="S41">
            <v>0</v>
          </cell>
          <cell r="T41">
            <v>24.6</v>
          </cell>
          <cell r="U41">
            <v>24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247</v>
          </cell>
          <cell r="D42">
            <v>80</v>
          </cell>
          <cell r="E42">
            <v>65</v>
          </cell>
          <cell r="F42">
            <v>262</v>
          </cell>
          <cell r="G42" t="str">
            <v>нов</v>
          </cell>
          <cell r="H42" t="e">
            <v>#N/A</v>
          </cell>
          <cell r="I42">
            <v>65</v>
          </cell>
          <cell r="J42">
            <v>0</v>
          </cell>
          <cell r="K42">
            <v>0</v>
          </cell>
          <cell r="O42">
            <v>13</v>
          </cell>
          <cell r="Q42">
            <v>20.153846153846153</v>
          </cell>
          <cell r="R42">
            <v>20.153846153846153</v>
          </cell>
          <cell r="S42">
            <v>0</v>
          </cell>
          <cell r="T42">
            <v>24</v>
          </cell>
          <cell r="U42">
            <v>17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200</v>
          </cell>
          <cell r="D43">
            <v>128</v>
          </cell>
          <cell r="E43">
            <v>127</v>
          </cell>
          <cell r="F43">
            <v>180</v>
          </cell>
          <cell r="G43">
            <v>1</v>
          </cell>
          <cell r="H43" t="e">
            <v>#N/A</v>
          </cell>
          <cell r="I43">
            <v>130</v>
          </cell>
          <cell r="J43">
            <v>-3</v>
          </cell>
          <cell r="K43">
            <v>120</v>
          </cell>
          <cell r="O43">
            <v>25.4</v>
          </cell>
          <cell r="Q43">
            <v>11.811023622047244</v>
          </cell>
          <cell r="R43">
            <v>7.0866141732283472</v>
          </cell>
          <cell r="S43">
            <v>26</v>
          </cell>
          <cell r="T43">
            <v>24.8</v>
          </cell>
          <cell r="U43">
            <v>25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1764</v>
          </cell>
          <cell r="D44">
            <v>1597</v>
          </cell>
          <cell r="E44">
            <v>1159</v>
          </cell>
          <cell r="F44">
            <v>2194</v>
          </cell>
          <cell r="G44">
            <v>1</v>
          </cell>
          <cell r="H44" t="e">
            <v>#N/A</v>
          </cell>
          <cell r="I44">
            <v>1136</v>
          </cell>
          <cell r="J44">
            <v>23</v>
          </cell>
          <cell r="K44">
            <v>480</v>
          </cell>
          <cell r="O44">
            <v>231.8</v>
          </cell>
          <cell r="P44">
            <v>200</v>
          </cell>
          <cell r="Q44">
            <v>12.398619499568593</v>
          </cell>
          <cell r="R44">
            <v>9.4650560828300261</v>
          </cell>
          <cell r="S44">
            <v>250.6</v>
          </cell>
          <cell r="T44">
            <v>253.6</v>
          </cell>
          <cell r="U44">
            <v>229</v>
          </cell>
          <cell r="V44">
            <v>0</v>
          </cell>
          <cell r="Y44">
            <v>200</v>
          </cell>
          <cell r="Z44">
            <v>0</v>
          </cell>
          <cell r="AA44">
            <v>25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1651</v>
          </cell>
          <cell r="D45">
            <v>1494</v>
          </cell>
          <cell r="E45">
            <v>642</v>
          </cell>
          <cell r="F45">
            <v>1219</v>
          </cell>
          <cell r="G45">
            <v>1</v>
          </cell>
          <cell r="H45">
            <v>180</v>
          </cell>
          <cell r="I45">
            <v>230</v>
          </cell>
          <cell r="J45">
            <v>412</v>
          </cell>
          <cell r="K45">
            <v>120</v>
          </cell>
          <cell r="O45">
            <v>128.4</v>
          </cell>
          <cell r="P45">
            <v>200</v>
          </cell>
          <cell r="Q45">
            <v>11.985981308411214</v>
          </cell>
          <cell r="R45">
            <v>9.4937694704049846</v>
          </cell>
          <cell r="S45">
            <v>109.4</v>
          </cell>
          <cell r="T45">
            <v>137</v>
          </cell>
          <cell r="U45">
            <v>65</v>
          </cell>
          <cell r="V45">
            <v>0</v>
          </cell>
          <cell r="Y45">
            <v>200</v>
          </cell>
          <cell r="Z45">
            <v>0</v>
          </cell>
          <cell r="AA45">
            <v>25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968</v>
          </cell>
          <cell r="D46">
            <v>395</v>
          </cell>
          <cell r="E46">
            <v>645</v>
          </cell>
          <cell r="F46">
            <v>688</v>
          </cell>
          <cell r="G46">
            <v>1</v>
          </cell>
          <cell r="H46">
            <v>90</v>
          </cell>
          <cell r="I46">
            <v>655.01099999999997</v>
          </cell>
          <cell r="J46">
            <v>-10.010999999999967</v>
          </cell>
          <cell r="K46">
            <v>700</v>
          </cell>
          <cell r="O46">
            <v>129</v>
          </cell>
          <cell r="P46">
            <v>150</v>
          </cell>
          <cell r="Q46">
            <v>11.922480620155039</v>
          </cell>
          <cell r="R46">
            <v>5.333333333333333</v>
          </cell>
          <cell r="S46">
            <v>128</v>
          </cell>
          <cell r="T46">
            <v>104</v>
          </cell>
          <cell r="U46">
            <v>75</v>
          </cell>
          <cell r="V46">
            <v>0</v>
          </cell>
          <cell r="Y46">
            <v>150</v>
          </cell>
          <cell r="Z46">
            <v>0</v>
          </cell>
          <cell r="AA46">
            <v>30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929</v>
          </cell>
          <cell r="D47">
            <v>729</v>
          </cell>
          <cell r="E47">
            <v>658</v>
          </cell>
          <cell r="F47">
            <v>969</v>
          </cell>
          <cell r="G47">
            <v>1</v>
          </cell>
          <cell r="H47">
            <v>120</v>
          </cell>
          <cell r="I47">
            <v>706</v>
          </cell>
          <cell r="J47">
            <v>-48</v>
          </cell>
          <cell r="K47">
            <v>500</v>
          </cell>
          <cell r="O47">
            <v>131.6</v>
          </cell>
          <cell r="P47">
            <v>150</v>
          </cell>
          <cell r="Q47">
            <v>12.30243161094225</v>
          </cell>
          <cell r="R47">
            <v>7.3632218844984809</v>
          </cell>
          <cell r="S47">
            <v>126.6</v>
          </cell>
          <cell r="T47">
            <v>126.2</v>
          </cell>
          <cell r="U47">
            <v>120</v>
          </cell>
          <cell r="V47">
            <v>0</v>
          </cell>
          <cell r="Y47">
            <v>150</v>
          </cell>
          <cell r="Z47">
            <v>0</v>
          </cell>
          <cell r="AA47">
            <v>30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D48">
            <v>640</v>
          </cell>
          <cell r="E48">
            <v>2</v>
          </cell>
          <cell r="F48">
            <v>638</v>
          </cell>
          <cell r="G48" t="str">
            <v>замен</v>
          </cell>
          <cell r="H48" t="e">
            <v>#N/A</v>
          </cell>
          <cell r="I48">
            <v>2</v>
          </cell>
          <cell r="J48">
            <v>0</v>
          </cell>
          <cell r="K48">
            <v>0</v>
          </cell>
          <cell r="O48">
            <v>0.4</v>
          </cell>
          <cell r="Q48">
            <v>1595</v>
          </cell>
          <cell r="R48">
            <v>1595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333</v>
          </cell>
          <cell r="D49">
            <v>14</v>
          </cell>
          <cell r="E49">
            <v>318</v>
          </cell>
          <cell r="F49">
            <v>659</v>
          </cell>
          <cell r="G49">
            <v>1</v>
          </cell>
          <cell r="H49">
            <v>180</v>
          </cell>
          <cell r="I49">
            <v>320</v>
          </cell>
          <cell r="J49">
            <v>-2</v>
          </cell>
          <cell r="K49">
            <v>120</v>
          </cell>
          <cell r="O49">
            <v>63.6</v>
          </cell>
          <cell r="Q49">
            <v>12.248427672955975</v>
          </cell>
          <cell r="R49">
            <v>10.361635220125786</v>
          </cell>
          <cell r="S49">
            <v>47.8</v>
          </cell>
          <cell r="T49">
            <v>57.8</v>
          </cell>
          <cell r="U49">
            <v>26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0.8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66</v>
          </cell>
          <cell r="E50">
            <v>13</v>
          </cell>
          <cell r="F50">
            <v>53</v>
          </cell>
          <cell r="G50" t="str">
            <v>нов</v>
          </cell>
          <cell r="H50" t="e">
            <v>#N/A</v>
          </cell>
          <cell r="I50">
            <v>13</v>
          </cell>
          <cell r="J50">
            <v>0</v>
          </cell>
          <cell r="K50">
            <v>0</v>
          </cell>
          <cell r="O50">
            <v>2.6</v>
          </cell>
          <cell r="Q50">
            <v>20.384615384615383</v>
          </cell>
          <cell r="R50">
            <v>20.384615384615383</v>
          </cell>
          <cell r="S50">
            <v>6</v>
          </cell>
          <cell r="T50">
            <v>4.2</v>
          </cell>
          <cell r="U50">
            <v>3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166</v>
          </cell>
          <cell r="D51">
            <v>1</v>
          </cell>
          <cell r="E51">
            <v>37</v>
          </cell>
          <cell r="F51">
            <v>129</v>
          </cell>
          <cell r="G51" t="str">
            <v>пер</v>
          </cell>
          <cell r="H51" t="e">
            <v>#N/A</v>
          </cell>
          <cell r="I51">
            <v>38</v>
          </cell>
          <cell r="J51">
            <v>-1</v>
          </cell>
          <cell r="K51">
            <v>0</v>
          </cell>
          <cell r="O51">
            <v>7.4</v>
          </cell>
          <cell r="Q51">
            <v>17.432432432432432</v>
          </cell>
          <cell r="R51">
            <v>17.432432432432432</v>
          </cell>
          <cell r="S51">
            <v>14</v>
          </cell>
          <cell r="T51">
            <v>10.199999999999999</v>
          </cell>
          <cell r="U51">
            <v>14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53</v>
          </cell>
          <cell r="E52">
            <v>6</v>
          </cell>
          <cell r="F52">
            <v>47</v>
          </cell>
          <cell r="G52" t="str">
            <v>нов</v>
          </cell>
          <cell r="H52" t="e">
            <v>#N/A</v>
          </cell>
          <cell r="I52">
            <v>6</v>
          </cell>
          <cell r="J52">
            <v>0</v>
          </cell>
          <cell r="K52">
            <v>0</v>
          </cell>
          <cell r="O52">
            <v>1.2</v>
          </cell>
          <cell r="Q52">
            <v>39.166666666666671</v>
          </cell>
          <cell r="R52">
            <v>39.166666666666671</v>
          </cell>
          <cell r="S52">
            <v>1.6</v>
          </cell>
          <cell r="T52">
            <v>1.6</v>
          </cell>
          <cell r="U52">
            <v>1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183.49799999999999</v>
          </cell>
          <cell r="D53">
            <v>61.2</v>
          </cell>
          <cell r="E53">
            <v>77.400000000000006</v>
          </cell>
          <cell r="F53">
            <v>163.69800000000001</v>
          </cell>
          <cell r="G53" t="str">
            <v>нов</v>
          </cell>
          <cell r="H53" t="e">
            <v>#N/A</v>
          </cell>
          <cell r="I53">
            <v>80.611000000000004</v>
          </cell>
          <cell r="J53">
            <v>-3.2109999999999985</v>
          </cell>
          <cell r="K53">
            <v>60</v>
          </cell>
          <cell r="O53">
            <v>15.48</v>
          </cell>
          <cell r="Q53">
            <v>14.450775193798449</v>
          </cell>
          <cell r="R53">
            <v>10.574806201550388</v>
          </cell>
          <cell r="S53">
            <v>21.240000000000002</v>
          </cell>
          <cell r="T53">
            <v>15.86</v>
          </cell>
          <cell r="U53">
            <v>7.2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67.650000000000006</v>
          </cell>
          <cell r="D54">
            <v>246.4</v>
          </cell>
          <cell r="E54">
            <v>87.67</v>
          </cell>
          <cell r="F54">
            <v>221.9</v>
          </cell>
          <cell r="G54">
            <v>0</v>
          </cell>
          <cell r="H54" t="e">
            <v>#N/A</v>
          </cell>
          <cell r="I54">
            <v>93.52</v>
          </cell>
          <cell r="J54">
            <v>-5.8499999999999943</v>
          </cell>
          <cell r="K54">
            <v>0</v>
          </cell>
          <cell r="O54">
            <v>17.533999999999999</v>
          </cell>
          <cell r="Q54">
            <v>12.655412341736056</v>
          </cell>
          <cell r="R54">
            <v>12.655412341736056</v>
          </cell>
          <cell r="S54">
            <v>13.431999999999999</v>
          </cell>
          <cell r="T54">
            <v>23.169999999999998</v>
          </cell>
          <cell r="U54">
            <v>22.78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213</v>
          </cell>
          <cell r="D55">
            <v>3</v>
          </cell>
          <cell r="E55">
            <v>15</v>
          </cell>
          <cell r="F55">
            <v>198</v>
          </cell>
          <cell r="G55">
            <v>1</v>
          </cell>
          <cell r="H55" t="e">
            <v>#N/A</v>
          </cell>
          <cell r="I55">
            <v>18</v>
          </cell>
          <cell r="J55">
            <v>-3</v>
          </cell>
          <cell r="K55">
            <v>0</v>
          </cell>
          <cell r="O55">
            <v>3</v>
          </cell>
          <cell r="Q55">
            <v>66</v>
          </cell>
          <cell r="R55">
            <v>66</v>
          </cell>
          <cell r="S55">
            <v>3</v>
          </cell>
          <cell r="T55">
            <v>8.4</v>
          </cell>
          <cell r="U55">
            <v>0</v>
          </cell>
          <cell r="V55">
            <v>0</v>
          </cell>
          <cell r="Y55">
            <v>0</v>
          </cell>
          <cell r="Z55" t="str">
            <v>паша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259</v>
          </cell>
          <cell r="D56">
            <v>5</v>
          </cell>
          <cell r="E56">
            <v>75</v>
          </cell>
          <cell r="F56">
            <v>184</v>
          </cell>
          <cell r="G56">
            <v>1</v>
          </cell>
          <cell r="H56">
            <v>180</v>
          </cell>
          <cell r="I56">
            <v>81</v>
          </cell>
          <cell r="J56">
            <v>-6</v>
          </cell>
          <cell r="K56">
            <v>0</v>
          </cell>
          <cell r="O56">
            <v>15</v>
          </cell>
          <cell r="Q56">
            <v>12.266666666666667</v>
          </cell>
          <cell r="R56">
            <v>12.266666666666667</v>
          </cell>
          <cell r="S56">
            <v>26</v>
          </cell>
          <cell r="T56">
            <v>14</v>
          </cell>
          <cell r="U56">
            <v>15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1231</v>
          </cell>
          <cell r="D57">
            <v>2232</v>
          </cell>
          <cell r="E57">
            <v>1573</v>
          </cell>
          <cell r="F57">
            <v>1829</v>
          </cell>
          <cell r="G57" t="str">
            <v>пуд,яб</v>
          </cell>
          <cell r="H57">
            <v>180</v>
          </cell>
          <cell r="I57">
            <v>1602</v>
          </cell>
          <cell r="J57">
            <v>-29</v>
          </cell>
          <cell r="K57">
            <v>840</v>
          </cell>
          <cell r="O57">
            <v>218.6</v>
          </cell>
          <cell r="Q57">
            <v>12.209515096065875</v>
          </cell>
          <cell r="R57">
            <v>8.3668801463860927</v>
          </cell>
          <cell r="S57">
            <v>199.6</v>
          </cell>
          <cell r="T57">
            <v>230.2</v>
          </cell>
          <cell r="U57">
            <v>198</v>
          </cell>
          <cell r="V57">
            <v>480</v>
          </cell>
          <cell r="Y57">
            <v>0</v>
          </cell>
          <cell r="Z57">
            <v>0</v>
          </cell>
          <cell r="AA57">
            <v>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375</v>
          </cell>
          <cell r="D58">
            <v>488</v>
          </cell>
          <cell r="E58">
            <v>323</v>
          </cell>
          <cell r="F58">
            <v>540</v>
          </cell>
          <cell r="G58">
            <v>1</v>
          </cell>
          <cell r="H58">
            <v>180</v>
          </cell>
          <cell r="I58">
            <v>293</v>
          </cell>
          <cell r="J58">
            <v>30</v>
          </cell>
          <cell r="K58">
            <v>240</v>
          </cell>
          <cell r="O58">
            <v>64.599999999999994</v>
          </cell>
          <cell r="Q58">
            <v>12.074303405572756</v>
          </cell>
          <cell r="R58">
            <v>8.3591331269349851</v>
          </cell>
          <cell r="S58">
            <v>57.2</v>
          </cell>
          <cell r="T58">
            <v>64.400000000000006</v>
          </cell>
          <cell r="U58">
            <v>38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414</v>
          </cell>
          <cell r="D59">
            <v>743</v>
          </cell>
          <cell r="E59">
            <v>399</v>
          </cell>
          <cell r="F59">
            <v>735</v>
          </cell>
          <cell r="G59">
            <v>1</v>
          </cell>
          <cell r="H59">
            <v>180</v>
          </cell>
          <cell r="I59">
            <v>386</v>
          </cell>
          <cell r="J59">
            <v>13</v>
          </cell>
          <cell r="K59">
            <v>120</v>
          </cell>
          <cell r="O59">
            <v>79.8</v>
          </cell>
          <cell r="P59">
            <v>120</v>
          </cell>
          <cell r="Q59">
            <v>12.218045112781954</v>
          </cell>
          <cell r="R59">
            <v>9.2105263157894743</v>
          </cell>
          <cell r="S59">
            <v>62.6</v>
          </cell>
          <cell r="T59">
            <v>84</v>
          </cell>
          <cell r="U59">
            <v>66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240</v>
          </cell>
          <cell r="D60">
            <v>1</v>
          </cell>
          <cell r="E60">
            <v>97</v>
          </cell>
          <cell r="F60">
            <v>139</v>
          </cell>
          <cell r="G60" t="str">
            <v>нов</v>
          </cell>
          <cell r="H60" t="e">
            <v>#N/A</v>
          </cell>
          <cell r="I60">
            <v>99</v>
          </cell>
          <cell r="J60">
            <v>-2</v>
          </cell>
          <cell r="K60">
            <v>120</v>
          </cell>
          <cell r="O60">
            <v>19.399999999999999</v>
          </cell>
          <cell r="Q60">
            <v>13.350515463917526</v>
          </cell>
          <cell r="R60">
            <v>7.1649484536082477</v>
          </cell>
          <cell r="S60">
            <v>0</v>
          </cell>
          <cell r="T60">
            <v>1.6</v>
          </cell>
          <cell r="U60">
            <v>28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536</v>
          </cell>
          <cell r="D61">
            <v>372</v>
          </cell>
          <cell r="E61">
            <v>274</v>
          </cell>
          <cell r="F61">
            <v>627</v>
          </cell>
          <cell r="G61">
            <v>1</v>
          </cell>
          <cell r="H61">
            <v>365</v>
          </cell>
          <cell r="I61">
            <v>279</v>
          </cell>
          <cell r="J61">
            <v>-5</v>
          </cell>
          <cell r="K61">
            <v>60</v>
          </cell>
          <cell r="O61">
            <v>54.8</v>
          </cell>
          <cell r="Q61">
            <v>12.536496350364963</v>
          </cell>
          <cell r="R61">
            <v>11.441605839416059</v>
          </cell>
          <cell r="S61">
            <v>37.6</v>
          </cell>
          <cell r="T61">
            <v>61</v>
          </cell>
          <cell r="U61">
            <v>33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644</v>
          </cell>
          <cell r="D62">
            <v>498</v>
          </cell>
          <cell r="E62">
            <v>362</v>
          </cell>
          <cell r="F62">
            <v>771</v>
          </cell>
          <cell r="G62">
            <v>1</v>
          </cell>
          <cell r="H62">
            <v>365</v>
          </cell>
          <cell r="I62">
            <v>368</v>
          </cell>
          <cell r="J62">
            <v>-6</v>
          </cell>
          <cell r="K62">
            <v>120</v>
          </cell>
          <cell r="O62">
            <v>72.400000000000006</v>
          </cell>
          <cell r="Q62">
            <v>12.306629834254142</v>
          </cell>
          <cell r="R62">
            <v>10.649171270718231</v>
          </cell>
          <cell r="S62">
            <v>56.4</v>
          </cell>
          <cell r="T62">
            <v>85.8</v>
          </cell>
          <cell r="U62">
            <v>39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335</v>
          </cell>
          <cell r="D63">
            <v>152</v>
          </cell>
          <cell r="E63">
            <v>195</v>
          </cell>
          <cell r="F63">
            <v>287</v>
          </cell>
          <cell r="G63">
            <v>1</v>
          </cell>
          <cell r="H63">
            <v>180</v>
          </cell>
          <cell r="I63">
            <v>200</v>
          </cell>
          <cell r="J63">
            <v>-5</v>
          </cell>
          <cell r="K63">
            <v>280</v>
          </cell>
          <cell r="O63">
            <v>39</v>
          </cell>
          <cell r="Q63">
            <v>14.538461538461538</v>
          </cell>
          <cell r="R63">
            <v>7.3589743589743586</v>
          </cell>
          <cell r="S63">
            <v>39</v>
          </cell>
          <cell r="T63">
            <v>37.6</v>
          </cell>
          <cell r="U63">
            <v>22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2270</v>
          </cell>
          <cell r="D64">
            <v>2616</v>
          </cell>
          <cell r="E64">
            <v>2339</v>
          </cell>
          <cell r="F64">
            <v>2506</v>
          </cell>
          <cell r="G64">
            <v>1</v>
          </cell>
          <cell r="H64">
            <v>180</v>
          </cell>
          <cell r="I64">
            <v>2371</v>
          </cell>
          <cell r="J64">
            <v>-32</v>
          </cell>
          <cell r="K64">
            <v>840</v>
          </cell>
          <cell r="O64">
            <v>297.39999999999998</v>
          </cell>
          <cell r="P64">
            <v>600</v>
          </cell>
          <cell r="Q64">
            <v>13.268325487558844</v>
          </cell>
          <cell r="R64">
            <v>8.4263618022864843</v>
          </cell>
          <cell r="S64">
            <v>326.8</v>
          </cell>
          <cell r="T64">
            <v>306</v>
          </cell>
          <cell r="U64">
            <v>322</v>
          </cell>
          <cell r="V64">
            <v>852</v>
          </cell>
          <cell r="Y64">
            <v>600</v>
          </cell>
          <cell r="Z64">
            <v>0</v>
          </cell>
          <cell r="AA64">
            <v>50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3671</v>
          </cell>
          <cell r="D65">
            <v>4400</v>
          </cell>
          <cell r="E65">
            <v>3707</v>
          </cell>
          <cell r="F65">
            <v>4262</v>
          </cell>
          <cell r="G65">
            <v>1</v>
          </cell>
          <cell r="H65">
            <v>180</v>
          </cell>
          <cell r="I65">
            <v>3790</v>
          </cell>
          <cell r="J65">
            <v>-83</v>
          </cell>
          <cell r="K65">
            <v>1500</v>
          </cell>
          <cell r="O65">
            <v>489.4</v>
          </cell>
          <cell r="P65">
            <v>600</v>
          </cell>
          <cell r="Q65">
            <v>12.999591336330202</v>
          </cell>
          <cell r="R65">
            <v>8.7086228034327746</v>
          </cell>
          <cell r="S65">
            <v>506.6</v>
          </cell>
          <cell r="T65">
            <v>528.20000000000005</v>
          </cell>
          <cell r="U65">
            <v>339</v>
          </cell>
          <cell r="V65">
            <v>1260</v>
          </cell>
          <cell r="Y65">
            <v>600</v>
          </cell>
          <cell r="Z65" t="str">
            <v>апр яб</v>
          </cell>
          <cell r="AA65">
            <v>50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121.5</v>
          </cell>
          <cell r="D66">
            <v>2.7</v>
          </cell>
          <cell r="E66">
            <v>35.1</v>
          </cell>
          <cell r="F66">
            <v>89.1</v>
          </cell>
          <cell r="G66">
            <v>1</v>
          </cell>
          <cell r="H66" t="e">
            <v>#N/A</v>
          </cell>
          <cell r="I66">
            <v>35.1</v>
          </cell>
          <cell r="J66">
            <v>0</v>
          </cell>
          <cell r="K66">
            <v>0</v>
          </cell>
          <cell r="O66">
            <v>7.0200000000000005</v>
          </cell>
          <cell r="Q66">
            <v>12.69230769230769</v>
          </cell>
          <cell r="R66">
            <v>12.69230769230769</v>
          </cell>
          <cell r="S66">
            <v>11.879999999999999</v>
          </cell>
          <cell r="T66">
            <v>6.4799999999999995</v>
          </cell>
          <cell r="U66">
            <v>10.8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577.6</v>
          </cell>
          <cell r="D67">
            <v>700</v>
          </cell>
          <cell r="E67">
            <v>425</v>
          </cell>
          <cell r="F67">
            <v>852.6</v>
          </cell>
          <cell r="G67">
            <v>1</v>
          </cell>
          <cell r="H67" t="e">
            <v>#N/A</v>
          </cell>
          <cell r="I67">
            <v>420.94099999999997</v>
          </cell>
          <cell r="J67">
            <v>4.0590000000000259</v>
          </cell>
          <cell r="K67">
            <v>50</v>
          </cell>
          <cell r="O67">
            <v>85</v>
          </cell>
          <cell r="P67">
            <v>200</v>
          </cell>
          <cell r="Q67">
            <v>12.971764705882352</v>
          </cell>
          <cell r="R67">
            <v>10.030588235294118</v>
          </cell>
          <cell r="S67">
            <v>92</v>
          </cell>
          <cell r="T67">
            <v>103.47999999999999</v>
          </cell>
          <cell r="U67">
            <v>105</v>
          </cell>
          <cell r="V67">
            <v>0</v>
          </cell>
          <cell r="Y67">
            <v>200</v>
          </cell>
          <cell r="Z67" t="e">
            <v>#N/A</v>
          </cell>
          <cell r="AA67">
            <v>40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02.05.2024 - 08.05.2024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664.41099999999994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489.26400000000001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1124.8589999999999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146.61099999999999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726</v>
          </cell>
          <cell r="F13">
            <v>2625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4576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4380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308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186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281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411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108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1498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258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1177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564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963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1171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1.65</v>
          </cell>
          <cell r="F31">
            <v>526.01700000000005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22.7</v>
          </cell>
          <cell r="F32">
            <v>5841.21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2.4</v>
          </cell>
          <cell r="F33">
            <v>369.48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577.10199999999998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252.35300000000001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20.100000000000001</v>
          </cell>
          <cell r="F36">
            <v>10106.504999999999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68.262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6.55</v>
          </cell>
          <cell r="F39">
            <v>584.52800000000002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7.6</v>
          </cell>
          <cell r="F40">
            <v>3805.134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3711.15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2.4500000000000002</v>
          </cell>
          <cell r="F42">
            <v>307.20999999999998</v>
          </cell>
        </row>
        <row r="43">
          <cell r="A43" t="str">
            <v xml:space="preserve"> 238  Колбаса Салями Баварушка зернистая, оболочка фиброуз, ВЕС, ТС Баварушка  ПОКОМ</v>
          </cell>
          <cell r="F43">
            <v>0.7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1.65</v>
          </cell>
          <cell r="F44">
            <v>285.99400000000003</v>
          </cell>
        </row>
        <row r="45">
          <cell r="A45" t="str">
            <v xml:space="preserve"> 240  Колбаса Салями охотничья, ВЕС. ПОКОМ</v>
          </cell>
          <cell r="F45">
            <v>46.935000000000002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631.64099999999996</v>
          </cell>
        </row>
        <row r="47">
          <cell r="A47" t="str">
            <v xml:space="preserve"> 243  Колбаса Сервелат Зернистый, ВЕС.  ПОКОМ</v>
          </cell>
          <cell r="D47">
            <v>0.7</v>
          </cell>
          <cell r="F47">
            <v>69.013000000000005</v>
          </cell>
        </row>
        <row r="48">
          <cell r="A48" t="str">
            <v xml:space="preserve"> 247  Сардельки Нежные, ВЕС.  ПОКОМ</v>
          </cell>
          <cell r="D48">
            <v>2.6749999999999998</v>
          </cell>
          <cell r="F48">
            <v>136.73400000000001</v>
          </cell>
        </row>
        <row r="49">
          <cell r="A49" t="str">
            <v xml:space="preserve"> 248  Сардельки Сочные ТМ Особый рецепт,   ПОКОМ</v>
          </cell>
          <cell r="F49">
            <v>154.113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2.6</v>
          </cell>
          <cell r="F50">
            <v>1206.884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80.415000000000006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143.82599999999999</v>
          </cell>
        </row>
        <row r="53">
          <cell r="A53" t="str">
            <v xml:space="preserve"> 263  Шпикачки Стародворские, ВЕС.  ПОКОМ</v>
          </cell>
          <cell r="F53">
            <v>124.48699999999999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334.60899999999998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337.07400000000001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318.74299999999999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1843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1279</v>
          </cell>
          <cell r="F59">
            <v>4896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1260</v>
          </cell>
          <cell r="F60">
            <v>4931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1</v>
          </cell>
        </row>
        <row r="62">
          <cell r="A62" t="str">
            <v xml:space="preserve"> 283  Сосиски Сочинки, ВЕС, ТМ Стародворье ПОКОМ</v>
          </cell>
          <cell r="F62">
            <v>550.97900000000004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642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33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7</v>
          </cell>
          <cell r="F65">
            <v>1450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299.03899999999999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</v>
          </cell>
          <cell r="F67">
            <v>2655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13</v>
          </cell>
          <cell r="F68">
            <v>2996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107.42400000000001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160.85900000000001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7</v>
          </cell>
          <cell r="F71">
            <v>1580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7</v>
          </cell>
          <cell r="F72">
            <v>2153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14</v>
          </cell>
          <cell r="F73">
            <v>1091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1.3</v>
          </cell>
          <cell r="F74">
            <v>231.90799999999999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1.33</v>
          </cell>
          <cell r="F75">
            <v>998.84900000000005</v>
          </cell>
        </row>
        <row r="76">
          <cell r="A76" t="str">
            <v xml:space="preserve"> 316  Колбаса Нежная ТМ Зареченские ВЕС  ПОКОМ</v>
          </cell>
          <cell r="F76">
            <v>92.65</v>
          </cell>
        </row>
        <row r="77">
          <cell r="A77" t="str">
            <v xml:space="preserve"> 318  Сосиски Датские ТМ Зареченские, ВЕС  ПОКОМ</v>
          </cell>
          <cell r="F77">
            <v>2042.3620000000001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1237</v>
          </cell>
          <cell r="F78">
            <v>4864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1316</v>
          </cell>
          <cell r="F79">
            <v>5701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</v>
          </cell>
          <cell r="F80">
            <v>1208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486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439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1.3049999999999999</v>
          </cell>
          <cell r="F83">
            <v>871.00300000000004</v>
          </cell>
        </row>
        <row r="84">
          <cell r="A84" t="str">
            <v xml:space="preserve"> 333  Колбаса Балыковая, Вязанка фиброуз в/у, ВЕС ПОКОМ</v>
          </cell>
          <cell r="F84">
            <v>1.3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455</v>
          </cell>
        </row>
        <row r="86">
          <cell r="A86" t="str">
            <v xml:space="preserve"> 335  Колбаса Сливушка ТМ Вязанка. ВЕС.  ПОКОМ </v>
          </cell>
          <cell r="F86">
            <v>149.61000000000001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1433</v>
          </cell>
          <cell r="F87">
            <v>4179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14</v>
          </cell>
          <cell r="F88">
            <v>2094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0.7</v>
          </cell>
          <cell r="F89">
            <v>519.29399999999998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2.9</v>
          </cell>
          <cell r="F90">
            <v>380.40699999999998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3.7</v>
          </cell>
          <cell r="F91">
            <v>745.077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1.4</v>
          </cell>
          <cell r="F92">
            <v>527.42399999999998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94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249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245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230.47200000000001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3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31.852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426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599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2545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5</v>
          </cell>
          <cell r="F102">
            <v>529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6</v>
          </cell>
          <cell r="F103">
            <v>774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432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292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2012</v>
          </cell>
          <cell r="F106">
            <v>5163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1696</v>
          </cell>
          <cell r="F107">
            <v>8257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129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173</v>
          </cell>
        </row>
        <row r="110">
          <cell r="A110" t="str">
            <v xml:space="preserve"> 416  Сосиски Датские ТМ Особый рецепт, ВЕС  ПОКОМ</v>
          </cell>
          <cell r="F110">
            <v>139.565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4</v>
          </cell>
          <cell r="F111">
            <v>649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9</v>
          </cell>
          <cell r="F112">
            <v>366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9</v>
          </cell>
          <cell r="F113">
            <v>717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525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331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325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258.35700000000003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352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606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366.16500000000002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3.9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1</v>
          </cell>
          <cell r="F122">
            <v>119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134.404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3</v>
          </cell>
          <cell r="F124">
            <v>599</v>
          </cell>
        </row>
        <row r="125">
          <cell r="A125" t="str">
            <v>3215 ВЕТЧ.МЯСНАЯ Папа может п/о 0.4кг 8шт.    ОСТАНКИНО</v>
          </cell>
          <cell r="D125">
            <v>284</v>
          </cell>
          <cell r="F125">
            <v>284</v>
          </cell>
        </row>
        <row r="126">
          <cell r="A126" t="str">
            <v>3297 СЫТНЫЕ Папа может сар б/о мгс 1*3 СНГ  ОСТАНКИНО</v>
          </cell>
          <cell r="D126">
            <v>204</v>
          </cell>
          <cell r="F126">
            <v>204</v>
          </cell>
        </row>
        <row r="127">
          <cell r="A127" t="str">
            <v>3812 СОЧНЫЕ сос п/о мгс 2*2  ОСТАНКИНО</v>
          </cell>
          <cell r="D127">
            <v>1301</v>
          </cell>
          <cell r="F127">
            <v>1301</v>
          </cell>
        </row>
        <row r="128">
          <cell r="A128" t="str">
            <v>4063 МЯСНАЯ Папа может вар п/о_Л   ОСТАНКИНО</v>
          </cell>
          <cell r="D128">
            <v>1900.3150000000001</v>
          </cell>
          <cell r="F128">
            <v>1900.3150000000001</v>
          </cell>
        </row>
        <row r="129">
          <cell r="A129" t="str">
            <v>4117 ЭКСТРА Папа может с/к в/у_Л   ОСТАНКИНО</v>
          </cell>
          <cell r="D129">
            <v>62.965000000000003</v>
          </cell>
          <cell r="F129">
            <v>68.971000000000004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109.09</v>
          </cell>
          <cell r="F131">
            <v>109.09</v>
          </cell>
        </row>
        <row r="132">
          <cell r="A132" t="str">
            <v>4574 Мясная со шпиком Папа может вар п/о ОСТАНКИНО</v>
          </cell>
          <cell r="D132">
            <v>2.6</v>
          </cell>
          <cell r="F132">
            <v>2.6</v>
          </cell>
        </row>
        <row r="133">
          <cell r="A133" t="str">
            <v>4813 ФИЛЕЙНАЯ Папа может вар п/о_Л   ОСТАНКИНО</v>
          </cell>
          <cell r="D133">
            <v>474.25</v>
          </cell>
          <cell r="F133">
            <v>474.25</v>
          </cell>
        </row>
        <row r="134">
          <cell r="A134" t="str">
            <v>4993 САЛЯМИ ИТАЛЬЯНСКАЯ с/к в/у 1/250*8_120c ОСТАНКИНО</v>
          </cell>
          <cell r="D134">
            <v>579</v>
          </cell>
          <cell r="F134">
            <v>579</v>
          </cell>
        </row>
        <row r="135">
          <cell r="A135" t="str">
            <v>5246 ДОКТОРСКАЯ ПРЕМИУМ вар б/о мгс_30с ОСТАНКИНО</v>
          </cell>
          <cell r="D135">
            <v>56.5</v>
          </cell>
          <cell r="F135">
            <v>56.5</v>
          </cell>
        </row>
        <row r="136">
          <cell r="A136" t="str">
            <v>5336 ОСОБАЯ вар п/о  ОСТАНКИНО</v>
          </cell>
          <cell r="D136">
            <v>390.1</v>
          </cell>
          <cell r="F136">
            <v>390.1</v>
          </cell>
        </row>
        <row r="137">
          <cell r="A137" t="str">
            <v>5337 ОСОБАЯ СО ШПИКОМ вар п/о  ОСТАНКИНО</v>
          </cell>
          <cell r="D137">
            <v>79</v>
          </cell>
          <cell r="F137">
            <v>79</v>
          </cell>
        </row>
        <row r="138">
          <cell r="A138" t="str">
            <v>5341 СЕРВЕЛАТ ОХОТНИЧИЙ в/к в/у  ОСТАНКИНО</v>
          </cell>
          <cell r="D138">
            <v>437.4</v>
          </cell>
          <cell r="F138">
            <v>437.4</v>
          </cell>
        </row>
        <row r="139">
          <cell r="A139" t="str">
            <v>5483 ЭКСТРА Папа может с/к в/у 1/250 8шт.   ОСТАНКИНО</v>
          </cell>
          <cell r="D139">
            <v>1023</v>
          </cell>
          <cell r="F139">
            <v>1023</v>
          </cell>
        </row>
        <row r="140">
          <cell r="A140" t="str">
            <v>5544 Сервелат Финский в/к в/у_45с НОВАЯ ОСТАНКИНО</v>
          </cell>
          <cell r="D140">
            <v>1029.8</v>
          </cell>
          <cell r="F140">
            <v>1029.8</v>
          </cell>
        </row>
        <row r="141">
          <cell r="A141" t="str">
            <v>5682 САЛЯМИ МЕЛКОЗЕРНЕНАЯ с/к в/у 1/120_60с   ОСТАНКИНО</v>
          </cell>
          <cell r="D141">
            <v>2581</v>
          </cell>
          <cell r="F141">
            <v>2581</v>
          </cell>
        </row>
        <row r="142">
          <cell r="A142" t="str">
            <v>5706 АРОМАТНАЯ Папа может с/к в/у 1/250 8шт.  ОСТАНКИНО</v>
          </cell>
          <cell r="D142">
            <v>1000</v>
          </cell>
          <cell r="F142">
            <v>1000</v>
          </cell>
        </row>
        <row r="143">
          <cell r="A143" t="str">
            <v>5708 ПОСОЛЬСКАЯ Папа может с/к в/у ОСТАНКИНО</v>
          </cell>
          <cell r="D143">
            <v>125.21299999999999</v>
          </cell>
          <cell r="F143">
            <v>125.21299999999999</v>
          </cell>
        </row>
        <row r="144">
          <cell r="A144" t="str">
            <v>5820 СЛИВОЧНЫЕ Папа может сос п/о мгс 2*2_45с   ОСТАНКИНО</v>
          </cell>
          <cell r="D144">
            <v>139</v>
          </cell>
          <cell r="F144">
            <v>139</v>
          </cell>
        </row>
        <row r="145">
          <cell r="A145" t="str">
            <v>5851 ЭКСТРА Папа может вар п/о   ОСТАНКИНО</v>
          </cell>
          <cell r="D145">
            <v>427.25</v>
          </cell>
          <cell r="F145">
            <v>427.25</v>
          </cell>
        </row>
        <row r="146">
          <cell r="A146" t="str">
            <v>5931 ОХОТНИЧЬЯ Папа может с/к в/у 1/220 8шт.   ОСТАНКИНО</v>
          </cell>
          <cell r="D146">
            <v>1049</v>
          </cell>
          <cell r="F146">
            <v>1049</v>
          </cell>
        </row>
        <row r="147">
          <cell r="A147" t="str">
            <v>5976 МОЛОЧНЫЕ ТРАДИЦ. сос п/о в/у 1/350_45с  ОСТАНКИНО</v>
          </cell>
          <cell r="D147">
            <v>1583</v>
          </cell>
          <cell r="F147">
            <v>1583</v>
          </cell>
        </row>
        <row r="148">
          <cell r="A148" t="str">
            <v>5981 МОЛОЧНЫЕ ТРАДИЦ. сос п/о мгс 1*6_45с   ОСТАНКИНО</v>
          </cell>
          <cell r="D148">
            <v>172.6</v>
          </cell>
          <cell r="F148">
            <v>172.6</v>
          </cell>
        </row>
        <row r="149">
          <cell r="A149" t="str">
            <v>5982 МОЛОЧНЫЕ ТРАДИЦ. сос п/о мгс 0,6кг_СНГ  ОСТАНКИНО</v>
          </cell>
          <cell r="D149">
            <v>365</v>
          </cell>
          <cell r="F149">
            <v>365</v>
          </cell>
        </row>
        <row r="150">
          <cell r="A150" t="str">
            <v>5992 ВРЕМЯ ОКРОШКИ Папа может вар п/о 0.4кг   ОСТАНКИНО</v>
          </cell>
          <cell r="D150">
            <v>448</v>
          </cell>
          <cell r="F150">
            <v>448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25</v>
          </cell>
          <cell r="F152">
            <v>25</v>
          </cell>
        </row>
        <row r="153">
          <cell r="A153" t="str">
            <v>6113 СОЧНЫЕ сос п/о мгс 1*6_Ашан  ОСТАНКИНО</v>
          </cell>
          <cell r="D153">
            <v>2055.9140000000002</v>
          </cell>
          <cell r="F153">
            <v>2062.049</v>
          </cell>
        </row>
        <row r="154">
          <cell r="A154" t="str">
            <v>6123 МОЛОЧНЫЕ КЛАССИЧЕСКИЕ ПМ сос п/о мгс 2*4   ОСТАНКИНО</v>
          </cell>
          <cell r="D154">
            <v>720.6</v>
          </cell>
          <cell r="F154">
            <v>720.6</v>
          </cell>
        </row>
        <row r="155">
          <cell r="A155" t="str">
            <v>6221 НЕАПОЛИТАНСКИЙ ДУЭТ с/к с/н мгс 1/90  ОСТАНКИНО</v>
          </cell>
          <cell r="D155">
            <v>103</v>
          </cell>
          <cell r="F155">
            <v>103</v>
          </cell>
        </row>
        <row r="156">
          <cell r="A156" t="str">
            <v>6222 ИТАЛЬЯНСКОЕ АССОРТИ с/в с/н мгс 1/90 ОСТАНКИНО</v>
          </cell>
          <cell r="D156">
            <v>80</v>
          </cell>
          <cell r="F156">
            <v>80</v>
          </cell>
        </row>
        <row r="157">
          <cell r="A157" t="str">
            <v>6223 БАЛЫК И ШЕЙКА с/в с/н мгс 1/90 10 шт ОСТАНКИНО</v>
          </cell>
          <cell r="D157">
            <v>27</v>
          </cell>
          <cell r="F157">
            <v>27</v>
          </cell>
        </row>
        <row r="158">
          <cell r="A158" t="str">
            <v>6228 МЯСНОЕ АССОРТИ к/з с/н мгс 1/90 10шт.  ОСТАНКИНО</v>
          </cell>
          <cell r="D158">
            <v>438</v>
          </cell>
          <cell r="F158">
            <v>438</v>
          </cell>
        </row>
        <row r="159">
          <cell r="A159" t="str">
            <v>6247 ДОМАШНЯЯ Папа может вар п/о 0,4кг 8шт.  ОСТАНКИНО</v>
          </cell>
          <cell r="D159">
            <v>269</v>
          </cell>
          <cell r="F159">
            <v>269</v>
          </cell>
        </row>
        <row r="160">
          <cell r="A160" t="str">
            <v>6268 ГОВЯЖЬЯ Папа может вар п/о 0,4кг 8 шт.  ОСТАНКИНО</v>
          </cell>
          <cell r="D160">
            <v>355</v>
          </cell>
          <cell r="F160">
            <v>355</v>
          </cell>
        </row>
        <row r="161">
          <cell r="A161" t="str">
            <v>6281 СВИНИНА ДЕЛИКАТ. к/в мл/к в/у 0.3кг 45с  ОСТАНКИНО</v>
          </cell>
          <cell r="D161">
            <v>697</v>
          </cell>
          <cell r="F161">
            <v>697</v>
          </cell>
        </row>
        <row r="162">
          <cell r="A162" t="str">
            <v>6297 ФИЛЕЙНЫЕ сос ц/о в/у 1/270 12шт_45с  ОСТАНКИНО</v>
          </cell>
          <cell r="D162">
            <v>1974</v>
          </cell>
          <cell r="F162">
            <v>1974</v>
          </cell>
        </row>
        <row r="163">
          <cell r="A163" t="str">
            <v>6303 МЯСНЫЕ Папа может сос п/о мгс 1.5*3  ОСТАНКИНО</v>
          </cell>
          <cell r="D163">
            <v>300.39999999999998</v>
          </cell>
          <cell r="F163">
            <v>300.39999999999998</v>
          </cell>
        </row>
        <row r="164">
          <cell r="A164" t="str">
            <v>6325 ДОКТОРСКАЯ ПРЕМИУМ вар п/о 0.4кг 8шт.  ОСТАНКИНО</v>
          </cell>
          <cell r="D164">
            <v>726</v>
          </cell>
          <cell r="F164">
            <v>726</v>
          </cell>
        </row>
        <row r="165">
          <cell r="A165" t="str">
            <v>6333 МЯСНАЯ Папа может вар п/о 0.4кг 8шт.  ОСТАНКИНО</v>
          </cell>
          <cell r="D165">
            <v>7015</v>
          </cell>
          <cell r="F165">
            <v>7068</v>
          </cell>
        </row>
        <row r="166">
          <cell r="A166" t="str">
            <v>6353 ЭКСТРА Папа может вар п/о 0.4кг 8шт.  ОСТАНКИНО</v>
          </cell>
          <cell r="D166">
            <v>2480</v>
          </cell>
          <cell r="F166">
            <v>2480</v>
          </cell>
        </row>
        <row r="167">
          <cell r="A167" t="str">
            <v>6392 ФИЛЕЙНАЯ Папа может вар п/о 0.4кг. ОСТАНКИНО</v>
          </cell>
          <cell r="D167">
            <v>4845</v>
          </cell>
          <cell r="F167">
            <v>4851</v>
          </cell>
        </row>
        <row r="168">
          <cell r="A168" t="str">
            <v>6427 КЛАССИЧЕСКАЯ ПМ вар п/о 0.35кг 8шт. ОСТАНКИНО</v>
          </cell>
          <cell r="D168">
            <v>1845</v>
          </cell>
          <cell r="F168">
            <v>1846</v>
          </cell>
        </row>
        <row r="169">
          <cell r="A169" t="str">
            <v>6438 БОГАТЫРСКИЕ Папа Может сос п/о в/у 0,3кг  ОСТАНКИНО</v>
          </cell>
          <cell r="D169">
            <v>25</v>
          </cell>
          <cell r="F169">
            <v>25</v>
          </cell>
        </row>
        <row r="170">
          <cell r="A170" t="str">
            <v>6445 БЕКОН с/к с/н в/у 1/180 10шт.  ОСТАНКИНО</v>
          </cell>
          <cell r="D170">
            <v>266</v>
          </cell>
          <cell r="F170">
            <v>266</v>
          </cell>
        </row>
        <row r="171">
          <cell r="A171" t="str">
            <v>6453 ЭКСТРА Папа может с/к с/н в/у 1/100 14шт.   ОСТАНКИНО</v>
          </cell>
          <cell r="D171">
            <v>1296</v>
          </cell>
          <cell r="F171">
            <v>1296</v>
          </cell>
        </row>
        <row r="172">
          <cell r="A172" t="str">
            <v>6454 АРОМАТНАЯ с/к с/н в/у 1/100 14шт.  ОСТАНКИНО</v>
          </cell>
          <cell r="D172">
            <v>1257</v>
          </cell>
          <cell r="F172">
            <v>1257</v>
          </cell>
        </row>
        <row r="173">
          <cell r="A173" t="str">
            <v>6470 ВЕТЧ.МРАМОРНАЯ в/у_45с  ОСТАНКИНО</v>
          </cell>
          <cell r="D173">
            <v>16</v>
          </cell>
          <cell r="F173">
            <v>16</v>
          </cell>
        </row>
        <row r="174">
          <cell r="A174" t="str">
            <v>6475 С СЫРОМ Папа может сос ц/о мгс 0.4кг6шт  ОСТАНКИНО</v>
          </cell>
          <cell r="D174">
            <v>344</v>
          </cell>
          <cell r="F174">
            <v>344</v>
          </cell>
        </row>
        <row r="175">
          <cell r="A175" t="str">
            <v>6527 ШПИКАЧКИ СОЧНЫЕ ПМ сар б/о мгс 1*3 45с ОСТАНКИНО</v>
          </cell>
          <cell r="D175">
            <v>438.71499999999997</v>
          </cell>
          <cell r="F175">
            <v>438.71499999999997</v>
          </cell>
        </row>
        <row r="176">
          <cell r="A176" t="str">
            <v>6555 ПОСОЛЬСКАЯ с/к с/н в/у 1/100 10шт.  ОСТАНКИНО</v>
          </cell>
          <cell r="D176">
            <v>286</v>
          </cell>
          <cell r="F176">
            <v>286</v>
          </cell>
        </row>
        <row r="177">
          <cell r="A177" t="str">
            <v>6562 СЕРВЕЛАТ КАРЕЛЬСКИЙ СН в/к в/у 0,28кг  ОСТАНКИНО</v>
          </cell>
          <cell r="D177">
            <v>28</v>
          </cell>
          <cell r="F177">
            <v>28</v>
          </cell>
        </row>
        <row r="178">
          <cell r="A178" t="str">
            <v>6586 МРАМОРНАЯ И БАЛЫКОВАЯ в/к с/н мгс 1/90 ОСТАНКИНО</v>
          </cell>
          <cell r="D178">
            <v>168</v>
          </cell>
          <cell r="F178">
            <v>168</v>
          </cell>
        </row>
        <row r="179">
          <cell r="A179" t="str">
            <v>6595 МОЛОЧНАЯ СН вар п/о 0.45кг 8шт.  ОСТАНКИНО</v>
          </cell>
          <cell r="D179">
            <v>5</v>
          </cell>
          <cell r="F179">
            <v>5</v>
          </cell>
        </row>
        <row r="180">
          <cell r="A180" t="str">
            <v>6601 ГОВЯЖЬИ СН сос п/о мгс 1*6  ОСТАНКИНО</v>
          </cell>
          <cell r="D180">
            <v>133</v>
          </cell>
          <cell r="F180">
            <v>133</v>
          </cell>
        </row>
        <row r="181">
          <cell r="A181" t="str">
            <v>6602 БАВАРСКИЕ ПМ сос ц/о мгс 0,35кг 8шт.  ОСТАНКИНО</v>
          </cell>
          <cell r="D181">
            <v>378</v>
          </cell>
          <cell r="F181">
            <v>378</v>
          </cell>
        </row>
        <row r="182">
          <cell r="A182" t="str">
            <v>6616 МОЛОЧНЫЕ КЛАССИЧЕСКИЕ сос п/о в/у 0.3кг  ОСТАНКИНО</v>
          </cell>
          <cell r="D182">
            <v>137</v>
          </cell>
          <cell r="F182">
            <v>137</v>
          </cell>
        </row>
        <row r="183">
          <cell r="A183" t="str">
            <v>6636 БАЛЫКОВАЯ СН в/к п/о 0,35кг 8шт  ОСТАНКИНО</v>
          </cell>
          <cell r="D183">
            <v>5</v>
          </cell>
          <cell r="F183">
            <v>5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  <cell r="F184">
            <v>1</v>
          </cell>
        </row>
        <row r="185">
          <cell r="A185" t="str">
            <v>6661 СОЧНЫЙ ГРИЛЬ ПМ сос п/о мгс 1.5*4_Маяк  ОСТАНКИНО</v>
          </cell>
          <cell r="D185">
            <v>83.6</v>
          </cell>
          <cell r="F185">
            <v>83.6</v>
          </cell>
        </row>
        <row r="186">
          <cell r="A186" t="str">
            <v>6666 БОЯНСКАЯ Папа может п/к в/у 0,28кг 8 шт. ОСТАНКИНО</v>
          </cell>
          <cell r="D186">
            <v>1637</v>
          </cell>
          <cell r="F186">
            <v>1637</v>
          </cell>
        </row>
        <row r="187">
          <cell r="A187" t="str">
            <v>6669 ВЕНСКАЯ САЛЯМИ п/к в/у 0.28кг 8шт  ОСТАНКИНО</v>
          </cell>
          <cell r="D187">
            <v>592</v>
          </cell>
          <cell r="F187">
            <v>592</v>
          </cell>
        </row>
        <row r="188">
          <cell r="A188" t="str">
            <v>6683 СЕРВЕЛАТ ЗЕРНИСТЫЙ ПМ в/к в/у 0,35кг  ОСТАНКИНО</v>
          </cell>
          <cell r="D188">
            <v>3409</v>
          </cell>
          <cell r="F188">
            <v>3413</v>
          </cell>
        </row>
        <row r="189">
          <cell r="A189" t="str">
            <v>6684 СЕРВЕЛАТ КАРЕЛЬСКИЙ ПМ в/к в/у 0.28кг  ОСТАНКИНО</v>
          </cell>
          <cell r="D189">
            <v>2985</v>
          </cell>
          <cell r="F189">
            <v>2992</v>
          </cell>
        </row>
        <row r="190">
          <cell r="A190" t="str">
            <v>6689 СЕРВЕЛАТ ОХОТНИЧИЙ ПМ в/к в/у 0,35кг 8шт  ОСТАНКИНО</v>
          </cell>
          <cell r="D190">
            <v>4908</v>
          </cell>
          <cell r="F190">
            <v>4912</v>
          </cell>
        </row>
        <row r="191">
          <cell r="A191" t="str">
            <v>6692 СЕРВЕЛАТ ПРИМА в/к в/у 0.28кг 8шт.  ОСТАНКИНО</v>
          </cell>
          <cell r="D191">
            <v>570</v>
          </cell>
          <cell r="F191">
            <v>570</v>
          </cell>
        </row>
        <row r="192">
          <cell r="A192" t="str">
            <v>6697 СЕРВЕЛАТ ФИНСКИЙ ПМ в/к в/у 0,35кг 8шт.  ОСТАНКИНО</v>
          </cell>
          <cell r="D192">
            <v>6111</v>
          </cell>
          <cell r="F192">
            <v>6112</v>
          </cell>
        </row>
        <row r="193">
          <cell r="A193" t="str">
            <v>6713 СОЧНЫЙ ГРИЛЬ ПМ сос п/о мгс 0.41кг 8шт.  ОСТАНКИНО</v>
          </cell>
          <cell r="D193">
            <v>2308</v>
          </cell>
          <cell r="F193">
            <v>2308</v>
          </cell>
        </row>
        <row r="194">
          <cell r="A194" t="str">
            <v>6716 ОСОБАЯ Коровино (в сетке) 0.5кг 8шт.  ОСТАНКИНО</v>
          </cell>
          <cell r="D194">
            <v>853</v>
          </cell>
          <cell r="F194">
            <v>853</v>
          </cell>
        </row>
        <row r="195">
          <cell r="A195" t="str">
            <v>6717 ДОКТОРСКАЯ ОРИГИН. ц/о в/у 0.5кг 6шт.  ОСТАНКИНО</v>
          </cell>
          <cell r="D195">
            <v>1</v>
          </cell>
          <cell r="F195">
            <v>1</v>
          </cell>
        </row>
        <row r="196">
          <cell r="A196" t="str">
            <v>6722 СОЧНЫЕ ПМ сос п/о мгс 0,41кг 10шт.  ОСТАНКИНО</v>
          </cell>
          <cell r="D196">
            <v>5190</v>
          </cell>
          <cell r="F196">
            <v>5197</v>
          </cell>
        </row>
        <row r="197">
          <cell r="A197" t="str">
            <v>6726 СЛИВОЧНЫЕ ПМ сос п/о мгс 0.41кг 10шт.  ОСТАНКИНО</v>
          </cell>
          <cell r="D197">
            <v>3936</v>
          </cell>
          <cell r="F197">
            <v>3936</v>
          </cell>
        </row>
        <row r="198">
          <cell r="A198" t="str">
            <v>6734 ОСОБАЯ СО ШПИКОМ Коровино (в сетке) 0,5кг ОСТАНКИНО</v>
          </cell>
          <cell r="D198">
            <v>173</v>
          </cell>
          <cell r="F198">
            <v>173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178.8</v>
          </cell>
          <cell r="F201">
            <v>178.8</v>
          </cell>
        </row>
        <row r="202">
          <cell r="A202" t="str">
            <v>6769 СЕМЕЙНАЯ вар п/о  ОСТАНКИНО</v>
          </cell>
          <cell r="D202">
            <v>40.899000000000001</v>
          </cell>
          <cell r="F202">
            <v>42.241</v>
          </cell>
        </row>
        <row r="203">
          <cell r="A203" t="str">
            <v>6776 ХОТ-ДОГ Папа может сос п/о мгс 0.35кг  ОСТАНКИНО</v>
          </cell>
          <cell r="D203">
            <v>321</v>
          </cell>
          <cell r="F203">
            <v>321</v>
          </cell>
        </row>
        <row r="204">
          <cell r="A204" t="str">
            <v>6777 МЯСНЫЕ С ГОВЯДИНОЙ ПМ сос п/о мгс 0.4кг  ОСТАНКИНО</v>
          </cell>
          <cell r="D204">
            <v>1023</v>
          </cell>
          <cell r="F204">
            <v>1029</v>
          </cell>
        </row>
        <row r="205">
          <cell r="A205" t="str">
            <v>6785 ВЕНСКАЯ САЛЯМИ п/к в/у 0.33кг 8шт.  ОСТАНКИНО</v>
          </cell>
          <cell r="D205">
            <v>70</v>
          </cell>
          <cell r="F205">
            <v>70</v>
          </cell>
        </row>
        <row r="206">
          <cell r="A206" t="str">
            <v>6787 СЕРВЕЛАТ КРЕМЛЕВСКИЙ в/к в/у 0,33кг 8шт.  ОСТАНКИНО</v>
          </cell>
          <cell r="D206">
            <v>94</v>
          </cell>
          <cell r="F206">
            <v>94</v>
          </cell>
        </row>
        <row r="207">
          <cell r="A207" t="str">
            <v>6793 БАЛЫКОВАЯ в/к в/у 0,33кг 8шт.  ОСТАНКИНО</v>
          </cell>
          <cell r="D207">
            <v>98</v>
          </cell>
          <cell r="F207">
            <v>98</v>
          </cell>
        </row>
        <row r="208">
          <cell r="A208" t="str">
            <v>6795 ОСТАНКИНСКАЯ в/к в/у 0,33кг 8шт.  ОСТАНКИНО</v>
          </cell>
          <cell r="D208">
            <v>66</v>
          </cell>
          <cell r="F208">
            <v>66</v>
          </cell>
        </row>
        <row r="209">
          <cell r="A209" t="str">
            <v>6797 С ИНДЕЙКОЙ Папа может вар п/о 0,4кг 8шт.  ОСТАНКИНО</v>
          </cell>
          <cell r="D209">
            <v>117</v>
          </cell>
          <cell r="F209">
            <v>117</v>
          </cell>
        </row>
        <row r="210">
          <cell r="A210" t="str">
            <v>6807 СЕРВЕЛАТ ЕВРОПЕЙСКИЙ в/к в/у 0,33кг 8шт.  ОСТАНКИНО</v>
          </cell>
          <cell r="D210">
            <v>88</v>
          </cell>
          <cell r="F210">
            <v>88</v>
          </cell>
        </row>
        <row r="211">
          <cell r="A211" t="str">
            <v>6822 ИЗ ОТБОРНОГО МЯСА ПМ сос п/о мгс 0,36кг  ОСТАНКИНО</v>
          </cell>
          <cell r="D211">
            <v>292</v>
          </cell>
          <cell r="F211">
            <v>298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287</v>
          </cell>
          <cell r="F212">
            <v>287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342</v>
          </cell>
          <cell r="F213">
            <v>342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22</v>
          </cell>
          <cell r="F215">
            <v>22</v>
          </cell>
        </row>
        <row r="216">
          <cell r="A216" t="str">
            <v>БОНУС СОЧНЫЕ сос п/о мгс 0.41кг_UZ (6087)  ОСТАНКИНО</v>
          </cell>
          <cell r="D216">
            <v>1127</v>
          </cell>
          <cell r="F216">
            <v>1127</v>
          </cell>
        </row>
        <row r="217">
          <cell r="A217" t="str">
            <v>БОНУС СОЧНЫЕ сос п/о мгс 1*6_UZ (6088)  ОСТАНКИНО</v>
          </cell>
          <cell r="D217">
            <v>409</v>
          </cell>
          <cell r="F217">
            <v>409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1495</v>
          </cell>
        </row>
        <row r="219">
          <cell r="A219" t="str">
            <v>БОНУС_283  Сосиски Сочинки, ВЕС, ТМ Стародворье ПОКОМ</v>
          </cell>
          <cell r="F219">
            <v>1.3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377.47899999999998</v>
          </cell>
        </row>
        <row r="221">
          <cell r="A221" t="str">
            <v>БОНУС_Колбаса вареная Филейская ТМ Вязанка. ВЕС  ПОКОМ</v>
          </cell>
          <cell r="F221">
            <v>542.03300000000002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140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702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11</v>
          </cell>
          <cell r="F224">
            <v>11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518</v>
          </cell>
        </row>
        <row r="226">
          <cell r="A226" t="str">
            <v>Бутербродная вареная 0,47 кг шт.  СПК</v>
          </cell>
          <cell r="D226">
            <v>142</v>
          </cell>
          <cell r="F226">
            <v>142</v>
          </cell>
        </row>
        <row r="227">
          <cell r="A227" t="str">
            <v>Вацлавская п/к (черева) 390 гр.шт. термоус.пак  СПК</v>
          </cell>
          <cell r="D227">
            <v>95</v>
          </cell>
          <cell r="F227">
            <v>95</v>
          </cell>
        </row>
        <row r="228">
          <cell r="A228" t="str">
            <v>Ветчина Вацлавская 400 гр.шт.  СПК</v>
          </cell>
          <cell r="D228">
            <v>5</v>
          </cell>
          <cell r="F228">
            <v>5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327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831</v>
          </cell>
          <cell r="F230">
            <v>2034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688</v>
          </cell>
          <cell r="F231">
            <v>1860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242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21</v>
          </cell>
          <cell r="F233">
            <v>21</v>
          </cell>
        </row>
        <row r="234">
          <cell r="A234" t="str">
            <v>Гуцульская с/к "КолбасГрад" 160 гр.шт. термоус. пак  СПК</v>
          </cell>
          <cell r="D234">
            <v>26</v>
          </cell>
          <cell r="F234">
            <v>26</v>
          </cell>
        </row>
        <row r="235">
          <cell r="A235" t="str">
            <v>Дельгаро с/в "Эликатессе" 140 гр.шт.  СПК</v>
          </cell>
          <cell r="D235">
            <v>79</v>
          </cell>
          <cell r="F235">
            <v>79</v>
          </cell>
        </row>
        <row r="236">
          <cell r="A236" t="str">
            <v>Деревенская рубленая вареная 350 гр.шт. термоус. пак.  СПК</v>
          </cell>
          <cell r="D236">
            <v>16</v>
          </cell>
          <cell r="F236">
            <v>16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334</v>
          </cell>
          <cell r="F237">
            <v>334</v>
          </cell>
        </row>
        <row r="238">
          <cell r="A238" t="str">
            <v>Докторская вареная в/с 0,47 кг шт.  СПК</v>
          </cell>
          <cell r="D238">
            <v>123</v>
          </cell>
          <cell r="F238">
            <v>123</v>
          </cell>
        </row>
        <row r="239">
          <cell r="A239" t="str">
            <v>Докторская вареная термоус.пак. "Высокий вкус"  СПК</v>
          </cell>
          <cell r="D239">
            <v>134.02199999999999</v>
          </cell>
          <cell r="F239">
            <v>134.02199999999999</v>
          </cell>
        </row>
        <row r="240">
          <cell r="A240" t="str">
            <v>Жар-боллы с курочкой и сыром, ВЕС ТМ Зареченские  ПОКОМ</v>
          </cell>
          <cell r="F240">
            <v>128.102</v>
          </cell>
        </row>
        <row r="241">
          <cell r="A241" t="str">
            <v>Жар-ладушки с мясом ТМ Зареченские ВЕС ПОКОМ</v>
          </cell>
          <cell r="F241">
            <v>199.80199999999999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22.201000000000001</v>
          </cell>
        </row>
        <row r="243">
          <cell r="A243" t="str">
            <v>Жар-ладушки с яблоком и грушей ТМ Зареченские ВЕС ПОКОМ</v>
          </cell>
          <cell r="F243">
            <v>37</v>
          </cell>
        </row>
        <row r="244">
          <cell r="A244" t="str">
            <v>ЖАР-мени ВЕС ТМ Зареченские  ПОКОМ</v>
          </cell>
          <cell r="F244">
            <v>109</v>
          </cell>
        </row>
        <row r="245">
          <cell r="A245" t="str">
            <v>Карбонад Юбилейный 0,13кг нар.д/ф шт. СПК</v>
          </cell>
          <cell r="D245">
            <v>27</v>
          </cell>
          <cell r="F245">
            <v>27</v>
          </cell>
        </row>
        <row r="246">
          <cell r="A246" t="str">
            <v>Классика с/к 235 гр.шт. "Высокий вкус"  СПК</v>
          </cell>
          <cell r="D246">
            <v>189</v>
          </cell>
          <cell r="F246">
            <v>189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839</v>
          </cell>
          <cell r="F247">
            <v>839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770</v>
          </cell>
          <cell r="F248">
            <v>770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115</v>
          </cell>
          <cell r="F249">
            <v>115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33</v>
          </cell>
          <cell r="F250">
            <v>33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82</v>
          </cell>
          <cell r="F251">
            <v>82</v>
          </cell>
        </row>
        <row r="252">
          <cell r="A252" t="str">
            <v>Краковская п/к (черева) 390 гр.шт. термоус.пак. СПК</v>
          </cell>
          <cell r="D252">
            <v>9</v>
          </cell>
          <cell r="F252">
            <v>9</v>
          </cell>
        </row>
        <row r="253">
          <cell r="A253" t="str">
            <v>Круггетсы с сырным соусом ТМ Горячая штучка 0,25 кг зам  ПОКОМ</v>
          </cell>
          <cell r="F253">
            <v>429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13</v>
          </cell>
          <cell r="F254">
            <v>774</v>
          </cell>
        </row>
        <row r="255">
          <cell r="A255" t="str">
            <v>Ла Фаворте с/в "Эликатессе" 140 гр.шт.  СПК</v>
          </cell>
          <cell r="D255">
            <v>80</v>
          </cell>
          <cell r="F255">
            <v>80</v>
          </cell>
        </row>
        <row r="256">
          <cell r="A256" t="str">
            <v>Ливерная Печеночная "Просто выгодно" 0,3 кг.шт.  СПК</v>
          </cell>
          <cell r="D256">
            <v>78</v>
          </cell>
          <cell r="F256">
            <v>78</v>
          </cell>
        </row>
        <row r="257">
          <cell r="A257" t="str">
            <v>Любительская вареная термоус.пак. "Высокий вкус"  СПК</v>
          </cell>
          <cell r="D257">
            <v>105</v>
          </cell>
          <cell r="F257">
            <v>105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68.402000000000001</v>
          </cell>
        </row>
        <row r="259">
          <cell r="A259" t="str">
            <v>Мини-сосиски в тесте "Фрайпики" 3,7кг ВЕС,  ПОКОМ</v>
          </cell>
          <cell r="F259">
            <v>7.4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139.80000000000001</v>
          </cell>
        </row>
        <row r="261">
          <cell r="A261" t="str">
            <v>Мусульманская вареная "Просто выгодно"  СПК</v>
          </cell>
          <cell r="D261">
            <v>46</v>
          </cell>
          <cell r="F261">
            <v>46</v>
          </cell>
        </row>
        <row r="262">
          <cell r="A262" t="str">
            <v>Мусульманская п/к "Просто выгодно" термофор.пак.  СПК</v>
          </cell>
          <cell r="D262">
            <v>5</v>
          </cell>
          <cell r="F262">
            <v>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6</v>
          </cell>
          <cell r="F263">
            <v>2420</v>
          </cell>
        </row>
        <row r="264">
          <cell r="A264" t="str">
            <v>Наггетсы Нагетосы Сочная курочка в хрустящей панировке 0,25кг ТМ Горячая штучка   ПОКОМ</v>
          </cell>
          <cell r="D264">
            <v>1</v>
          </cell>
          <cell r="F264">
            <v>1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1638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5</v>
          </cell>
          <cell r="F266">
            <v>1854</v>
          </cell>
        </row>
        <row r="267">
          <cell r="A267" t="str">
            <v>Наггетсы с куриным филе и сыром ТМ Вязанка 0,25 кг ПОКОМ</v>
          </cell>
          <cell r="D267">
            <v>5</v>
          </cell>
          <cell r="F267">
            <v>616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318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81</v>
          </cell>
          <cell r="F269">
            <v>81</v>
          </cell>
        </row>
        <row r="270">
          <cell r="A270" t="str">
            <v>Оригинальная с перцем с/к  СПК</v>
          </cell>
          <cell r="D270">
            <v>341.3</v>
          </cell>
          <cell r="F270">
            <v>2541.3000000000002</v>
          </cell>
        </row>
        <row r="271">
          <cell r="A271" t="str">
            <v>Особая вареная  СПК</v>
          </cell>
          <cell r="D271">
            <v>9</v>
          </cell>
          <cell r="F271">
            <v>9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45</v>
          </cell>
          <cell r="F272">
            <v>45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197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70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764</v>
          </cell>
        </row>
        <row r="276">
          <cell r="A276" t="str">
            <v>Пельмени Бигбули с мясом, Горячая штучка 0,43кг  ПОКОМ</v>
          </cell>
          <cell r="F276">
            <v>164</v>
          </cell>
        </row>
        <row r="277">
          <cell r="A277" t="str">
            <v>Пельмени Бигбули с мясом, Горячая штучка 0,9кг  ПОКОМ</v>
          </cell>
          <cell r="D277">
            <v>385</v>
          </cell>
          <cell r="F277">
            <v>722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815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184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477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883</v>
          </cell>
          <cell r="F281">
            <v>2602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3</v>
          </cell>
          <cell r="F282">
            <v>1005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5</v>
          </cell>
          <cell r="F283">
            <v>1310.002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1474</v>
          </cell>
          <cell r="F284">
            <v>3434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</v>
          </cell>
          <cell r="F285">
            <v>931</v>
          </cell>
        </row>
        <row r="286">
          <cell r="A286" t="str">
            <v>Пельмени Левантские ТМ Особый рецепт 0,8 кг  ПОКОМ</v>
          </cell>
          <cell r="F286">
            <v>6</v>
          </cell>
        </row>
        <row r="287">
          <cell r="A287" t="str">
            <v>Пельмени Медвежьи ушки с фермерскими сливками 0,7кг  ПОКОМ</v>
          </cell>
          <cell r="F287">
            <v>161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F288">
            <v>140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111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</v>
          </cell>
          <cell r="F290">
            <v>1323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F291">
            <v>206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542.00099999999998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544</v>
          </cell>
        </row>
        <row r="294">
          <cell r="A294" t="str">
            <v>Пельмени Сочные сфера 0,8 кг ТМ Стародворье  ПОКОМ</v>
          </cell>
          <cell r="F294">
            <v>26</v>
          </cell>
        </row>
        <row r="295">
          <cell r="A295" t="str">
            <v>Пельмени Сочные сфера 0,9 кг ТМ Стародворье ПОКОМ</v>
          </cell>
          <cell r="F295">
            <v>343</v>
          </cell>
        </row>
        <row r="296">
          <cell r="A296" t="str">
            <v>Пипперони с/к "Эликатессе" 0,10 кг.шт.  СПК</v>
          </cell>
          <cell r="D296">
            <v>82</v>
          </cell>
          <cell r="F296">
            <v>82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8</v>
          </cell>
          <cell r="F297">
            <v>8</v>
          </cell>
        </row>
        <row r="298">
          <cell r="A298" t="str">
            <v>Плавленый Сыр 45% "С грибами" СТМ "ПапаМожет 180гр  ОСТАНКИНО</v>
          </cell>
          <cell r="D298">
            <v>7</v>
          </cell>
          <cell r="F298">
            <v>7</v>
          </cell>
        </row>
        <row r="299">
          <cell r="A299" t="str">
            <v>По-Австрийски с/к 260 гр.шт. "Высокий вкус"  СПК</v>
          </cell>
          <cell r="D299">
            <v>167</v>
          </cell>
          <cell r="F299">
            <v>167</v>
          </cell>
        </row>
        <row r="300">
          <cell r="A300" t="str">
            <v>Покровская вареная 0,47 кг шт.  СПК</v>
          </cell>
          <cell r="D300">
            <v>24</v>
          </cell>
          <cell r="F300">
            <v>24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20</v>
          </cell>
          <cell r="F301">
            <v>20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25</v>
          </cell>
          <cell r="F302">
            <v>25</v>
          </cell>
        </row>
        <row r="303">
          <cell r="A303" t="str">
            <v>Салями Трюфель с/в "Эликатессе" 0,16 кг.шт.  СПК</v>
          </cell>
          <cell r="D303">
            <v>197</v>
          </cell>
          <cell r="F303">
            <v>197</v>
          </cell>
        </row>
        <row r="304">
          <cell r="A304" t="str">
            <v>Салями Финская с/к 235 гр.шт. "Высокий вкус"  СПК</v>
          </cell>
          <cell r="D304">
            <v>279</v>
          </cell>
          <cell r="F304">
            <v>279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152.19999999999999</v>
          </cell>
          <cell r="F305">
            <v>427.2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102</v>
          </cell>
          <cell r="F306">
            <v>207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11</v>
          </cell>
          <cell r="F307">
            <v>11</v>
          </cell>
        </row>
        <row r="308">
          <cell r="A308" t="str">
            <v>Семейная с чесночком Экстра вареная  СПК</v>
          </cell>
          <cell r="D308">
            <v>33</v>
          </cell>
          <cell r="F308">
            <v>33</v>
          </cell>
        </row>
        <row r="309">
          <cell r="A309" t="str">
            <v>Семейная с чесночком Экстра вареная 0,5 кг.шт.  СПК</v>
          </cell>
          <cell r="D309">
            <v>9</v>
          </cell>
          <cell r="F309">
            <v>9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86</v>
          </cell>
          <cell r="F310">
            <v>86</v>
          </cell>
        </row>
        <row r="311">
          <cell r="A311" t="str">
            <v>Сервелат Финский в/к 0,38 кг.шт. термофор.пак.  СПК</v>
          </cell>
          <cell r="D311">
            <v>78</v>
          </cell>
          <cell r="F311">
            <v>78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143</v>
          </cell>
          <cell r="F312">
            <v>143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254</v>
          </cell>
          <cell r="F313">
            <v>254</v>
          </cell>
        </row>
        <row r="314">
          <cell r="A314" t="str">
            <v>Сибирская особая с/к 0,235 кг шт.  СПК</v>
          </cell>
          <cell r="D314">
            <v>472</v>
          </cell>
          <cell r="F314">
            <v>522</v>
          </cell>
        </row>
        <row r="315">
          <cell r="A315" t="str">
            <v>Славянская п/к 0,38 кг шт.термофор.пак.  СПК</v>
          </cell>
          <cell r="D315">
            <v>25</v>
          </cell>
          <cell r="F315">
            <v>25</v>
          </cell>
        </row>
        <row r="316">
          <cell r="A316" t="str">
            <v>Смак-мени с картофелем и сочной грудинкой 1кг ТМ Зареченские ПОКОМ</v>
          </cell>
          <cell r="F316">
            <v>18</v>
          </cell>
        </row>
        <row r="317">
          <cell r="A317" t="str">
            <v>Смак-мени с мясом 1кг ТМ Зареченские ПОКОМ</v>
          </cell>
          <cell r="F317">
            <v>57</v>
          </cell>
        </row>
        <row r="318">
          <cell r="A318" t="str">
            <v>Смаколадьи с яблоком и грушей ТМ Зареченские,0,9 кг ПОКОМ</v>
          </cell>
          <cell r="F318">
            <v>5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"Молочные" 0,36 кг.шт. вак.упак.  СПК</v>
          </cell>
          <cell r="D320">
            <v>37</v>
          </cell>
          <cell r="F320">
            <v>37</v>
          </cell>
        </row>
        <row r="321">
          <cell r="A321" t="str">
            <v>Сосиски Классические (в ср.защ.атм.) СПК</v>
          </cell>
          <cell r="D321">
            <v>11</v>
          </cell>
          <cell r="F321">
            <v>11</v>
          </cell>
        </row>
        <row r="322">
          <cell r="A322" t="str">
            <v>Сосиски Мусульманские "Просто выгодно" (в ср.защ.атм.)  СПК</v>
          </cell>
          <cell r="D322">
            <v>27</v>
          </cell>
          <cell r="F322">
            <v>27</v>
          </cell>
        </row>
        <row r="323">
          <cell r="A323" t="str">
            <v>Сосиски Хот-дог ВЕС (лоток с ср.защ.атм.)   СПК</v>
          </cell>
          <cell r="D323">
            <v>49</v>
          </cell>
          <cell r="F323">
            <v>49</v>
          </cell>
        </row>
        <row r="324">
          <cell r="A324" t="str">
            <v>Сосисоны в темпуре ВЕС  ПОКОМ</v>
          </cell>
          <cell r="F324">
            <v>57.1</v>
          </cell>
        </row>
        <row r="325">
          <cell r="A325" t="str">
            <v>Сочный мегачебурек ТМ Зареченские ВЕС ПОКОМ</v>
          </cell>
          <cell r="F325">
            <v>96.38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80</v>
          </cell>
          <cell r="F327">
            <v>80</v>
          </cell>
        </row>
        <row r="328">
          <cell r="A328" t="str">
            <v>Сыр Боккончини копченый 40% 100 гр.  ОСТАНКИНО</v>
          </cell>
          <cell r="D328">
            <v>57</v>
          </cell>
          <cell r="F328">
            <v>57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8</v>
          </cell>
          <cell r="F329">
            <v>8</v>
          </cell>
        </row>
        <row r="330">
          <cell r="A330" t="str">
            <v>Сыр колбасный копченый Папа Может 400 гр  ОСТАНКИНО</v>
          </cell>
          <cell r="D330">
            <v>12</v>
          </cell>
          <cell r="F330">
            <v>12</v>
          </cell>
        </row>
        <row r="331">
          <cell r="A331" t="str">
            <v>Сыр Останкино "Алтайский Gold" 50% вес  ОСТАНКИНО</v>
          </cell>
          <cell r="D331">
            <v>1.5</v>
          </cell>
          <cell r="F331">
            <v>1.5</v>
          </cell>
        </row>
        <row r="332">
          <cell r="A332" t="str">
            <v>Сыр ПАПА МОЖЕТ "Гауда Голд" 45% 180 г  ОСТАНКИНО</v>
          </cell>
          <cell r="D332">
            <v>323</v>
          </cell>
          <cell r="F332">
            <v>323</v>
          </cell>
        </row>
        <row r="333">
          <cell r="A333" t="str">
            <v>Сыр Папа Может "Гауда Голд", 45% брусок ВЕС ОСТАНКИНО</v>
          </cell>
          <cell r="D333">
            <v>28</v>
          </cell>
          <cell r="F333">
            <v>28</v>
          </cell>
        </row>
        <row r="334">
          <cell r="A334" t="str">
            <v>Сыр ПАПА МОЖЕТ "Голландский традиционный" 45% 180 г  ОСТАНКИНО</v>
          </cell>
          <cell r="D334">
            <v>731</v>
          </cell>
          <cell r="F334">
            <v>731</v>
          </cell>
        </row>
        <row r="335">
          <cell r="A335" t="str">
            <v>Сыр Папа Может "Голландский традиционный", 45% брусок ВЕС ОСТАНКИНО</v>
          </cell>
          <cell r="D335">
            <v>29.8</v>
          </cell>
          <cell r="F335">
            <v>29.8</v>
          </cell>
        </row>
        <row r="336">
          <cell r="A336" t="str">
            <v>Сыр Папа Может "Пошехонский" 45% вес (= 3 кг)  ОСТАНКИНО</v>
          </cell>
          <cell r="D336">
            <v>12.5</v>
          </cell>
          <cell r="F336">
            <v>12.5</v>
          </cell>
        </row>
        <row r="337">
          <cell r="A337" t="str">
            <v>Сыр ПАПА МОЖЕТ "Российский традиционный" 45% 180 г  ОСТАНКИНО</v>
          </cell>
          <cell r="D337">
            <v>800</v>
          </cell>
          <cell r="F337">
            <v>800</v>
          </cell>
        </row>
        <row r="338">
          <cell r="A338" t="str">
            <v>Сыр Папа Может "Сметанковый" 50% вес (=3кг)  ОСТАНКИНО</v>
          </cell>
          <cell r="D338">
            <v>15</v>
          </cell>
          <cell r="F338">
            <v>15</v>
          </cell>
        </row>
        <row r="339">
          <cell r="A339" t="str">
            <v>Сыр ПАПА МОЖЕТ "Тильзитер" 45% 180 г  ОСТАНКИНО</v>
          </cell>
          <cell r="D339">
            <v>129</v>
          </cell>
          <cell r="F339">
            <v>129</v>
          </cell>
        </row>
        <row r="340">
          <cell r="A340" t="str">
            <v>Сыр Папа Может Гауда  45% вес     Останкино</v>
          </cell>
          <cell r="D340">
            <v>6.5</v>
          </cell>
          <cell r="F340">
            <v>6.5</v>
          </cell>
        </row>
        <row r="341">
          <cell r="A341" t="str">
            <v>Сыр Папа Может Голландский 45%, нарез, 125г (9 шт)  Останкино</v>
          </cell>
          <cell r="D341">
            <v>137</v>
          </cell>
          <cell r="F341">
            <v>137</v>
          </cell>
        </row>
        <row r="342">
          <cell r="A342" t="str">
            <v>Сыр Папа Может Министерский 45% 200г  Останкино</v>
          </cell>
          <cell r="D342">
            <v>53</v>
          </cell>
          <cell r="F342">
            <v>53</v>
          </cell>
        </row>
        <row r="343">
          <cell r="A343" t="str">
            <v>Сыр Папа Может Российский  50% 200гр  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Российский 50%, нарезка 125г  Останкино</v>
          </cell>
          <cell r="D344">
            <v>139</v>
          </cell>
          <cell r="F344">
            <v>139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134.5</v>
          </cell>
          <cell r="F345">
            <v>134.5</v>
          </cell>
        </row>
        <row r="346">
          <cell r="A346" t="str">
            <v>Сыр Папа Может Тильзитер   45% 200гр     Останкино</v>
          </cell>
          <cell r="D346">
            <v>146</v>
          </cell>
          <cell r="F346">
            <v>146</v>
          </cell>
        </row>
        <row r="347">
          <cell r="A347" t="str">
            <v>Сыр Папа Может Тильзитер   45% вес      Останкино</v>
          </cell>
          <cell r="D347">
            <v>28.1</v>
          </cell>
          <cell r="F347">
            <v>28.1</v>
          </cell>
        </row>
        <row r="348">
          <cell r="A348" t="str">
            <v>Сыр Плавл. Сливочный 55% 190гр  Останкино</v>
          </cell>
          <cell r="D348">
            <v>41</v>
          </cell>
          <cell r="F348">
            <v>41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68.099999999999994</v>
          </cell>
          <cell r="F349">
            <v>68.099999999999994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6</v>
          </cell>
          <cell r="F350">
            <v>6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2.5</v>
          </cell>
          <cell r="F351">
            <v>2.5</v>
          </cell>
        </row>
        <row r="352">
          <cell r="A352" t="str">
            <v>Сыр рассольный жирный Чечил 45% 100 гр  ОСТАНКИНО</v>
          </cell>
          <cell r="D352">
            <v>118</v>
          </cell>
          <cell r="F352">
            <v>118</v>
          </cell>
        </row>
        <row r="353">
          <cell r="A353" t="str">
            <v>Сыр рассольный жирный Чечил копченый 45% 100 гр  ОСТАНКИНО</v>
          </cell>
          <cell r="D353">
            <v>98</v>
          </cell>
          <cell r="F353">
            <v>98</v>
          </cell>
        </row>
        <row r="354">
          <cell r="A354" t="str">
            <v>Сыр Скаморца свежий 40% 100 гр.  ОСТАНКИНО</v>
          </cell>
          <cell r="D354">
            <v>46</v>
          </cell>
          <cell r="F354">
            <v>46</v>
          </cell>
        </row>
        <row r="355">
          <cell r="A355" t="str">
            <v>Сыр творожный с зеленью 60% Папа может 140 гр.  ОСТАНКИНО</v>
          </cell>
          <cell r="D355">
            <v>8</v>
          </cell>
          <cell r="F355">
            <v>8</v>
          </cell>
        </row>
        <row r="356">
          <cell r="A356" t="str">
            <v>Сыч/Прод Коровино Российский 50% 200г СЗМЖ  ОСТАНКИНО</v>
          </cell>
          <cell r="D356">
            <v>15</v>
          </cell>
          <cell r="F356">
            <v>15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10.5</v>
          </cell>
          <cell r="F357">
            <v>10.5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156.30000000000001</v>
          </cell>
          <cell r="F358">
            <v>156.30000000000001</v>
          </cell>
        </row>
        <row r="359">
          <cell r="A359" t="str">
            <v>Сыч/Прод Коровино Тильзитер 50% 200г СЗМЖ  ОСТАНКИНО</v>
          </cell>
          <cell r="D359">
            <v>181</v>
          </cell>
          <cell r="F359">
            <v>181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51</v>
          </cell>
          <cell r="F360">
            <v>51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7</v>
          </cell>
          <cell r="F361">
            <v>7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126</v>
          </cell>
          <cell r="F362">
            <v>126</v>
          </cell>
        </row>
        <row r="363">
          <cell r="A363" t="str">
            <v>Торо Неро с/в "Эликатессе" 140 гр.шт.  СПК</v>
          </cell>
          <cell r="D363">
            <v>72</v>
          </cell>
          <cell r="F363">
            <v>72</v>
          </cell>
        </row>
        <row r="364">
          <cell r="A364" t="str">
            <v>Уши свиные копченые к пиву 0,15кг нар. д/ф шт.  СПК</v>
          </cell>
          <cell r="D364">
            <v>20</v>
          </cell>
          <cell r="F364">
            <v>20</v>
          </cell>
        </row>
        <row r="365">
          <cell r="A365" t="str">
            <v>Фестивальная пора с/к 100 гр.шт.нар. (лоток с ср.защ.атм.)  СПК</v>
          </cell>
          <cell r="D365">
            <v>315</v>
          </cell>
          <cell r="F365">
            <v>315</v>
          </cell>
        </row>
        <row r="366">
          <cell r="A366" t="str">
            <v>Фестивальная пора с/к 235 гр.шт.  СПК</v>
          </cell>
          <cell r="D366">
            <v>666</v>
          </cell>
          <cell r="F366">
            <v>816</v>
          </cell>
        </row>
        <row r="367">
          <cell r="A367" t="str">
            <v>Фестивальная пора с/к термоус.пак  СПК</v>
          </cell>
          <cell r="D367">
            <v>14.2</v>
          </cell>
          <cell r="F367">
            <v>14.2</v>
          </cell>
        </row>
        <row r="368">
          <cell r="A368" t="str">
            <v>Фестивальная с/к ВЕС   СПК</v>
          </cell>
          <cell r="D368">
            <v>33.200000000000003</v>
          </cell>
          <cell r="F368">
            <v>33.200000000000003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21</v>
          </cell>
        </row>
        <row r="370">
          <cell r="A370" t="str">
            <v>Фуэт с/в "Эликатессе" 160 гр.шт.  СПК</v>
          </cell>
          <cell r="D370">
            <v>256</v>
          </cell>
          <cell r="F370">
            <v>256</v>
          </cell>
        </row>
        <row r="371">
          <cell r="A371" t="str">
            <v>Хинкали Классические ТМ Зареченские ВЕС ПОКОМ</v>
          </cell>
          <cell r="F371">
            <v>60</v>
          </cell>
        </row>
        <row r="372">
          <cell r="A372" t="str">
            <v>Хотстеры ТМ Горячая штучка ТС Хотстеры 0,25 кг зам  ПОКОМ</v>
          </cell>
          <cell r="D372">
            <v>758</v>
          </cell>
          <cell r="F372">
            <v>2145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</v>
          </cell>
          <cell r="F373">
            <v>261</v>
          </cell>
        </row>
        <row r="374">
          <cell r="A374" t="str">
            <v>Хрустящие крылышки ТМ Горячая штучка 0,3 кг зам  ПОКОМ</v>
          </cell>
          <cell r="F374">
            <v>389</v>
          </cell>
        </row>
        <row r="375">
          <cell r="A375" t="str">
            <v>Чебупай брауни ТМ Горячая штучка 0,2 кг.  ПОКОМ</v>
          </cell>
          <cell r="F375">
            <v>65</v>
          </cell>
        </row>
        <row r="376">
          <cell r="A376" t="str">
            <v>Чебупай сочное яблоко ТМ Горячая штучка 0,2 кг зам.  ПОКОМ</v>
          </cell>
          <cell r="F376">
            <v>209</v>
          </cell>
        </row>
        <row r="377">
          <cell r="A377" t="str">
            <v>Чебупай спелая вишня ТМ Горячая штучка 0,2 кг зам.  ПОКОМ</v>
          </cell>
          <cell r="F377">
            <v>257</v>
          </cell>
        </row>
        <row r="378">
          <cell r="A378" t="str">
            <v>Чебупели Курочка гриль ТМ Горячая штучка, 0,3 кг зам  ПОКОМ</v>
          </cell>
          <cell r="F378">
            <v>151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893</v>
          </cell>
          <cell r="F379">
            <v>2961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1107</v>
          </cell>
          <cell r="F380">
            <v>3359</v>
          </cell>
        </row>
        <row r="381">
          <cell r="A381" t="str">
            <v>Чебуреки Мясные вес 2,7 кг ТМ Зареченские ВЕС ПОКОМ</v>
          </cell>
          <cell r="F381">
            <v>35.100999999999999</v>
          </cell>
        </row>
        <row r="382">
          <cell r="A382" t="str">
            <v>Чебуреки сочные ВЕС ТМ Зареченские  ПОКОМ</v>
          </cell>
          <cell r="F382">
            <v>381.00200000000001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201</v>
          </cell>
          <cell r="F383">
            <v>201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156</v>
          </cell>
          <cell r="F384">
            <v>156</v>
          </cell>
        </row>
        <row r="385">
          <cell r="A385" t="str">
            <v>Юбилейная с/к 0,10 кг.шт. нарезка (лоток с ср.защ.атм.)  СПК</v>
          </cell>
          <cell r="D385">
            <v>59</v>
          </cell>
          <cell r="F385">
            <v>59</v>
          </cell>
        </row>
        <row r="386">
          <cell r="A386" t="str">
            <v>Юбилейная с/к 0,235 кг.шт.  СПК</v>
          </cell>
          <cell r="D386">
            <v>1354</v>
          </cell>
          <cell r="F386">
            <v>3104</v>
          </cell>
        </row>
        <row r="387">
          <cell r="A387" t="str">
            <v>Итого</v>
          </cell>
          <cell r="D387">
            <v>115971.24</v>
          </cell>
          <cell r="F387">
            <v>271937.58500000002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08.05.2024 - 08.05.2024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139.755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98.635999999999996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238.52799999999999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39.863999999999997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739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620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50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226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227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76.56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1334.22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74.34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124.08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50.22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2512.9450000000002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629.20000000000005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778.78499999999997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62.551000000000002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52.8</v>
          </cell>
        </row>
        <row r="41">
          <cell r="A41" t="str">
            <v xml:space="preserve"> 240  Колбаса Салями охотничья, ВЕС. ПОКОМ</v>
          </cell>
          <cell r="D41">
            <v>9.375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140.238</v>
          </cell>
        </row>
        <row r="43">
          <cell r="A43" t="str">
            <v xml:space="preserve"> 243  Колбаса Сервелат Зернистый, ВЕС.  ПОКОМ</v>
          </cell>
          <cell r="D43">
            <v>5.84</v>
          </cell>
        </row>
        <row r="44">
          <cell r="A44" t="str">
            <v xml:space="preserve"> 247  Сардельки Нежные, ВЕС.  ПОКОМ</v>
          </cell>
          <cell r="D44">
            <v>37.409999999999997</v>
          </cell>
        </row>
        <row r="45">
          <cell r="A45" t="str">
            <v xml:space="preserve"> 248  Сардельки Сочные ТМ Особый рецепт,   ПОКОМ</v>
          </cell>
          <cell r="D45">
            <v>28.98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248.84100000000001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23.18</v>
          </cell>
        </row>
        <row r="49">
          <cell r="A49" t="str">
            <v xml:space="preserve"> 263  Шпикачки Стародворские, ВЕС.  ПОКОМ</v>
          </cell>
          <cell r="D49">
            <v>24.84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43.31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71.709999999999994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375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706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802</v>
          </cell>
        </row>
        <row r="56">
          <cell r="A56" t="str">
            <v xml:space="preserve"> 283  Сосиски Сочинки, ВЕС, ТМ Стародворье ПОКОМ</v>
          </cell>
          <cell r="D56">
            <v>180.88399999999999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104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308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65.867000000000004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534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633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18.59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23.594999999999999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314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468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247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44.319000000000003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292.56099999999998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444.72300000000001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745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948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275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103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176.15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27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543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472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94.77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78.569999999999993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189.54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95.58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47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45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40.795999999999999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6.75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122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577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102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79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684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1368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24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7.8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111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73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62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62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52.2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100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93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94.25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1.45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33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33.35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132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35.845999999999997</v>
          </cell>
        </row>
        <row r="119">
          <cell r="A119" t="str">
            <v>3812 СОЧНЫЕ сос п/о мгс 2*2  ОСТАНКИНО</v>
          </cell>
          <cell r="D119">
            <v>268.32600000000002</v>
          </cell>
        </row>
        <row r="120">
          <cell r="A120" t="str">
            <v>4063 МЯСНАЯ Папа может вар п/о_Л   ОСТАНКИНО</v>
          </cell>
          <cell r="D120">
            <v>467.358</v>
          </cell>
        </row>
        <row r="121">
          <cell r="A121" t="str">
            <v>4117 ЭКСТРА Папа может с/к в/у_Л   ОСТАНКИНО</v>
          </cell>
          <cell r="D121">
            <v>10.641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27.036999999999999</v>
          </cell>
        </row>
        <row r="123">
          <cell r="A123" t="str">
            <v>4813 ФИЛЕЙНАЯ Папа может вар п/о_Л   ОСТАНКИНО</v>
          </cell>
          <cell r="D123">
            <v>92.076999999999998</v>
          </cell>
        </row>
        <row r="124">
          <cell r="A124" t="str">
            <v>4993 САЛЯМИ ИТАЛЬЯНСКАЯ с/к в/у 1/250*8_120c ОСТАНКИНО</v>
          </cell>
          <cell r="D124">
            <v>124</v>
          </cell>
        </row>
        <row r="125">
          <cell r="A125" t="str">
            <v>5336 ОСОБАЯ вар п/о  ОСТАНКИНО</v>
          </cell>
          <cell r="D125">
            <v>88.622</v>
          </cell>
        </row>
        <row r="126">
          <cell r="A126" t="str">
            <v>5337 ОСОБАЯ СО ШПИКОМ вар п/о  ОСТАНКИНО</v>
          </cell>
          <cell r="D126">
            <v>19.529</v>
          </cell>
        </row>
        <row r="127">
          <cell r="A127" t="str">
            <v>5341 СЕРВЕЛАТ ОХОТНИЧИЙ в/к в/у  ОСТАНКИНО</v>
          </cell>
          <cell r="D127">
            <v>94.554000000000002</v>
          </cell>
        </row>
        <row r="128">
          <cell r="A128" t="str">
            <v>5483 ЭКСТРА Папа может с/к в/у 1/250 8шт.   ОСТАНКИНО</v>
          </cell>
          <cell r="D128">
            <v>214</v>
          </cell>
        </row>
        <row r="129">
          <cell r="A129" t="str">
            <v>5544 Сервелат Финский в/к в/у_45с НОВАЯ ОСТАНКИНО</v>
          </cell>
          <cell r="D129">
            <v>202.00899999999999</v>
          </cell>
        </row>
        <row r="130">
          <cell r="A130" t="str">
            <v>5682 САЛЯМИ МЕЛКОЗЕРНЕНАЯ с/к в/у 1/120_60с   ОСТАНКИНО</v>
          </cell>
          <cell r="D130">
            <v>502</v>
          </cell>
        </row>
        <row r="131">
          <cell r="A131" t="str">
            <v>5706 АРОМАТНАЯ Папа может с/к в/у 1/250 8шт.  ОСТАНКИНО</v>
          </cell>
          <cell r="D131">
            <v>212</v>
          </cell>
        </row>
        <row r="132">
          <cell r="A132" t="str">
            <v>5708 ПОСОЛЬСКАЯ Папа может с/к в/у ОСТАНКИНО</v>
          </cell>
          <cell r="D132">
            <v>19.917000000000002</v>
          </cell>
        </row>
        <row r="133">
          <cell r="A133" t="str">
            <v>5820 СЛИВОЧНЫЕ Папа может сос п/о мгс 2*2_45с   ОСТАНКИНО</v>
          </cell>
          <cell r="D133">
            <v>34.82</v>
          </cell>
        </row>
        <row r="134">
          <cell r="A134" t="str">
            <v>5851 ЭКСТРА Папа может вар п/о   ОСТАНКИНО</v>
          </cell>
          <cell r="D134">
            <v>90.213999999999999</v>
          </cell>
        </row>
        <row r="135">
          <cell r="A135" t="str">
            <v>5931 ОХОТНИЧЬЯ Папа может с/к в/у 1/220 8шт.   ОСТАНКИНО</v>
          </cell>
          <cell r="D135">
            <v>239</v>
          </cell>
        </row>
        <row r="136">
          <cell r="A136" t="str">
            <v>5976 МОЛОЧНЫЕ ТРАДИЦ. сос п/о в/у 1/350_45с  ОСТАНКИНО</v>
          </cell>
          <cell r="D136">
            <v>254</v>
          </cell>
        </row>
        <row r="137">
          <cell r="A137" t="str">
            <v>5981 МОЛОЧНЫЕ ТРАДИЦ. сос п/о мгс 1*6_45с   ОСТАНКИНО</v>
          </cell>
          <cell r="D137">
            <v>35.073999999999998</v>
          </cell>
        </row>
        <row r="138">
          <cell r="A138" t="str">
            <v>5982 МОЛОЧНЫЕ ТРАДИЦ. сос п/о мгс 0,6кг_СНГ  ОСТАНКИНО</v>
          </cell>
          <cell r="D138">
            <v>126</v>
          </cell>
        </row>
        <row r="139">
          <cell r="A139" t="str">
            <v>5992 ВРЕМЯ ОКРОШКИ Папа может вар п/о 0.4кг   ОСТАНКИНО</v>
          </cell>
          <cell r="D139">
            <v>158</v>
          </cell>
        </row>
        <row r="140">
          <cell r="A140" t="str">
            <v>6113 СОЧНЫЕ сос п/о мгс 1*6_Ашан  ОСТАНКИНО</v>
          </cell>
          <cell r="D140">
            <v>336.45100000000002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86.308999999999997</v>
          </cell>
        </row>
        <row r="142">
          <cell r="A142" t="str">
            <v>6221 НЕАПОЛИТАНСКИЙ ДУЭТ с/к с/н мгс 1/90  ОСТАНКИНО</v>
          </cell>
          <cell r="D142">
            <v>14</v>
          </cell>
        </row>
        <row r="143">
          <cell r="A143" t="str">
            <v>6222 ИТАЛЬЯНСКОЕ АССОРТИ с/в с/н мгс 1/90 ОСТАНКИНО</v>
          </cell>
          <cell r="D143">
            <v>17</v>
          </cell>
        </row>
        <row r="144">
          <cell r="A144" t="str">
            <v>6223 БАЛЫК И ШЕЙКА с/в с/н мгс 1/90 10 шт ОСТАНКИНО</v>
          </cell>
          <cell r="D144">
            <v>8</v>
          </cell>
        </row>
        <row r="145">
          <cell r="A145" t="str">
            <v>6228 МЯСНОЕ АССОРТИ к/з с/н мгс 1/90 10шт.  ОСТАНКИНО</v>
          </cell>
          <cell r="D145">
            <v>68</v>
          </cell>
        </row>
        <row r="146">
          <cell r="A146" t="str">
            <v>6247 ДОМАШНЯЯ Папа может вар п/о 0,4кг 8шт.  ОСТАНКИНО</v>
          </cell>
          <cell r="D146">
            <v>49</v>
          </cell>
        </row>
        <row r="147">
          <cell r="A147" t="str">
            <v>6268 ГОВЯЖЬЯ Папа может вар п/о 0,4кг 8 шт.  ОСТАНКИНО</v>
          </cell>
          <cell r="D147">
            <v>58</v>
          </cell>
        </row>
        <row r="148">
          <cell r="A148" t="str">
            <v>6281 СВИНИНА ДЕЛИКАТ. к/в мл/к в/у 0.3кг 45с  ОСТАНКИНО</v>
          </cell>
          <cell r="D148">
            <v>178</v>
          </cell>
        </row>
        <row r="149">
          <cell r="A149" t="str">
            <v>6297 ФИЛЕЙНЫЕ сос ц/о в/у 1/270 12шт_45с  ОСТАНКИНО</v>
          </cell>
          <cell r="D149">
            <v>481</v>
          </cell>
        </row>
        <row r="150">
          <cell r="A150" t="str">
            <v>6303 МЯСНЫЕ Папа может сос п/о мгс 1.5*3  ОСТАНКИНО</v>
          </cell>
          <cell r="D150">
            <v>94.013000000000005</v>
          </cell>
        </row>
        <row r="151">
          <cell r="A151" t="str">
            <v>6325 ДОКТОРСКАЯ ПРЕМИУМ вар п/о 0.4кг 8шт.  ОСТАНКИНО</v>
          </cell>
          <cell r="D151">
            <v>206</v>
          </cell>
        </row>
        <row r="152">
          <cell r="A152" t="str">
            <v>6333 МЯСНАЯ Папа может вар п/о 0.4кг 8шт.  ОСТАНКИНО</v>
          </cell>
          <cell r="D152">
            <v>1419</v>
          </cell>
        </row>
        <row r="153">
          <cell r="A153" t="str">
            <v>6353 ЭКСТРА Папа может вар п/о 0.4кг 8шт.  ОСТАНКИНО</v>
          </cell>
          <cell r="D153">
            <v>472</v>
          </cell>
        </row>
        <row r="154">
          <cell r="A154" t="str">
            <v>6392 ФИЛЕЙНАЯ Папа может вар п/о 0.4кг. ОСТАНКИНО</v>
          </cell>
          <cell r="D154">
            <v>995</v>
          </cell>
        </row>
        <row r="155">
          <cell r="A155" t="str">
            <v>6427 КЛАССИЧЕСКАЯ ПМ вар п/о 0.35кг 8шт. ОСТАНКИНО</v>
          </cell>
          <cell r="D155">
            <v>276</v>
          </cell>
        </row>
        <row r="156">
          <cell r="A156" t="str">
            <v>6445 БЕКОН с/к с/н в/у 1/180 10шт.  ОСТАНКИНО</v>
          </cell>
          <cell r="D156">
            <v>46</v>
          </cell>
        </row>
        <row r="157">
          <cell r="A157" t="str">
            <v>6453 ЭКСТРА Папа может с/к с/н в/у 1/100 14шт.   ОСТАНКИНО</v>
          </cell>
          <cell r="D157">
            <v>301</v>
          </cell>
        </row>
        <row r="158">
          <cell r="A158" t="str">
            <v>6454 АРОМАТНАЯ с/к с/н в/у 1/100 14шт.  ОСТАНКИНО</v>
          </cell>
          <cell r="D158">
            <v>333</v>
          </cell>
        </row>
        <row r="159">
          <cell r="A159" t="str">
            <v>6470 ВЕТЧ.МРАМОРНАЯ в/у_45с  ОСТАНКИНО</v>
          </cell>
          <cell r="D159">
            <v>14.17</v>
          </cell>
        </row>
        <row r="160">
          <cell r="A160" t="str">
            <v>6475 С СЫРОМ Папа может сос ц/о мгс 0.4кг6шт  ОСТАНКИНО</v>
          </cell>
          <cell r="D160">
            <v>57</v>
          </cell>
        </row>
        <row r="161">
          <cell r="A161" t="str">
            <v>6527 ШПИКАЧКИ СОЧНЫЕ ПМ сар б/о мгс 1*3 45с ОСТАНКИНО</v>
          </cell>
          <cell r="D161">
            <v>76.332999999999998</v>
          </cell>
        </row>
        <row r="162">
          <cell r="A162" t="str">
            <v>6555 ПОСОЛЬСКАЯ с/к с/н в/у 1/100 10шт.  ОСТАНКИНО</v>
          </cell>
          <cell r="D162">
            <v>54</v>
          </cell>
        </row>
        <row r="163">
          <cell r="A163" t="str">
            <v>6586 МРАМОРНАЯ И БАЛЫКОВАЯ в/к с/н мгс 1/90 ОСТАНКИНО</v>
          </cell>
          <cell r="D163">
            <v>20</v>
          </cell>
        </row>
        <row r="164">
          <cell r="A164" t="str">
            <v>6601 ГОВЯЖЬИ СН сос п/о мгс 1*6  ОСТАНКИНО</v>
          </cell>
          <cell r="D164">
            <v>32.503999999999998</v>
          </cell>
        </row>
        <row r="165">
          <cell r="A165" t="str">
            <v>6602 БАВАРСКИЕ ПМ сос ц/о мгс 0,35кг 8шт.  ОСТАНКИНО</v>
          </cell>
          <cell r="D165">
            <v>81</v>
          </cell>
        </row>
        <row r="166">
          <cell r="A166" t="str">
            <v>6616 МОЛОЧНЫЕ КЛАССИЧЕСКИЕ сос п/о в/у 0.3кг  ОСТАНКИНО</v>
          </cell>
          <cell r="D166">
            <v>40</v>
          </cell>
        </row>
        <row r="167">
          <cell r="A167" t="str">
            <v>6661 СОЧНЫЙ ГРИЛЬ ПМ сос п/о мгс 1.5*4_Маяк  ОСТАНКИНО</v>
          </cell>
          <cell r="D167">
            <v>6.21</v>
          </cell>
        </row>
        <row r="168">
          <cell r="A168" t="str">
            <v>6666 БОЯНСКАЯ Папа может п/к в/у 0,28кг 8 шт. ОСТАНКИНО</v>
          </cell>
          <cell r="D168">
            <v>352</v>
          </cell>
        </row>
        <row r="169">
          <cell r="A169" t="str">
            <v>6669 ВЕНСКАЯ САЛЯМИ п/к в/у 0.28кг 8шт  ОСТАНКИНО</v>
          </cell>
          <cell r="D169">
            <v>74</v>
          </cell>
        </row>
        <row r="170">
          <cell r="A170" t="str">
            <v>6683 СЕРВЕЛАТ ЗЕРНИСТЫЙ ПМ в/к в/у 0,35кг  ОСТАНКИНО</v>
          </cell>
          <cell r="D170">
            <v>705</v>
          </cell>
        </row>
        <row r="171">
          <cell r="A171" t="str">
            <v>6684 СЕРВЕЛАТ КАРЕЛЬСКИЙ ПМ в/к в/у 0.28кг  ОСТАНКИНО</v>
          </cell>
          <cell r="D171">
            <v>576</v>
          </cell>
        </row>
        <row r="172">
          <cell r="A172" t="str">
            <v>6689 СЕРВЕЛАТ ОХОТНИЧИЙ ПМ в/к в/у 0,35кг 8шт  ОСТАНКИНО</v>
          </cell>
          <cell r="D172">
            <v>938</v>
          </cell>
        </row>
        <row r="173">
          <cell r="A173" t="str">
            <v>6692 СЕРВЕЛАТ ПРИМА в/к в/у 0.28кг 8шт.  ОСТАНКИНО</v>
          </cell>
          <cell r="D173">
            <v>125</v>
          </cell>
        </row>
        <row r="174">
          <cell r="A174" t="str">
            <v>6697 СЕРВЕЛАТ ФИНСКИЙ ПМ в/к в/у 0,35кг 8шт.  ОСТАНКИНО</v>
          </cell>
          <cell r="D174">
            <v>1300</v>
          </cell>
        </row>
        <row r="175">
          <cell r="A175" t="str">
            <v>6713 СОЧНЫЙ ГРИЛЬ ПМ сос п/о мгс 0.41кг 8шт.  ОСТАНКИНО</v>
          </cell>
          <cell r="D175">
            <v>641</v>
          </cell>
        </row>
        <row r="176">
          <cell r="A176" t="str">
            <v>6716 ОСОБАЯ Коровино (в сетке) 0.5кг 8шт.  ОСТАНКИНО</v>
          </cell>
          <cell r="D176">
            <v>166</v>
          </cell>
        </row>
        <row r="177">
          <cell r="A177" t="str">
            <v>6722 СОЧНЫЕ ПМ сос п/о мгс 0,41кг 10шт.  ОСТАНКИНО</v>
          </cell>
          <cell r="D177">
            <v>1010</v>
          </cell>
        </row>
        <row r="178">
          <cell r="A178" t="str">
            <v>6726 СЛИВОЧНЫЕ ПМ сос п/о мгс 0.41кг 10шт.  ОСТАНКИНО</v>
          </cell>
          <cell r="D178">
            <v>643</v>
          </cell>
        </row>
        <row r="179">
          <cell r="A179" t="str">
            <v>6734 ОСОБАЯ СО ШПИКОМ Коровино (в сетке) 0,5кг ОСТАНКИНО</v>
          </cell>
          <cell r="D179">
            <v>66</v>
          </cell>
        </row>
        <row r="180">
          <cell r="A180" t="str">
            <v>6747 РУССКАЯ ПРЕМИУМ ПМ вар ф/о в/у  ОСТАНКИНО</v>
          </cell>
          <cell r="D180">
            <v>4.74</v>
          </cell>
        </row>
        <row r="181">
          <cell r="A181" t="str">
            <v>6756 ВЕТЧ.ЛЮБИТЕЛЬСКАЯ п/о  ОСТАНКИНО</v>
          </cell>
          <cell r="D181">
            <v>28.722999999999999</v>
          </cell>
        </row>
        <row r="182">
          <cell r="A182" t="str">
            <v>6769 СЕМЕЙНАЯ вар п/о  ОСТАНКИНО</v>
          </cell>
          <cell r="D182">
            <v>5.3730000000000002</v>
          </cell>
        </row>
        <row r="183">
          <cell r="A183" t="str">
            <v>6776 ХОТ-ДОГ Папа может сос п/о мгс 0.35кг  ОСТАНКИНО</v>
          </cell>
          <cell r="D183">
            <v>62</v>
          </cell>
        </row>
        <row r="184">
          <cell r="A184" t="str">
            <v>6777 МЯСНЫЕ С ГОВЯДИНОЙ ПМ сос п/о мгс 0.4кг  ОСТАНКИНО</v>
          </cell>
          <cell r="D184">
            <v>244</v>
          </cell>
        </row>
        <row r="185">
          <cell r="A185" t="str">
            <v>6785 ВЕНСКАЯ САЛЯМИ п/к в/у 0.33кг 8шт.  ОСТАНКИНО</v>
          </cell>
          <cell r="D185">
            <v>68</v>
          </cell>
        </row>
        <row r="186">
          <cell r="A186" t="str">
            <v>6787 СЕРВЕЛАТ КРЕМЛЕВСКИЙ в/к в/у 0,33кг 8шт.  ОСТАНКИНО</v>
          </cell>
          <cell r="D186">
            <v>92</v>
          </cell>
        </row>
        <row r="187">
          <cell r="A187" t="str">
            <v>6793 БАЛЫКОВАЯ в/к в/у 0,33кг 8шт.  ОСТАНКИНО</v>
          </cell>
          <cell r="D187">
            <v>98</v>
          </cell>
        </row>
        <row r="188">
          <cell r="A188" t="str">
            <v>6795 ОСТАНКИНСКАЯ в/к в/у 0,33кг 8шт.  ОСТАНКИНО</v>
          </cell>
          <cell r="D188">
            <v>66</v>
          </cell>
        </row>
        <row r="189">
          <cell r="A189" t="str">
            <v>6797 С ИНДЕЙКОЙ Папа может вар п/о 0,4кг 8шт.  ОСТАНКИНО</v>
          </cell>
          <cell r="D189">
            <v>80</v>
          </cell>
        </row>
        <row r="190">
          <cell r="A190" t="str">
            <v>6807 СЕРВЕЛАТ ЕВРОПЕЙСКИЙ в/к в/у 0,33кг 8шт.  ОСТАНКИНО</v>
          </cell>
          <cell r="D190">
            <v>88</v>
          </cell>
        </row>
        <row r="191">
          <cell r="A191" t="str">
            <v>6822 ИЗ ОТБОРНОГО МЯСА ПМ сос п/о мгс 0,36кг  ОСТАНКИНО</v>
          </cell>
          <cell r="D191">
            <v>85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53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</v>
          </cell>
        </row>
        <row r="194">
          <cell r="A194" t="str">
            <v>БОНУС Z-ОСОБАЯ Коровино вар п/о (5324)  ОСТАНКИНО</v>
          </cell>
          <cell r="D194">
            <v>7.84</v>
          </cell>
        </row>
        <row r="195">
          <cell r="A195" t="str">
            <v>БОНУС Z-ОСОБАЯ Коровино вар п/о 0.5кг_СНГ (6305)  ОСТАНКИНО</v>
          </cell>
          <cell r="D195">
            <v>6</v>
          </cell>
        </row>
        <row r="196">
          <cell r="A196" t="str">
            <v>БОНУС СОЧНЫЕ сос п/о мгс 0.41кг_UZ (6087)  ОСТАНКИНО</v>
          </cell>
          <cell r="D196">
            <v>272</v>
          </cell>
        </row>
        <row r="197">
          <cell r="A197" t="str">
            <v>БОНУС СОЧНЫЕ сос п/о мгс 1*6_UZ (6088)  ОСТАНКИНО</v>
          </cell>
          <cell r="D197">
            <v>77.75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347</v>
          </cell>
        </row>
        <row r="199">
          <cell r="A199" t="str">
            <v>БОНУС_283  Сосиски Сочинки, ВЕС, ТМ Стародворье ПОКОМ</v>
          </cell>
          <cell r="D199">
            <v>1.5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82.88</v>
          </cell>
        </row>
        <row r="201">
          <cell r="A201" t="str">
            <v>БОНУС_Колбаса вареная Филейская ТМ Вязанка. ВЕС  ПОКОМ</v>
          </cell>
          <cell r="D201">
            <v>149.05000000000001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2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177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130</v>
          </cell>
        </row>
        <row r="205">
          <cell r="A205" t="str">
            <v>Бутербродная вареная 0,47 кг шт.  СПК</v>
          </cell>
          <cell r="D205">
            <v>55</v>
          </cell>
        </row>
        <row r="206">
          <cell r="A206" t="str">
            <v>Вацлавская п/к (черева) 390 гр.шт. термоус.пак  СПК</v>
          </cell>
          <cell r="D206">
            <v>32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69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184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253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3</v>
          </cell>
        </row>
        <row r="213">
          <cell r="A213" t="str">
            <v>Гуцульская с/к "КолбасГрад" 160 гр.шт. термоус. пак  СПК</v>
          </cell>
          <cell r="D213">
            <v>9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рубленая вареная 350 гр.шт. термоус. пак.  СПК</v>
          </cell>
          <cell r="D215">
            <v>1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82</v>
          </cell>
        </row>
        <row r="217">
          <cell r="A217" t="str">
            <v>Докторская вареная в/с 0,47 кг шт.  СПК</v>
          </cell>
          <cell r="D217">
            <v>51</v>
          </cell>
        </row>
        <row r="218">
          <cell r="A218" t="str">
            <v>Докторская вареная термоус.пак. "Высокий вкус"  СПК</v>
          </cell>
          <cell r="D218">
            <v>26.83</v>
          </cell>
        </row>
        <row r="219">
          <cell r="A219" t="str">
            <v>Жар-боллы с курочкой и сыром, ВЕС ТМ Зареченские  ПОКОМ</v>
          </cell>
          <cell r="D219">
            <v>39.000999999999998</v>
          </cell>
        </row>
        <row r="220">
          <cell r="A220" t="str">
            <v>Жар-ладушки с мясом ТМ Зареченские ВЕС ПОКОМ</v>
          </cell>
          <cell r="D220">
            <v>40.700000000000003</v>
          </cell>
        </row>
        <row r="221">
          <cell r="A221" t="str">
            <v>Жар-ладушки с яблоком и грушей ТМ Зареченские ВЕС ПОКОМ</v>
          </cell>
          <cell r="D221">
            <v>3.7</v>
          </cell>
        </row>
        <row r="222">
          <cell r="A222" t="str">
            <v>ЖАР-мени ВЕС ТМ Зареченские  ПОКОМ</v>
          </cell>
          <cell r="D222">
            <v>33</v>
          </cell>
        </row>
        <row r="223">
          <cell r="A223" t="str">
            <v>Классика с/к 235 гр.шт. "Высокий вкус"  СПК</v>
          </cell>
          <cell r="D223">
            <v>54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158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176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7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90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175</v>
          </cell>
        </row>
        <row r="230">
          <cell r="A230" t="str">
            <v>Ла Фаворте с/в "Эликатессе" 140 гр.шт.  СПК</v>
          </cell>
          <cell r="D230">
            <v>7</v>
          </cell>
        </row>
        <row r="231">
          <cell r="A231" t="str">
            <v>Ливерная Печеночная "Просто выгодно" 0,3 кг.шт.  СПК</v>
          </cell>
          <cell r="D231">
            <v>12</v>
          </cell>
        </row>
        <row r="232">
          <cell r="A232" t="str">
            <v>Любительская вареная термоус.пак. "Высокий вкус"  СПК</v>
          </cell>
          <cell r="D232">
            <v>30.622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вареная "Просто выгодно"  СПК</v>
          </cell>
          <cell r="D235">
            <v>4.0629999999999997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620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263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502</v>
          </cell>
        </row>
        <row r="239">
          <cell r="A239" t="str">
            <v>Наггетсы с куриным филе и сыром ТМ Вязанка 0,25 кг ПОКОМ</v>
          </cell>
          <cell r="D239">
            <v>118</v>
          </cell>
        </row>
        <row r="240">
          <cell r="A240" t="str">
            <v>Наггетсы Хрустящие ТМ Зареченские. ВЕС ПОКОМ</v>
          </cell>
          <cell r="D240">
            <v>88</v>
          </cell>
        </row>
        <row r="241">
          <cell r="A241" t="str">
            <v>Оригинальная с перцем с/к  СПК</v>
          </cell>
          <cell r="D241">
            <v>61.311999999999998</v>
          </cell>
        </row>
        <row r="242">
          <cell r="A242" t="str">
            <v>Особая вареная  СПК</v>
          </cell>
          <cell r="D242">
            <v>2.4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21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145</v>
          </cell>
        </row>
        <row r="246">
          <cell r="A246" t="str">
            <v>Пельмени Бигбули с мясом, Горячая штучка 0,43кг  ПОКОМ</v>
          </cell>
          <cell r="D246">
            <v>47</v>
          </cell>
        </row>
        <row r="247">
          <cell r="A247" t="str">
            <v>Пельмени Бигбули с мясом, Горячая штучка 0,9кг  ПОКОМ</v>
          </cell>
          <cell r="D247">
            <v>63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187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53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94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218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290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328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191</v>
          </cell>
        </row>
        <row r="256">
          <cell r="A256" t="str">
            <v>Пельмени Левантские ТМ Особый рецепт 0,8 кг  ПОКОМ</v>
          </cell>
          <cell r="D256">
            <v>3</v>
          </cell>
        </row>
        <row r="257">
          <cell r="A257" t="str">
            <v>Пельмени Медвежьи ушки с фермерскими сливками 0,7кг  ПОКОМ</v>
          </cell>
          <cell r="D257">
            <v>49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41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22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303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110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102</v>
          </cell>
        </row>
        <row r="264">
          <cell r="A264" t="str">
            <v>Пельмени Сочные сфера 0,8 кг ТМ Стародворье  ПОКОМ</v>
          </cell>
          <cell r="D264">
            <v>4</v>
          </cell>
        </row>
        <row r="265">
          <cell r="A265" t="str">
            <v>Пельмени Сочные сфера 0,9 кг ТМ Стародворье ПОКОМ</v>
          </cell>
          <cell r="D265">
            <v>40</v>
          </cell>
        </row>
        <row r="266">
          <cell r="A266" t="str">
            <v>По-Австрийски с/к 260 гр.шт. "Высокий вкус"  СПК</v>
          </cell>
          <cell r="D266">
            <v>32</v>
          </cell>
        </row>
        <row r="267">
          <cell r="A267" t="str">
            <v>Покровская вареная 0,47 кг шт.  СПК</v>
          </cell>
          <cell r="D267">
            <v>6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10</v>
          </cell>
        </row>
        <row r="269">
          <cell r="A269" t="str">
            <v>Салями Финская с/к 235 гр.шт. "Высокий вкус"  СПК</v>
          </cell>
          <cell r="D269">
            <v>92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34.168999999999997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29.510999999999999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2.48</v>
          </cell>
        </row>
        <row r="273">
          <cell r="A273" t="str">
            <v>Семейная с чесночком Экстра вареная  СПК</v>
          </cell>
          <cell r="D273">
            <v>12.33</v>
          </cell>
        </row>
        <row r="274">
          <cell r="A274" t="str">
            <v>Семейная с чесночком Экстра вареная 0,5 кг.шт.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29</v>
          </cell>
        </row>
        <row r="276">
          <cell r="A276" t="str">
            <v>Сервелат Финский в/к 0,38 кг.шт. термофор.пак.  СПК</v>
          </cell>
          <cell r="D276">
            <v>15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66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17</v>
          </cell>
        </row>
        <row r="279">
          <cell r="A279" t="str">
            <v>Сибирская особая с/к 0,235 кг шт.  СПК</v>
          </cell>
          <cell r="D279">
            <v>169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Смак-мени с мясом 1кг ТМ Зареченские ПОКОМ</v>
          </cell>
          <cell r="D281">
            <v>8</v>
          </cell>
        </row>
        <row r="282">
          <cell r="A282" t="str">
            <v>Сосиски "Баварские" 0,36 кг.шт. вак.упак.  СПК</v>
          </cell>
          <cell r="D282">
            <v>2</v>
          </cell>
        </row>
        <row r="283">
          <cell r="A283" t="str">
            <v>Сосиски "Молочные" 0,36 кг.шт. вак.упак.  СПК</v>
          </cell>
          <cell r="D283">
            <v>2</v>
          </cell>
        </row>
        <row r="284">
          <cell r="A284" t="str">
            <v>Сосиски Мусульманские "Просто выгодно" (в ср.защ.атм.)  СПК</v>
          </cell>
          <cell r="D284">
            <v>9.4009999999999998</v>
          </cell>
        </row>
        <row r="285">
          <cell r="A285" t="str">
            <v>Сосиски Хот-дог ВЕС (лоток с ср.защ.атм.)   СПК</v>
          </cell>
          <cell r="D285">
            <v>10.816000000000001</v>
          </cell>
        </row>
        <row r="286">
          <cell r="A286" t="str">
            <v>Сосисоны в темпуре ВЕС  ПОКОМ</v>
          </cell>
          <cell r="D286">
            <v>16.2</v>
          </cell>
        </row>
        <row r="287">
          <cell r="A287" t="str">
            <v>Сочный мегачебурек ТМ Зареченские ВЕС ПОКОМ</v>
          </cell>
          <cell r="D287">
            <v>17.64</v>
          </cell>
        </row>
        <row r="288">
          <cell r="A288" t="str">
            <v>Торо Неро с/в "Эликатессе" 140 гр.шт.  СПК</v>
          </cell>
          <cell r="D288">
            <v>9</v>
          </cell>
        </row>
        <row r="289">
          <cell r="A289" t="str">
            <v>Уши свиные копченые к пиву 0,15кг нар. д/ф шт.  СПК</v>
          </cell>
          <cell r="D289">
            <v>1</v>
          </cell>
        </row>
        <row r="290">
          <cell r="A290" t="str">
            <v>Фестивальная пора с/к 100 гр.шт.нар. (лоток с ср.защ.атм.)  СПК</v>
          </cell>
          <cell r="D290">
            <v>51</v>
          </cell>
        </row>
        <row r="291">
          <cell r="A291" t="str">
            <v>Фестивальная пора с/к 235 гр.шт.  СПК</v>
          </cell>
          <cell r="D291">
            <v>170</v>
          </cell>
        </row>
        <row r="292">
          <cell r="A292" t="str">
            <v>Фестивальная пора с/к термоус.пак  СПК</v>
          </cell>
          <cell r="D292">
            <v>0.63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3</v>
          </cell>
        </row>
        <row r="294">
          <cell r="A294" t="str">
            <v>Фуэт с/в "Эликатессе" 160 гр.шт.  СПК</v>
          </cell>
          <cell r="D294">
            <v>46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Хотстеры ТМ Горячая штучка ТС Хотстеры 0,25 кг зам  ПОКОМ</v>
          </cell>
          <cell r="D296">
            <v>354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47</v>
          </cell>
        </row>
        <row r="298">
          <cell r="A298" t="str">
            <v>Хрустящие крылышки ТМ Горячая штучка 0,3 кг зам  ПОКОМ</v>
          </cell>
          <cell r="D298">
            <v>69</v>
          </cell>
        </row>
        <row r="299">
          <cell r="A299" t="str">
            <v>Чебупай брауни ТМ Горячая штучка 0,2 кг.  ПОКОМ</v>
          </cell>
          <cell r="D299">
            <v>10</v>
          </cell>
        </row>
        <row r="300">
          <cell r="A300" t="str">
            <v>Чебупай сочное яблоко ТМ Горячая штучка 0,2 кг зам.  ПОКОМ</v>
          </cell>
          <cell r="D300">
            <v>35</v>
          </cell>
        </row>
        <row r="301">
          <cell r="A301" t="str">
            <v>Чебупай спелая вишня ТМ Горячая штучка 0,2 кг зам.  ПОКОМ</v>
          </cell>
          <cell r="D301">
            <v>33</v>
          </cell>
        </row>
        <row r="302">
          <cell r="A302" t="str">
            <v>Чебупели Курочка гриль ТМ Горячая штучка, 0,3 кг зам  ПОКОМ</v>
          </cell>
          <cell r="D302">
            <v>25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475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427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91</v>
          </cell>
        </row>
        <row r="307">
          <cell r="A307" t="str">
            <v>Шпикачки Русские (черева) (в ср.защ.атм.) "Высокий вкус"  СПК</v>
          </cell>
          <cell r="D307">
            <v>86.721000000000004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27</v>
          </cell>
        </row>
        <row r="309">
          <cell r="A309" t="str">
            <v>Юбилейная с/к 0,10 кг.шт. нарезка (лоток с ср.защ.атм.)  СПК</v>
          </cell>
          <cell r="D309">
            <v>7</v>
          </cell>
        </row>
        <row r="310">
          <cell r="A310" t="str">
            <v>Юбилейная с/к 0,235 кг.шт.  СПК</v>
          </cell>
          <cell r="D310">
            <v>326</v>
          </cell>
        </row>
        <row r="311">
          <cell r="A311" t="str">
            <v>Итого</v>
          </cell>
          <cell r="D311">
            <v>50944.843999999997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01.05.2024 - 07.05.2024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276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1260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1250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1230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1428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2004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1680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828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684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</v>
          </cell>
        </row>
        <row r="22">
          <cell r="A22" t="str">
            <v>Пельмени Бигбули с мясом, Горячая штучка 0,9кг  ПОКОМ</v>
          </cell>
          <cell r="D22">
            <v>384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880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1472</v>
          </cell>
        </row>
        <row r="25">
          <cell r="A25" t="str">
            <v>Хотстеры ТМ Горячая штучка ТС Хотстеры 0,25 кг зам  ПОКОМ</v>
          </cell>
          <cell r="D25">
            <v>756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1104</v>
          </cell>
        </row>
        <row r="27">
          <cell r="A27" t="str">
            <v>Итого</v>
          </cell>
          <cell r="D27">
            <v>19530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66.6640625" style="1" customWidth="1"/>
    <col min="2" max="2" width="3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0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89</v>
      </c>
      <c r="N5" s="17" t="s">
        <v>90</v>
      </c>
      <c r="P5" s="17" t="s">
        <v>90</v>
      </c>
      <c r="S5" s="17" t="s">
        <v>91</v>
      </c>
      <c r="T5" s="17" t="s">
        <v>92</v>
      </c>
      <c r="U5" s="17" t="s">
        <v>89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39588.721999999994</v>
      </c>
      <c r="F6" s="9">
        <f t="shared" si="0"/>
        <v>52614.644</v>
      </c>
      <c r="I6" s="9">
        <f t="shared" ref="I6:P6" si="1">SUM(I7:I104)</f>
        <v>40338.893000000004</v>
      </c>
      <c r="J6" s="9">
        <f t="shared" si="1"/>
        <v>-750.17100000000005</v>
      </c>
      <c r="K6" s="9">
        <f t="shared" si="1"/>
        <v>4330</v>
      </c>
      <c r="L6" s="9">
        <f t="shared" si="1"/>
        <v>0</v>
      </c>
      <c r="M6" s="9">
        <f t="shared" si="1"/>
        <v>0</v>
      </c>
      <c r="N6" s="9">
        <f t="shared" si="1"/>
        <v>6956</v>
      </c>
      <c r="O6" s="9">
        <f t="shared" si="1"/>
        <v>6693.7444000000005</v>
      </c>
      <c r="P6" s="9">
        <f t="shared" si="1"/>
        <v>19360</v>
      </c>
      <c r="S6" s="9">
        <f t="shared" ref="S6:Y6" si="2">SUM(S7:S104)</f>
        <v>7206.1704000000009</v>
      </c>
      <c r="T6" s="9">
        <f t="shared" si="2"/>
        <v>6780.7139999999999</v>
      </c>
      <c r="U6" s="9">
        <f t="shared" si="2"/>
        <v>7086.741</v>
      </c>
      <c r="V6" s="9">
        <f t="shared" si="2"/>
        <v>6120</v>
      </c>
      <c r="W6" s="9">
        <f t="shared" si="2"/>
        <v>0</v>
      </c>
      <c r="X6" s="9">
        <f t="shared" si="2"/>
        <v>0</v>
      </c>
      <c r="Y6" s="9">
        <f t="shared" si="2"/>
        <v>26316</v>
      </c>
      <c r="AA6" s="9">
        <f t="shared" ref="AA6:AC6" si="3">SUM(AA7:AA104)</f>
        <v>2750.9373659373659</v>
      </c>
      <c r="AC6" s="9">
        <f t="shared" si="3"/>
        <v>13050.2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-111</v>
      </c>
      <c r="D7" s="8">
        <v>15</v>
      </c>
      <c r="E7" s="15">
        <v>501</v>
      </c>
      <c r="F7" s="16">
        <v>-607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518</v>
      </c>
      <c r="J7" s="14">
        <f>E7-I7</f>
        <v>-17</v>
      </c>
      <c r="K7" s="14">
        <f>VLOOKUP(A:A,[1]TDSheet!$A:$P,16,0)</f>
        <v>0</v>
      </c>
      <c r="L7" s="14"/>
      <c r="M7" s="14"/>
      <c r="N7" s="14"/>
      <c r="O7" s="14">
        <f>(E7-V7)/5</f>
        <v>100.2</v>
      </c>
      <c r="P7" s="18"/>
      <c r="Q7" s="19">
        <f>(F7+K7+P7)/O7</f>
        <v>-6.0578842315369261</v>
      </c>
      <c r="R7" s="14">
        <f>F7/O7</f>
        <v>-6.0578842315369261</v>
      </c>
      <c r="S7" s="14">
        <f>VLOOKUP(A:A,[1]TDSheet!$A:$T,20,0)</f>
        <v>92.2</v>
      </c>
      <c r="T7" s="14">
        <f>VLOOKUP(A:A,[1]TDSheet!$A:$O,15,0)</f>
        <v>81.400000000000006</v>
      </c>
      <c r="U7" s="14">
        <f>VLOOKUP(A:A,[3]TDSheet!$A:$D,4,0)</f>
        <v>130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20">
        <f>VLOOKUP(A:A,[1]TDSheet!$A:$AB,28,0)</f>
        <v>0</v>
      </c>
      <c r="AC7" s="14">
        <f>AB7*Y7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387</v>
      </c>
      <c r="D8" s="8">
        <v>377</v>
      </c>
      <c r="E8" s="8">
        <v>315</v>
      </c>
      <c r="F8" s="8">
        <v>440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327</v>
      </c>
      <c r="J8" s="14">
        <f t="shared" ref="J8:J67" si="4">E8-I8</f>
        <v>-12</v>
      </c>
      <c r="K8" s="14">
        <f>VLOOKUP(A:A,[1]TDSheet!$A:$P,16,0)</f>
        <v>360</v>
      </c>
      <c r="L8" s="14"/>
      <c r="M8" s="14"/>
      <c r="N8" s="14"/>
      <c r="O8" s="14">
        <f t="shared" ref="O8:O67" si="5">(E8-V8)/5</f>
        <v>63</v>
      </c>
      <c r="P8" s="18"/>
      <c r="Q8" s="19">
        <f t="shared" ref="Q8:Q67" si="6">(F8+K8+P8)/O8</f>
        <v>12.698412698412698</v>
      </c>
      <c r="R8" s="14">
        <f t="shared" ref="R8:R67" si="7">F8/O8</f>
        <v>6.9841269841269842</v>
      </c>
      <c r="S8" s="14">
        <f>VLOOKUP(A:A,[1]TDSheet!$A:$T,20,0)</f>
        <v>49</v>
      </c>
      <c r="T8" s="14">
        <f>VLOOKUP(A:A,[1]TDSheet!$A:$O,15,0)</f>
        <v>45.2</v>
      </c>
      <c r="U8" s="14">
        <f>VLOOKUP(A:A,[3]TDSheet!$A:$D,4,0)</f>
        <v>69</v>
      </c>
      <c r="V8" s="14">
        <v>0</v>
      </c>
      <c r="W8" s="14"/>
      <c r="X8" s="14"/>
      <c r="Y8" s="14">
        <f t="shared" ref="Y8:Y67" si="8">P8+N8</f>
        <v>0</v>
      </c>
      <c r="Z8" s="14">
        <f>VLOOKUP(A:A,[1]TDSheet!$A:$Z,26,0)</f>
        <v>0</v>
      </c>
      <c r="AA8" s="14">
        <f>Y8/12</f>
        <v>0</v>
      </c>
      <c r="AB8" s="20">
        <f>VLOOKUP(A:A,[1]TDSheet!$A:$AB,28,0)</f>
        <v>0.3</v>
      </c>
      <c r="AC8" s="14">
        <f t="shared" ref="AC8:AC67" si="9">AB8*Y8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1676</v>
      </c>
      <c r="D9" s="8">
        <v>3065</v>
      </c>
      <c r="E9" s="8">
        <v>2034</v>
      </c>
      <c r="F9" s="8">
        <v>2681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2034</v>
      </c>
      <c r="J9" s="14">
        <f t="shared" si="4"/>
        <v>0</v>
      </c>
      <c r="K9" s="14">
        <f>VLOOKUP(A:A,[1]TDSheet!$A:$P,16,0)</f>
        <v>0</v>
      </c>
      <c r="L9" s="14"/>
      <c r="M9" s="14"/>
      <c r="N9" s="14">
        <v>636</v>
      </c>
      <c r="O9" s="14">
        <f t="shared" si="5"/>
        <v>241.2</v>
      </c>
      <c r="P9" s="18"/>
      <c r="Q9" s="19">
        <f t="shared" si="6"/>
        <v>11.11525704809287</v>
      </c>
      <c r="R9" s="14">
        <f t="shared" si="7"/>
        <v>11.11525704809287</v>
      </c>
      <c r="S9" s="14">
        <f>VLOOKUP(A:A,[1]TDSheet!$A:$T,20,0)</f>
        <v>321.2</v>
      </c>
      <c r="T9" s="14">
        <f>VLOOKUP(A:A,[1]TDSheet!$A:$O,15,0)</f>
        <v>310.60000000000002</v>
      </c>
      <c r="U9" s="14">
        <f>VLOOKUP(A:A,[3]TDSheet!$A:$D,4,0)</f>
        <v>184</v>
      </c>
      <c r="V9" s="14">
        <f>VLOOKUP(A:A,[4]TDSheet!$A:$D,4,0)</f>
        <v>828</v>
      </c>
      <c r="W9" s="14"/>
      <c r="X9" s="14"/>
      <c r="Y9" s="14">
        <f t="shared" si="8"/>
        <v>636</v>
      </c>
      <c r="Z9" s="14" t="str">
        <f>VLOOKUP(A:A,[1]TDSheet!$A:$Z,26,0)</f>
        <v>апр яб</v>
      </c>
      <c r="AA9" s="14">
        <f>Y9/12</f>
        <v>53</v>
      </c>
      <c r="AB9" s="20">
        <f>VLOOKUP(A:A,[1]TDSheet!$A:$AB,28,0)</f>
        <v>0.3</v>
      </c>
      <c r="AC9" s="14">
        <f t="shared" si="9"/>
        <v>190.79999999999998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1392</v>
      </c>
      <c r="D10" s="8">
        <v>2289</v>
      </c>
      <c r="E10" s="8">
        <v>1826</v>
      </c>
      <c r="F10" s="8">
        <v>1830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1860</v>
      </c>
      <c r="J10" s="14">
        <f t="shared" si="4"/>
        <v>-34</v>
      </c>
      <c r="K10" s="14">
        <f>VLOOKUP(A:A,[1]TDSheet!$A:$P,16,0)</f>
        <v>0</v>
      </c>
      <c r="L10" s="14"/>
      <c r="M10" s="14"/>
      <c r="N10" s="14">
        <v>444</v>
      </c>
      <c r="O10" s="14">
        <f t="shared" si="5"/>
        <v>228.4</v>
      </c>
      <c r="P10" s="18">
        <v>720</v>
      </c>
      <c r="Q10" s="19">
        <f t="shared" si="6"/>
        <v>11.1646234676007</v>
      </c>
      <c r="R10" s="14">
        <f t="shared" si="7"/>
        <v>8.0122591943957975</v>
      </c>
      <c r="S10" s="14">
        <f>VLOOKUP(A:A,[1]TDSheet!$A:$T,20,0)</f>
        <v>246.8</v>
      </c>
      <c r="T10" s="14">
        <f>VLOOKUP(A:A,[1]TDSheet!$A:$O,15,0)</f>
        <v>217.4</v>
      </c>
      <c r="U10" s="14">
        <f>VLOOKUP(A:A,[3]TDSheet!$A:$D,4,0)</f>
        <v>253</v>
      </c>
      <c r="V10" s="14">
        <f>VLOOKUP(A:A,[4]TDSheet!$A:$D,4,0)</f>
        <v>684</v>
      </c>
      <c r="W10" s="14"/>
      <c r="X10" s="14"/>
      <c r="Y10" s="14">
        <f t="shared" si="8"/>
        <v>1164</v>
      </c>
      <c r="Z10" s="14">
        <f>VLOOKUP(A:A,[1]TDSheet!$A:$Z,26,0)</f>
        <v>0</v>
      </c>
      <c r="AA10" s="14">
        <f>Y10/12</f>
        <v>97</v>
      </c>
      <c r="AB10" s="20">
        <f>VLOOKUP(A:A,[1]TDSheet!$A:$AB,28,0)</f>
        <v>0.3</v>
      </c>
      <c r="AC10" s="14">
        <f t="shared" si="9"/>
        <v>349.2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392</v>
      </c>
      <c r="D11" s="8">
        <v>522</v>
      </c>
      <c r="E11" s="8">
        <v>281</v>
      </c>
      <c r="F11" s="8">
        <v>603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242</v>
      </c>
      <c r="J11" s="14">
        <f t="shared" si="4"/>
        <v>39</v>
      </c>
      <c r="K11" s="14">
        <f>VLOOKUP(A:A,[1]TDSheet!$A:$P,16,0)</f>
        <v>0</v>
      </c>
      <c r="L11" s="14"/>
      <c r="M11" s="14"/>
      <c r="N11" s="14"/>
      <c r="O11" s="14">
        <f t="shared" si="5"/>
        <v>56.2</v>
      </c>
      <c r="P11" s="18">
        <v>120</v>
      </c>
      <c r="Q11" s="19">
        <f t="shared" si="6"/>
        <v>12.86476868327402</v>
      </c>
      <c r="R11" s="14">
        <f t="shared" si="7"/>
        <v>10.729537366548042</v>
      </c>
      <c r="S11" s="14">
        <f>VLOOKUP(A:A,[1]TDSheet!$A:$T,20,0)</f>
        <v>64.8</v>
      </c>
      <c r="T11" s="14">
        <f>VLOOKUP(A:A,[1]TDSheet!$A:$O,15,0)</f>
        <v>60.2</v>
      </c>
      <c r="U11" s="14">
        <f>VLOOKUP(A:A,[3]TDSheet!$A:$D,4,0)</f>
        <v>32</v>
      </c>
      <c r="V11" s="14">
        <v>0</v>
      </c>
      <c r="W11" s="14"/>
      <c r="X11" s="14"/>
      <c r="Y11" s="14">
        <f t="shared" si="8"/>
        <v>120</v>
      </c>
      <c r="Z11" s="14">
        <f>VLOOKUP(A:A,[1]TDSheet!$A:$Z,26,0)</f>
        <v>0</v>
      </c>
      <c r="AA11" s="14">
        <f>Y11/24</f>
        <v>5</v>
      </c>
      <c r="AB11" s="20">
        <f>VLOOKUP(A:A,[1]TDSheet!$A:$AB,28,0)</f>
        <v>0.09</v>
      </c>
      <c r="AC11" s="14">
        <f t="shared" si="9"/>
        <v>10.799999999999999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312.89999999999998</v>
      </c>
      <c r="D12" s="8">
        <v>39</v>
      </c>
      <c r="E12" s="8">
        <v>117.001</v>
      </c>
      <c r="F12" s="8">
        <v>225.899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128.102</v>
      </c>
      <c r="J12" s="14">
        <f t="shared" si="4"/>
        <v>-11.100999999999999</v>
      </c>
      <c r="K12" s="14">
        <f>VLOOKUP(A:A,[1]TDSheet!$A:$P,16,0)</f>
        <v>30</v>
      </c>
      <c r="L12" s="14"/>
      <c r="M12" s="14"/>
      <c r="N12" s="14"/>
      <c r="O12" s="14">
        <f t="shared" si="5"/>
        <v>23.400200000000002</v>
      </c>
      <c r="P12" s="18"/>
      <c r="Q12" s="19">
        <f t="shared" si="6"/>
        <v>10.935761232809975</v>
      </c>
      <c r="R12" s="14">
        <f t="shared" si="7"/>
        <v>9.6537209083683031</v>
      </c>
      <c r="S12" s="14">
        <f>VLOOKUP(A:A,[1]TDSheet!$A:$T,20,0)</f>
        <v>31.939999999999998</v>
      </c>
      <c r="T12" s="14">
        <f>VLOOKUP(A:A,[1]TDSheet!$A:$O,15,0)</f>
        <v>27</v>
      </c>
      <c r="U12" s="14">
        <f>VLOOKUP(A:A,[3]TDSheet!$A:$D,4,0)</f>
        <v>39.000999999999998</v>
      </c>
      <c r="V12" s="14">
        <v>0</v>
      </c>
      <c r="W12" s="14"/>
      <c r="X12" s="14"/>
      <c r="Y12" s="14">
        <f t="shared" si="8"/>
        <v>0</v>
      </c>
      <c r="Z12" s="14" t="e">
        <f>VLOOKUP(A:A,[1]TDSheet!$A:$Z,26,0)</f>
        <v>#N/A</v>
      </c>
      <c r="AA12" s="14">
        <f>Y12/3</f>
        <v>0</v>
      </c>
      <c r="AB12" s="20">
        <f>VLOOKUP(A:A,[1]TDSheet!$A:$AB,28,0)</f>
        <v>1</v>
      </c>
      <c r="AC12" s="14">
        <f t="shared" si="9"/>
        <v>0</v>
      </c>
      <c r="AD12" s="14"/>
      <c r="AE12" s="14"/>
    </row>
    <row r="13" spans="1:31" s="1" customFormat="1" ht="11.1" customHeight="1" outlineLevel="1" x14ac:dyDescent="0.2">
      <c r="A13" s="22" t="s">
        <v>42</v>
      </c>
      <c r="B13" s="7" t="s">
        <v>8</v>
      </c>
      <c r="C13" s="8">
        <v>103.6</v>
      </c>
      <c r="D13" s="8"/>
      <c r="E13" s="8">
        <v>0</v>
      </c>
      <c r="F13" s="8">
        <v>103.6</v>
      </c>
      <c r="G13" s="1" t="str">
        <f>VLOOKUP(A:A,[1]TDSheet!$A:$G,7,0)</f>
        <v>выв</v>
      </c>
      <c r="H13" s="1" t="e">
        <f>VLOOKUP(A:A,[1]TDSheet!$A:$H,8,0)</f>
        <v>#N/A</v>
      </c>
      <c r="I13" s="14">
        <v>0</v>
      </c>
      <c r="J13" s="14">
        <f t="shared" si="4"/>
        <v>0</v>
      </c>
      <c r="K13" s="14">
        <f>VLOOKUP(A:A,[1]TDSheet!$A:$P,16,0)</f>
        <v>0</v>
      </c>
      <c r="L13" s="14"/>
      <c r="M13" s="14"/>
      <c r="N13" s="14"/>
      <c r="O13" s="14">
        <f t="shared" si="5"/>
        <v>0</v>
      </c>
      <c r="P13" s="18"/>
      <c r="Q13" s="19" t="e">
        <f t="shared" si="6"/>
        <v>#DIV/0!</v>
      </c>
      <c r="R13" s="14" t="e">
        <f t="shared" si="7"/>
        <v>#DIV/0!</v>
      </c>
      <c r="S13" s="14">
        <f>VLOOKUP(A:A,[1]TDSheet!$A:$T,20,0)</f>
        <v>2.96</v>
      </c>
      <c r="T13" s="14">
        <f>VLOOKUP(A:A,[1]TDSheet!$A:$O,15,0)</f>
        <v>3.7</v>
      </c>
      <c r="U13" s="14">
        <v>0</v>
      </c>
      <c r="V13" s="14"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v>0</v>
      </c>
      <c r="AB13" s="20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321.60000000000002</v>
      </c>
      <c r="D14" s="8">
        <v>251.6</v>
      </c>
      <c r="E14" s="8">
        <v>188.7</v>
      </c>
      <c r="F14" s="8">
        <v>373.4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199.80199999999999</v>
      </c>
      <c r="J14" s="14">
        <f t="shared" si="4"/>
        <v>-11.102000000000004</v>
      </c>
      <c r="K14" s="14">
        <f>VLOOKUP(A:A,[1]TDSheet!$A:$P,16,0)</f>
        <v>0</v>
      </c>
      <c r="L14" s="14"/>
      <c r="M14" s="14"/>
      <c r="N14" s="14"/>
      <c r="O14" s="14">
        <f t="shared" si="5"/>
        <v>37.739999999999995</v>
      </c>
      <c r="P14" s="18">
        <v>60</v>
      </c>
      <c r="Q14" s="19">
        <f t="shared" si="6"/>
        <v>11.483836777954426</v>
      </c>
      <c r="R14" s="14">
        <f t="shared" si="7"/>
        <v>9.8940116587175417</v>
      </c>
      <c r="S14" s="14">
        <f>VLOOKUP(A:A,[1]TDSheet!$A:$T,20,0)</f>
        <v>50.32</v>
      </c>
      <c r="T14" s="14">
        <f>VLOOKUP(A:A,[1]TDSheet!$A:$O,15,0)</f>
        <v>40.019999999999996</v>
      </c>
      <c r="U14" s="14">
        <f>VLOOKUP(A:A,[3]TDSheet!$A:$D,4,0)</f>
        <v>40.700000000000003</v>
      </c>
      <c r="V14" s="14">
        <v>0</v>
      </c>
      <c r="W14" s="14"/>
      <c r="X14" s="14"/>
      <c r="Y14" s="14">
        <f t="shared" si="8"/>
        <v>60</v>
      </c>
      <c r="Z14" s="14" t="e">
        <f>VLOOKUP(A:A,[1]TDSheet!$A:$Z,26,0)</f>
        <v>#N/A</v>
      </c>
      <c r="AA14" s="14">
        <f>Y14/3.7</f>
        <v>16.216216216216214</v>
      </c>
      <c r="AB14" s="20">
        <f>VLOOKUP(A:A,[1]TDSheet!$A:$AB,28,0)</f>
        <v>1</v>
      </c>
      <c r="AC14" s="14">
        <f t="shared" si="9"/>
        <v>60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38.399000000000001</v>
      </c>
      <c r="D15" s="8">
        <v>7.4</v>
      </c>
      <c r="E15" s="8">
        <v>14.8</v>
      </c>
      <c r="F15" s="8">
        <v>23.599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22.201000000000001</v>
      </c>
      <c r="J15" s="14">
        <f t="shared" si="4"/>
        <v>-7.4009999999999998</v>
      </c>
      <c r="K15" s="14">
        <f>VLOOKUP(A:A,[1]TDSheet!$A:$P,16,0)</f>
        <v>0</v>
      </c>
      <c r="L15" s="14"/>
      <c r="M15" s="14"/>
      <c r="N15" s="14"/>
      <c r="O15" s="14">
        <f t="shared" si="5"/>
        <v>2.96</v>
      </c>
      <c r="P15" s="18">
        <v>30</v>
      </c>
      <c r="Q15" s="19">
        <f t="shared" si="6"/>
        <v>18.107770270270272</v>
      </c>
      <c r="R15" s="14">
        <f t="shared" si="7"/>
        <v>7.9726351351351354</v>
      </c>
      <c r="S15" s="14">
        <f>VLOOKUP(A:A,[1]TDSheet!$A:$T,20,0)</f>
        <v>7.4001999999999999</v>
      </c>
      <c r="T15" s="14">
        <f>VLOOKUP(A:A,[1]TDSheet!$A:$O,15,0)</f>
        <v>6.6599999999999993</v>
      </c>
      <c r="U15" s="14">
        <v>0</v>
      </c>
      <c r="V15" s="14">
        <v>0</v>
      </c>
      <c r="W15" s="14"/>
      <c r="X15" s="14"/>
      <c r="Y15" s="14">
        <f t="shared" si="8"/>
        <v>30</v>
      </c>
      <c r="Z15" s="14">
        <f>VLOOKUP(A:A,[1]TDSheet!$A:$Z,26,0)</f>
        <v>0</v>
      </c>
      <c r="AA15" s="14">
        <v>0</v>
      </c>
      <c r="AB15" s="20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55.4</v>
      </c>
      <c r="D16" s="8">
        <v>33.299999999999997</v>
      </c>
      <c r="E16" s="8">
        <v>37</v>
      </c>
      <c r="F16" s="8">
        <v>51.7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37</v>
      </c>
      <c r="J16" s="14">
        <f t="shared" si="4"/>
        <v>0</v>
      </c>
      <c r="K16" s="14">
        <f>VLOOKUP(A:A,[1]TDSheet!$A:$P,16,0)</f>
        <v>40</v>
      </c>
      <c r="L16" s="14"/>
      <c r="M16" s="14"/>
      <c r="N16" s="14"/>
      <c r="O16" s="14">
        <f t="shared" si="5"/>
        <v>7.4</v>
      </c>
      <c r="P16" s="18"/>
      <c r="Q16" s="19">
        <f t="shared" si="6"/>
        <v>12.391891891891891</v>
      </c>
      <c r="R16" s="14">
        <f t="shared" si="7"/>
        <v>6.9864864864864868</v>
      </c>
      <c r="S16" s="14">
        <f>VLOOKUP(A:A,[1]TDSheet!$A:$T,20,0)</f>
        <v>6.6599999999999993</v>
      </c>
      <c r="T16" s="14">
        <f>VLOOKUP(A:A,[1]TDSheet!$A:$O,15,0)</f>
        <v>7.42</v>
      </c>
      <c r="U16" s="14">
        <f>VLOOKUP(A:A,[3]TDSheet!$A:$D,4,0)</f>
        <v>3.7</v>
      </c>
      <c r="V16" s="14">
        <v>0</v>
      </c>
      <c r="W16" s="14"/>
      <c r="X16" s="14"/>
      <c r="Y16" s="14">
        <f t="shared" si="8"/>
        <v>0</v>
      </c>
      <c r="Z16" s="14">
        <v>0</v>
      </c>
      <c r="AA16" s="14">
        <f>Y16/3.5</f>
        <v>0</v>
      </c>
      <c r="AB16" s="20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178</v>
      </c>
      <c r="D17" s="8">
        <v>203.5</v>
      </c>
      <c r="E17" s="8">
        <v>110</v>
      </c>
      <c r="F17" s="8">
        <v>271.5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109</v>
      </c>
      <c r="J17" s="14">
        <f t="shared" si="4"/>
        <v>1</v>
      </c>
      <c r="K17" s="14">
        <f>VLOOKUP(A:A,[1]TDSheet!$A:$P,16,0)</f>
        <v>0</v>
      </c>
      <c r="L17" s="14"/>
      <c r="M17" s="14"/>
      <c r="N17" s="14"/>
      <c r="O17" s="14">
        <f t="shared" si="5"/>
        <v>22</v>
      </c>
      <c r="P17" s="18"/>
      <c r="Q17" s="19">
        <f t="shared" si="6"/>
        <v>12.340909090909092</v>
      </c>
      <c r="R17" s="14">
        <f t="shared" si="7"/>
        <v>12.340909090909092</v>
      </c>
      <c r="S17" s="14">
        <f>VLOOKUP(A:A,[1]TDSheet!$A:$T,20,0)</f>
        <v>37.4</v>
      </c>
      <c r="T17" s="14">
        <f>VLOOKUP(A:A,[1]TDSheet!$A:$O,15,0)</f>
        <v>29.7</v>
      </c>
      <c r="U17" s="14">
        <f>VLOOKUP(A:A,[3]TDSheet!$A:$D,4,0)</f>
        <v>33</v>
      </c>
      <c r="V17" s="14">
        <v>0</v>
      </c>
      <c r="W17" s="14"/>
      <c r="X17" s="14"/>
      <c r="Y17" s="14">
        <f t="shared" si="8"/>
        <v>0</v>
      </c>
      <c r="Z17" s="14" t="e">
        <f>VLOOKUP(A:A,[1]TDSheet!$A:$Z,26,0)</f>
        <v>#N/A</v>
      </c>
      <c r="AA17" s="14">
        <f>Y17/5.5</f>
        <v>0</v>
      </c>
      <c r="AB17" s="20">
        <f>VLOOKUP(A:A,[1]TDSheet!$A:$AB,28,0)</f>
        <v>1</v>
      </c>
      <c r="AC17" s="14">
        <f t="shared" si="9"/>
        <v>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529</v>
      </c>
      <c r="D18" s="8">
        <v>506</v>
      </c>
      <c r="E18" s="8">
        <v>428</v>
      </c>
      <c r="F18" s="8">
        <v>598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429</v>
      </c>
      <c r="J18" s="14">
        <f t="shared" si="4"/>
        <v>-1</v>
      </c>
      <c r="K18" s="14">
        <f>VLOOKUP(A:A,[1]TDSheet!$A:$P,16,0)</f>
        <v>240</v>
      </c>
      <c r="L18" s="14"/>
      <c r="M18" s="14"/>
      <c r="N18" s="14"/>
      <c r="O18" s="14">
        <f t="shared" si="5"/>
        <v>85.6</v>
      </c>
      <c r="P18" s="18">
        <v>120</v>
      </c>
      <c r="Q18" s="19">
        <f t="shared" si="6"/>
        <v>11.191588785046729</v>
      </c>
      <c r="R18" s="14">
        <f t="shared" si="7"/>
        <v>6.9859813084112155</v>
      </c>
      <c r="S18" s="14">
        <f>VLOOKUP(A:A,[1]TDSheet!$A:$T,20,0)</f>
        <v>87.2</v>
      </c>
      <c r="T18" s="14">
        <f>VLOOKUP(A:A,[1]TDSheet!$A:$O,15,0)</f>
        <v>83</v>
      </c>
      <c r="U18" s="14">
        <f>VLOOKUP(A:A,[3]TDSheet!$A:$D,4,0)</f>
        <v>90</v>
      </c>
      <c r="V18" s="14">
        <v>0</v>
      </c>
      <c r="W18" s="14"/>
      <c r="X18" s="14"/>
      <c r="Y18" s="14">
        <f t="shared" si="8"/>
        <v>120</v>
      </c>
      <c r="Z18" s="14" t="str">
        <f>VLOOKUP(A:A,[1]TDSheet!$A:$Z,26,0)</f>
        <v>апр яб</v>
      </c>
      <c r="AA18" s="14">
        <f>Y18/12</f>
        <v>10</v>
      </c>
      <c r="AB18" s="20">
        <f>VLOOKUP(A:A,[1]TDSheet!$A:$AB,28,0)</f>
        <v>0.25</v>
      </c>
      <c r="AC18" s="14">
        <f t="shared" si="9"/>
        <v>30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976</v>
      </c>
      <c r="D19" s="8">
        <v>1510</v>
      </c>
      <c r="E19" s="8">
        <v>798</v>
      </c>
      <c r="F19" s="8">
        <v>1672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774</v>
      </c>
      <c r="J19" s="14">
        <f t="shared" si="4"/>
        <v>24</v>
      </c>
      <c r="K19" s="14">
        <f>VLOOKUP(A:A,[1]TDSheet!$A:$P,16,0)</f>
        <v>480</v>
      </c>
      <c r="L19" s="14"/>
      <c r="M19" s="14"/>
      <c r="N19" s="14">
        <v>252</v>
      </c>
      <c r="O19" s="14">
        <f t="shared" si="5"/>
        <v>157.19999999999999</v>
      </c>
      <c r="P19" s="18"/>
      <c r="Q19" s="19">
        <f t="shared" si="6"/>
        <v>13.689567430025447</v>
      </c>
      <c r="R19" s="14">
        <f t="shared" si="7"/>
        <v>10.63613231552163</v>
      </c>
      <c r="S19" s="14">
        <f>VLOOKUP(A:A,[1]TDSheet!$A:$T,20,0)</f>
        <v>178.6</v>
      </c>
      <c r="T19" s="14">
        <f>VLOOKUP(A:A,[1]TDSheet!$A:$O,15,0)</f>
        <v>216.8</v>
      </c>
      <c r="U19" s="14">
        <f>VLOOKUP(A:A,[3]TDSheet!$A:$D,4,0)</f>
        <v>175</v>
      </c>
      <c r="V19" s="14">
        <f>VLOOKUP(A:A,[4]TDSheet!$A:$D,4,0)</f>
        <v>12</v>
      </c>
      <c r="W19" s="14"/>
      <c r="X19" s="14"/>
      <c r="Y19" s="14">
        <f t="shared" si="8"/>
        <v>252</v>
      </c>
      <c r="Z19" s="14" t="str">
        <f>VLOOKUP(A:A,[1]TDSheet!$A:$Z,26,0)</f>
        <v>апр яб</v>
      </c>
      <c r="AA19" s="14">
        <f>Y19/12</f>
        <v>21</v>
      </c>
      <c r="AB19" s="20">
        <f>VLOOKUP(A:A,[1]TDSheet!$A:$AB,28,0)</f>
        <v>0.25</v>
      </c>
      <c r="AC19" s="14">
        <f t="shared" si="9"/>
        <v>63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125.8</v>
      </c>
      <c r="D20" s="8">
        <v>91.8</v>
      </c>
      <c r="E20" s="8">
        <v>66.7</v>
      </c>
      <c r="F20" s="8">
        <v>149.1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68.402000000000001</v>
      </c>
      <c r="J20" s="14">
        <f t="shared" si="4"/>
        <v>-1.7019999999999982</v>
      </c>
      <c r="K20" s="14">
        <f>VLOOKUP(A:A,[1]TDSheet!$A:$P,16,0)</f>
        <v>0</v>
      </c>
      <c r="L20" s="14"/>
      <c r="M20" s="14"/>
      <c r="N20" s="14"/>
      <c r="O20" s="14">
        <f t="shared" si="5"/>
        <v>13.34</v>
      </c>
      <c r="P20" s="18"/>
      <c r="Q20" s="19">
        <f t="shared" si="6"/>
        <v>11.176911544227886</v>
      </c>
      <c r="R20" s="14">
        <f t="shared" si="7"/>
        <v>11.176911544227886</v>
      </c>
      <c r="S20" s="14">
        <f>VLOOKUP(A:A,[1]TDSheet!$A:$T,20,0)</f>
        <v>13.680000000000001</v>
      </c>
      <c r="T20" s="14">
        <f>VLOOKUP(A:A,[1]TDSheet!$A:$O,15,0)</f>
        <v>15.5</v>
      </c>
      <c r="U20" s="14">
        <f>VLOOKUP(A:A,[3]TDSheet!$A:$D,4,0)</f>
        <v>10.8</v>
      </c>
      <c r="V20" s="14">
        <v>0</v>
      </c>
      <c r="W20" s="14"/>
      <c r="X20" s="14"/>
      <c r="Y20" s="14">
        <f t="shared" si="8"/>
        <v>0</v>
      </c>
      <c r="Z20" s="14">
        <f>VLOOKUP(A:A,[1]TDSheet!$A:$Z,26,0)</f>
        <v>0</v>
      </c>
      <c r="AA20" s="14">
        <f>Y20/1.8</f>
        <v>0</v>
      </c>
      <c r="AB20" s="20">
        <f>VLOOKUP(A:A,[1]TDSheet!$A:$AB,28,0)</f>
        <v>1</v>
      </c>
      <c r="AC20" s="14">
        <f t="shared" si="9"/>
        <v>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228.499</v>
      </c>
      <c r="D21" s="8">
        <v>140.6</v>
      </c>
      <c r="E21" s="8">
        <v>140.6</v>
      </c>
      <c r="F21" s="8">
        <v>228.499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139.80000000000001</v>
      </c>
      <c r="J21" s="14">
        <f t="shared" si="4"/>
        <v>0.79999999999998295</v>
      </c>
      <c r="K21" s="14">
        <f>VLOOKUP(A:A,[1]TDSheet!$A:$P,16,0)</f>
        <v>0</v>
      </c>
      <c r="L21" s="14"/>
      <c r="M21" s="14"/>
      <c r="N21" s="14"/>
      <c r="O21" s="14">
        <f t="shared" si="5"/>
        <v>28.119999999999997</v>
      </c>
      <c r="P21" s="18">
        <v>90</v>
      </c>
      <c r="Q21" s="19">
        <f t="shared" si="6"/>
        <v>11.326422475106687</v>
      </c>
      <c r="R21" s="14">
        <f t="shared" si="7"/>
        <v>8.1258534850640114</v>
      </c>
      <c r="S21" s="14">
        <f>VLOOKUP(A:A,[1]TDSheet!$A:$T,20,0)</f>
        <v>32.420200000000001</v>
      </c>
      <c r="T21" s="14">
        <f>VLOOKUP(A:A,[1]TDSheet!$A:$O,15,0)</f>
        <v>28.080000000000002</v>
      </c>
      <c r="U21" s="14">
        <f>VLOOKUP(A:A,[3]TDSheet!$A:$D,4,0)</f>
        <v>37</v>
      </c>
      <c r="V21" s="14">
        <v>0</v>
      </c>
      <c r="W21" s="14"/>
      <c r="X21" s="14"/>
      <c r="Y21" s="14">
        <f t="shared" si="8"/>
        <v>90</v>
      </c>
      <c r="Z21" s="14" t="e">
        <f>VLOOKUP(A:A,[1]TDSheet!$A:$Z,26,0)</f>
        <v>#N/A</v>
      </c>
      <c r="AA21" s="14">
        <f>Y21/3.7</f>
        <v>24.324324324324323</v>
      </c>
      <c r="AB21" s="20">
        <f>VLOOKUP(A:A,[1]TDSheet!$A:$AB,28,0)</f>
        <v>1</v>
      </c>
      <c r="AC21" s="14">
        <f t="shared" si="9"/>
        <v>90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2441</v>
      </c>
      <c r="D22" s="8">
        <v>2876</v>
      </c>
      <c r="E22" s="8">
        <v>2378</v>
      </c>
      <c r="F22" s="8">
        <v>2850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2420</v>
      </c>
      <c r="J22" s="14">
        <f t="shared" si="4"/>
        <v>-42</v>
      </c>
      <c r="K22" s="14">
        <f>VLOOKUP(A:A,[1]TDSheet!$A:$P,16,0)</f>
        <v>360</v>
      </c>
      <c r="L22" s="14"/>
      <c r="M22" s="14"/>
      <c r="N22" s="14"/>
      <c r="O22" s="14">
        <f t="shared" si="5"/>
        <v>475.6</v>
      </c>
      <c r="P22" s="18">
        <v>2100</v>
      </c>
      <c r="Q22" s="19">
        <f t="shared" si="6"/>
        <v>11.164844407064759</v>
      </c>
      <c r="R22" s="14">
        <f t="shared" si="7"/>
        <v>5.9924306139613117</v>
      </c>
      <c r="S22" s="14">
        <f>VLOOKUP(A:A,[1]TDSheet!$A:$T,20,0)</f>
        <v>453</v>
      </c>
      <c r="T22" s="14">
        <f>VLOOKUP(A:A,[1]TDSheet!$A:$O,15,0)</f>
        <v>439.6</v>
      </c>
      <c r="U22" s="14">
        <f>VLOOKUP(A:A,[3]TDSheet!$A:$D,4,0)</f>
        <v>620</v>
      </c>
      <c r="V22" s="14">
        <v>0</v>
      </c>
      <c r="W22" s="14"/>
      <c r="X22" s="14"/>
      <c r="Y22" s="14">
        <f t="shared" si="8"/>
        <v>2100</v>
      </c>
      <c r="Z22" s="14" t="str">
        <f>VLOOKUP(A:A,[1]TDSheet!$A:$Z,26,0)</f>
        <v>апр яб</v>
      </c>
      <c r="AA22" s="14">
        <f>Y22/12</f>
        <v>175</v>
      </c>
      <c r="AB22" s="20">
        <f>VLOOKUP(A:A,[1]TDSheet!$A:$AB,28,0)</f>
        <v>0.25</v>
      </c>
      <c r="AC22" s="14">
        <f t="shared" si="9"/>
        <v>525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1602</v>
      </c>
      <c r="D23" s="8">
        <v>2785</v>
      </c>
      <c r="E23" s="8">
        <v>1590</v>
      </c>
      <c r="F23" s="8">
        <v>2759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1638</v>
      </c>
      <c r="J23" s="14">
        <f t="shared" si="4"/>
        <v>-48</v>
      </c>
      <c r="K23" s="14">
        <f>VLOOKUP(A:A,[1]TDSheet!$A:$P,16,0)</f>
        <v>0</v>
      </c>
      <c r="L23" s="14"/>
      <c r="M23" s="14"/>
      <c r="N23" s="14"/>
      <c r="O23" s="14">
        <f t="shared" si="5"/>
        <v>318</v>
      </c>
      <c r="P23" s="18">
        <v>720</v>
      </c>
      <c r="Q23" s="19">
        <f t="shared" si="6"/>
        <v>10.940251572327044</v>
      </c>
      <c r="R23" s="14">
        <f t="shared" si="7"/>
        <v>8.6761006289308185</v>
      </c>
      <c r="S23" s="14">
        <f>VLOOKUP(A:A,[1]TDSheet!$A:$T,20,0)</f>
        <v>356.8</v>
      </c>
      <c r="T23" s="14">
        <f>VLOOKUP(A:A,[1]TDSheet!$A:$O,15,0)</f>
        <v>348.2</v>
      </c>
      <c r="U23" s="14">
        <f>VLOOKUP(A:A,[3]TDSheet!$A:$D,4,0)</f>
        <v>263</v>
      </c>
      <c r="V23" s="14">
        <v>0</v>
      </c>
      <c r="W23" s="14"/>
      <c r="X23" s="14"/>
      <c r="Y23" s="14">
        <f t="shared" si="8"/>
        <v>720</v>
      </c>
      <c r="Z23" s="14" t="str">
        <f>VLOOKUP(A:A,[1]TDSheet!$A:$Z,26,0)</f>
        <v>апр яб</v>
      </c>
      <c r="AA23" s="14">
        <f>Y23/6</f>
        <v>120</v>
      </c>
      <c r="AB23" s="20">
        <f>VLOOKUP(A:A,[1]TDSheet!$A:$AB,28,0)</f>
        <v>0.25</v>
      </c>
      <c r="AC23" s="14">
        <f t="shared" si="9"/>
        <v>180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2075</v>
      </c>
      <c r="D24" s="8">
        <v>2561</v>
      </c>
      <c r="E24" s="8">
        <v>1910</v>
      </c>
      <c r="F24" s="8">
        <v>2704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1854</v>
      </c>
      <c r="J24" s="14">
        <f t="shared" si="4"/>
        <v>56</v>
      </c>
      <c r="K24" s="14">
        <f>VLOOKUP(A:A,[1]TDSheet!$A:$P,16,0)</f>
        <v>0</v>
      </c>
      <c r="L24" s="14"/>
      <c r="M24" s="14"/>
      <c r="N24" s="14"/>
      <c r="O24" s="14">
        <f t="shared" si="5"/>
        <v>382</v>
      </c>
      <c r="P24" s="18">
        <v>1500</v>
      </c>
      <c r="Q24" s="19">
        <f t="shared" si="6"/>
        <v>11.00523560209424</v>
      </c>
      <c r="R24" s="14">
        <f t="shared" si="7"/>
        <v>7.0785340314136125</v>
      </c>
      <c r="S24" s="14">
        <f>VLOOKUP(A:A,[1]TDSheet!$A:$T,20,0)</f>
        <v>408.2</v>
      </c>
      <c r="T24" s="14">
        <f>VLOOKUP(A:A,[1]TDSheet!$A:$O,15,0)</f>
        <v>357</v>
      </c>
      <c r="U24" s="14">
        <f>VLOOKUP(A:A,[3]TDSheet!$A:$D,4,0)</f>
        <v>502</v>
      </c>
      <c r="V24" s="14">
        <v>0</v>
      </c>
      <c r="W24" s="14"/>
      <c r="X24" s="14"/>
      <c r="Y24" s="14">
        <f t="shared" si="8"/>
        <v>1500</v>
      </c>
      <c r="Z24" s="14" t="str">
        <f>VLOOKUP(A:A,[1]TDSheet!$A:$Z,26,0)</f>
        <v>апр яб</v>
      </c>
      <c r="AA24" s="14">
        <f>Y24/12</f>
        <v>125</v>
      </c>
      <c r="AB24" s="20">
        <f>VLOOKUP(A:A,[1]TDSheet!$A:$AB,28,0)</f>
        <v>0.25</v>
      </c>
      <c r="AC24" s="14">
        <f t="shared" si="9"/>
        <v>375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755</v>
      </c>
      <c r="D25" s="8">
        <v>634</v>
      </c>
      <c r="E25" s="8">
        <v>584</v>
      </c>
      <c r="F25" s="8">
        <v>779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616</v>
      </c>
      <c r="J25" s="14">
        <f t="shared" si="4"/>
        <v>-32</v>
      </c>
      <c r="K25" s="14">
        <f>VLOOKUP(A:A,[1]TDSheet!$A:$P,16,0)</f>
        <v>240</v>
      </c>
      <c r="L25" s="14"/>
      <c r="M25" s="14"/>
      <c r="N25" s="14"/>
      <c r="O25" s="14">
        <f t="shared" si="5"/>
        <v>116.8</v>
      </c>
      <c r="P25" s="18">
        <v>240</v>
      </c>
      <c r="Q25" s="19">
        <f t="shared" si="6"/>
        <v>10.779109589041097</v>
      </c>
      <c r="R25" s="14">
        <f t="shared" si="7"/>
        <v>6.669520547945206</v>
      </c>
      <c r="S25" s="14">
        <f>VLOOKUP(A:A,[1]TDSheet!$A:$T,20,0)</f>
        <v>135</v>
      </c>
      <c r="T25" s="14">
        <f>VLOOKUP(A:A,[1]TDSheet!$A:$O,15,0)</f>
        <v>116.4</v>
      </c>
      <c r="U25" s="14">
        <f>VLOOKUP(A:A,[3]TDSheet!$A:$D,4,0)</f>
        <v>118</v>
      </c>
      <c r="V25" s="14">
        <v>0</v>
      </c>
      <c r="W25" s="14"/>
      <c r="X25" s="14"/>
      <c r="Y25" s="14">
        <f t="shared" si="8"/>
        <v>240</v>
      </c>
      <c r="Z25" s="14" t="e">
        <f>VLOOKUP(A:A,[1]TDSheet!$A:$Z,26,0)</f>
        <v>#N/A</v>
      </c>
      <c r="AA25" s="14">
        <f>Y25/12</f>
        <v>20</v>
      </c>
      <c r="AB25" s="20">
        <f>VLOOKUP(A:A,[1]TDSheet!$A:$AB,28,0)</f>
        <v>0.25</v>
      </c>
      <c r="AC25" s="14">
        <f t="shared" si="9"/>
        <v>60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564</v>
      </c>
      <c r="D26" s="8">
        <v>366</v>
      </c>
      <c r="E26" s="8">
        <v>309</v>
      </c>
      <c r="F26" s="8">
        <v>609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318</v>
      </c>
      <c r="J26" s="14">
        <f t="shared" si="4"/>
        <v>-9</v>
      </c>
      <c r="K26" s="14">
        <f>VLOOKUP(A:A,[1]TDSheet!$A:$P,16,0)</f>
        <v>0</v>
      </c>
      <c r="L26" s="14"/>
      <c r="M26" s="14"/>
      <c r="N26" s="14"/>
      <c r="O26" s="14">
        <f t="shared" si="5"/>
        <v>61.8</v>
      </c>
      <c r="P26" s="18">
        <v>150</v>
      </c>
      <c r="Q26" s="19">
        <f t="shared" si="6"/>
        <v>12.281553398058254</v>
      </c>
      <c r="R26" s="14">
        <f t="shared" si="7"/>
        <v>9.8543689320388346</v>
      </c>
      <c r="S26" s="14">
        <f>VLOOKUP(A:A,[1]TDSheet!$A:$T,20,0)</f>
        <v>81</v>
      </c>
      <c r="T26" s="14">
        <f>VLOOKUP(A:A,[1]TDSheet!$A:$O,15,0)</f>
        <v>64.599999999999994</v>
      </c>
      <c r="U26" s="14">
        <f>VLOOKUP(A:A,[3]TDSheet!$A:$D,4,0)</f>
        <v>88</v>
      </c>
      <c r="V26" s="14">
        <v>0</v>
      </c>
      <c r="W26" s="14"/>
      <c r="X26" s="14"/>
      <c r="Y26" s="14">
        <f t="shared" si="8"/>
        <v>150</v>
      </c>
      <c r="Z26" s="14" t="e">
        <f>VLOOKUP(A:A,[1]TDSheet!$A:$Z,26,0)</f>
        <v>#N/A</v>
      </c>
      <c r="AA26" s="14">
        <f>Y26/6</f>
        <v>25</v>
      </c>
      <c r="AB26" s="20">
        <f>VLOOKUP(A:A,[1]TDSheet!$A:$AB,28,0)</f>
        <v>1</v>
      </c>
      <c r="AC26" s="14">
        <f t="shared" si="9"/>
        <v>150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567</v>
      </c>
      <c r="D27" s="8">
        <v>341</v>
      </c>
      <c r="E27" s="8">
        <v>190</v>
      </c>
      <c r="F27" s="8">
        <v>709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197</v>
      </c>
      <c r="J27" s="14">
        <f t="shared" si="4"/>
        <v>-7</v>
      </c>
      <c r="K27" s="14">
        <f>VLOOKUP(A:A,[1]TDSheet!$A:$P,16,0)</f>
        <v>160</v>
      </c>
      <c r="L27" s="14"/>
      <c r="M27" s="14"/>
      <c r="N27" s="14"/>
      <c r="O27" s="14">
        <f t="shared" si="5"/>
        <v>38</v>
      </c>
      <c r="P27" s="18"/>
      <c r="Q27" s="19">
        <f t="shared" si="6"/>
        <v>22.868421052631579</v>
      </c>
      <c r="R27" s="14">
        <f t="shared" si="7"/>
        <v>18.657894736842106</v>
      </c>
      <c r="S27" s="14">
        <f>VLOOKUP(A:A,[1]TDSheet!$A:$T,20,0)</f>
        <v>68.8</v>
      </c>
      <c r="T27" s="14">
        <f>VLOOKUP(A:A,[1]TDSheet!$A:$O,15,0)</f>
        <v>52.2</v>
      </c>
      <c r="U27" s="14">
        <f>VLOOKUP(A:A,[3]TDSheet!$A:$D,4,0)</f>
        <v>32</v>
      </c>
      <c r="V27" s="14"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20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107</v>
      </c>
      <c r="D28" s="8">
        <v>161</v>
      </c>
      <c r="E28" s="8">
        <v>67</v>
      </c>
      <c r="F28" s="8">
        <v>196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70</v>
      </c>
      <c r="J28" s="14">
        <f t="shared" si="4"/>
        <v>-3</v>
      </c>
      <c r="K28" s="14">
        <f>VLOOKUP(A:A,[1]TDSheet!$A:$P,16,0)</f>
        <v>0</v>
      </c>
      <c r="L28" s="14"/>
      <c r="M28" s="14"/>
      <c r="N28" s="14"/>
      <c r="O28" s="14">
        <f t="shared" si="5"/>
        <v>13.4</v>
      </c>
      <c r="P28" s="18"/>
      <c r="Q28" s="19">
        <f t="shared" si="6"/>
        <v>14.626865671641792</v>
      </c>
      <c r="R28" s="14">
        <f t="shared" si="7"/>
        <v>14.626865671641792</v>
      </c>
      <c r="S28" s="14">
        <f>VLOOKUP(A:A,[1]TDSheet!$A:$T,20,0)</f>
        <v>15.8</v>
      </c>
      <c r="T28" s="14">
        <f>VLOOKUP(A:A,[1]TDSheet!$A:$O,15,0)</f>
        <v>15.8</v>
      </c>
      <c r="U28" s="14">
        <f>VLOOKUP(A:A,[3]TDSheet!$A:$D,4,0)</f>
        <v>21</v>
      </c>
      <c r="V28" s="14"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20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885</v>
      </c>
      <c r="D29" s="8">
        <v>784</v>
      </c>
      <c r="E29" s="8">
        <v>751</v>
      </c>
      <c r="F29" s="8">
        <v>910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764</v>
      </c>
      <c r="J29" s="14">
        <f t="shared" si="4"/>
        <v>-13</v>
      </c>
      <c r="K29" s="14">
        <f>VLOOKUP(A:A,[1]TDSheet!$A:$P,16,0)</f>
        <v>0</v>
      </c>
      <c r="L29" s="14"/>
      <c r="M29" s="14"/>
      <c r="N29" s="14"/>
      <c r="O29" s="14">
        <f t="shared" si="5"/>
        <v>150.19999999999999</v>
      </c>
      <c r="P29" s="18">
        <v>800</v>
      </c>
      <c r="Q29" s="19">
        <f t="shared" si="6"/>
        <v>11.384820239680426</v>
      </c>
      <c r="R29" s="14">
        <f t="shared" si="7"/>
        <v>6.0585885486018647</v>
      </c>
      <c r="S29" s="14">
        <f>VLOOKUP(A:A,[1]TDSheet!$A:$T,20,0)</f>
        <v>136.80000000000001</v>
      </c>
      <c r="T29" s="14">
        <f>VLOOKUP(A:A,[1]TDSheet!$A:$O,15,0)</f>
        <v>131.4</v>
      </c>
      <c r="U29" s="14">
        <f>VLOOKUP(A:A,[3]TDSheet!$A:$D,4,0)</f>
        <v>145</v>
      </c>
      <c r="V29" s="14">
        <v>0</v>
      </c>
      <c r="W29" s="14"/>
      <c r="X29" s="14"/>
      <c r="Y29" s="14">
        <f t="shared" si="8"/>
        <v>800</v>
      </c>
      <c r="Z29" s="14" t="str">
        <f>VLOOKUP(A:A,[1]TDSheet!$A:$Z,26,0)</f>
        <v>апр яб</v>
      </c>
      <c r="AA29" s="14">
        <f>Y29/8</f>
        <v>100</v>
      </c>
      <c r="AB29" s="20">
        <f>VLOOKUP(A:A,[1]TDSheet!$A:$AB,28,0)</f>
        <v>0.9</v>
      </c>
      <c r="AC29" s="14">
        <f t="shared" si="9"/>
        <v>720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199</v>
      </c>
      <c r="D30" s="8">
        <v>324</v>
      </c>
      <c r="E30" s="8">
        <v>161</v>
      </c>
      <c r="F30" s="8">
        <v>357</v>
      </c>
      <c r="G30" s="1">
        <v>0</v>
      </c>
      <c r="H30" s="1" t="e">
        <f>VLOOKUP(A:A,[1]TDSheet!$A:$H,8,0)</f>
        <v>#N/A</v>
      </c>
      <c r="I30" s="14">
        <f>VLOOKUP(A:A,[2]TDSheet!$A:$F,6,0)</f>
        <v>164</v>
      </c>
      <c r="J30" s="14">
        <f t="shared" si="4"/>
        <v>-3</v>
      </c>
      <c r="K30" s="14">
        <f>VLOOKUP(A:A,[1]TDSheet!$A:$P,16,0)</f>
        <v>0</v>
      </c>
      <c r="L30" s="14"/>
      <c r="M30" s="14"/>
      <c r="N30" s="14"/>
      <c r="O30" s="14">
        <f t="shared" si="5"/>
        <v>32.200000000000003</v>
      </c>
      <c r="P30" s="18"/>
      <c r="Q30" s="19">
        <f t="shared" si="6"/>
        <v>11.086956521739129</v>
      </c>
      <c r="R30" s="14">
        <f t="shared" si="7"/>
        <v>11.086956521739129</v>
      </c>
      <c r="S30" s="14">
        <f>VLOOKUP(A:A,[1]TDSheet!$A:$T,20,0)</f>
        <v>38</v>
      </c>
      <c r="T30" s="14">
        <f>VLOOKUP(A:A,[1]TDSheet!$A:$O,15,0)</f>
        <v>36.799999999999997</v>
      </c>
      <c r="U30" s="14">
        <f>VLOOKUP(A:A,[3]TDSheet!$A:$D,4,0)</f>
        <v>47</v>
      </c>
      <c r="V30" s="14">
        <v>0</v>
      </c>
      <c r="W30" s="14"/>
      <c r="X30" s="14"/>
      <c r="Y30" s="14">
        <f t="shared" si="8"/>
        <v>0</v>
      </c>
      <c r="Z30" s="14" t="str">
        <f>VLOOKUP(A:A,[1]TDSheet!$A:$Z,26,0)</f>
        <v>увел</v>
      </c>
      <c r="AA30" s="14">
        <f>Y30/16</f>
        <v>0</v>
      </c>
      <c r="AB30" s="20">
        <f>VLOOKUP(A:A,[1]TDSheet!$A:$AB,28,0)</f>
        <v>0.43</v>
      </c>
      <c r="AC30" s="14">
        <f t="shared" si="9"/>
        <v>0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361</v>
      </c>
      <c r="D31" s="8">
        <v>808</v>
      </c>
      <c r="E31" s="8">
        <v>705</v>
      </c>
      <c r="F31" s="8">
        <v>444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722</v>
      </c>
      <c r="J31" s="14">
        <f t="shared" si="4"/>
        <v>-17</v>
      </c>
      <c r="K31" s="14">
        <f>VLOOKUP(A:A,[1]TDSheet!$A:$P,16,0)</f>
        <v>200</v>
      </c>
      <c r="L31" s="14"/>
      <c r="M31" s="14"/>
      <c r="N31" s="14">
        <v>208</v>
      </c>
      <c r="O31" s="14">
        <f t="shared" si="5"/>
        <v>64.2</v>
      </c>
      <c r="P31" s="18">
        <v>120</v>
      </c>
      <c r="Q31" s="19">
        <f t="shared" si="6"/>
        <v>11.900311526479751</v>
      </c>
      <c r="R31" s="14">
        <f t="shared" si="7"/>
        <v>6.9158878504672892</v>
      </c>
      <c r="S31" s="14">
        <f>VLOOKUP(A:A,[1]TDSheet!$A:$T,20,0)</f>
        <v>67</v>
      </c>
      <c r="T31" s="14">
        <f>VLOOKUP(A:A,[1]TDSheet!$A:$O,15,0)</f>
        <v>65.599999999999994</v>
      </c>
      <c r="U31" s="14">
        <f>VLOOKUP(A:A,[3]TDSheet!$A:$D,4,0)</f>
        <v>63</v>
      </c>
      <c r="V31" s="14">
        <f>VLOOKUP(A:A,[4]TDSheet!$A:$D,4,0)</f>
        <v>384</v>
      </c>
      <c r="W31" s="14"/>
      <c r="X31" s="14"/>
      <c r="Y31" s="14">
        <f t="shared" si="8"/>
        <v>328</v>
      </c>
      <c r="Z31" s="14">
        <f>VLOOKUP(A:A,[1]TDSheet!$A:$Z,26,0)</f>
        <v>0</v>
      </c>
      <c r="AA31" s="14">
        <f>Y31/8</f>
        <v>41</v>
      </c>
      <c r="AB31" s="20">
        <f>VLOOKUP(A:A,[1]TDSheet!$A:$AB,28,0)</f>
        <v>0.9</v>
      </c>
      <c r="AC31" s="14">
        <f t="shared" si="9"/>
        <v>295.2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1147</v>
      </c>
      <c r="D32" s="8">
        <v>1059</v>
      </c>
      <c r="E32" s="8">
        <v>905</v>
      </c>
      <c r="F32" s="8">
        <v>1274</v>
      </c>
      <c r="G32" s="1">
        <v>0</v>
      </c>
      <c r="H32" s="1" t="e">
        <f>VLOOKUP(A:A,[1]TDSheet!$A:$H,8,0)</f>
        <v>#N/A</v>
      </c>
      <c r="I32" s="14">
        <f>VLOOKUP(A:A,[2]TDSheet!$A:$F,6,0)</f>
        <v>815</v>
      </c>
      <c r="J32" s="14">
        <f t="shared" si="4"/>
        <v>90</v>
      </c>
      <c r="K32" s="14">
        <f>VLOOKUP(A:A,[1]TDSheet!$A:$P,16,0)</f>
        <v>0</v>
      </c>
      <c r="L32" s="14"/>
      <c r="M32" s="14"/>
      <c r="N32" s="14"/>
      <c r="O32" s="14">
        <f t="shared" si="5"/>
        <v>181</v>
      </c>
      <c r="P32" s="18">
        <v>800</v>
      </c>
      <c r="Q32" s="19">
        <f t="shared" si="6"/>
        <v>11.458563535911603</v>
      </c>
      <c r="R32" s="14">
        <f t="shared" si="7"/>
        <v>7.0386740331491708</v>
      </c>
      <c r="S32" s="14">
        <f>VLOOKUP(A:A,[1]TDSheet!$A:$T,20,0)</f>
        <v>178.4</v>
      </c>
      <c r="T32" s="14">
        <f>VLOOKUP(A:A,[1]TDSheet!$A:$O,15,0)</f>
        <v>179.8</v>
      </c>
      <c r="U32" s="14">
        <f>VLOOKUP(A:A,[3]TDSheet!$A:$D,4,0)</f>
        <v>187</v>
      </c>
      <c r="V32" s="14">
        <v>0</v>
      </c>
      <c r="W32" s="14"/>
      <c r="X32" s="14"/>
      <c r="Y32" s="14">
        <f t="shared" si="8"/>
        <v>800</v>
      </c>
      <c r="Z32" s="14" t="str">
        <f>VLOOKUP(A:A,[1]TDSheet!$A:$Z,26,0)</f>
        <v>апр яб</v>
      </c>
      <c r="AA32" s="14">
        <f>Y32/16</f>
        <v>50</v>
      </c>
      <c r="AB32" s="20">
        <f>VLOOKUP(A:A,[1]TDSheet!$A:$AB,28,0)</f>
        <v>0.43</v>
      </c>
      <c r="AC32" s="14">
        <f t="shared" si="9"/>
        <v>344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163</v>
      </c>
      <c r="D33" s="8">
        <v>414</v>
      </c>
      <c r="E33" s="8">
        <v>168</v>
      </c>
      <c r="F33" s="8">
        <v>392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184</v>
      </c>
      <c r="J33" s="14">
        <f t="shared" si="4"/>
        <v>-16</v>
      </c>
      <c r="K33" s="14">
        <f>VLOOKUP(A:A,[1]TDSheet!$A:$P,16,0)</f>
        <v>0</v>
      </c>
      <c r="L33" s="14"/>
      <c r="M33" s="14"/>
      <c r="N33" s="14"/>
      <c r="O33" s="14">
        <f t="shared" si="5"/>
        <v>33.6</v>
      </c>
      <c r="P33" s="18"/>
      <c r="Q33" s="19">
        <f t="shared" si="6"/>
        <v>11.666666666666666</v>
      </c>
      <c r="R33" s="14">
        <f t="shared" si="7"/>
        <v>11.666666666666666</v>
      </c>
      <c r="S33" s="14">
        <f>VLOOKUP(A:A,[1]TDSheet!$A:$T,20,0)</f>
        <v>46.6</v>
      </c>
      <c r="T33" s="14">
        <f>VLOOKUP(A:A,[1]TDSheet!$A:$O,15,0)</f>
        <v>37.200000000000003</v>
      </c>
      <c r="U33" s="14">
        <f>VLOOKUP(A:A,[3]TDSheet!$A:$D,4,0)</f>
        <v>53</v>
      </c>
      <c r="V33" s="14">
        <v>0</v>
      </c>
      <c r="W33" s="14"/>
      <c r="X33" s="14"/>
      <c r="Y33" s="14">
        <f t="shared" si="8"/>
        <v>0</v>
      </c>
      <c r="Z33" s="14">
        <f>VLOOKUP(A:A,[1]TDSheet!$A:$Z,26,0)</f>
        <v>0</v>
      </c>
      <c r="AA33" s="14">
        <f>Y33/8</f>
        <v>0</v>
      </c>
      <c r="AB33" s="20">
        <f>VLOOKUP(A:A,[1]TDSheet!$A:$AB,28,0)</f>
        <v>0.9</v>
      </c>
      <c r="AC33" s="14">
        <f t="shared" si="9"/>
        <v>0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231</v>
      </c>
      <c r="D34" s="8">
        <v>504</v>
      </c>
      <c r="E34" s="8">
        <v>480</v>
      </c>
      <c r="F34" s="8">
        <v>255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477</v>
      </c>
      <c r="J34" s="14">
        <f t="shared" si="4"/>
        <v>3</v>
      </c>
      <c r="K34" s="14">
        <f>VLOOKUP(A:A,[1]TDSheet!$A:$P,16,0)</f>
        <v>0</v>
      </c>
      <c r="L34" s="14"/>
      <c r="M34" s="14"/>
      <c r="N34" s="14"/>
      <c r="O34" s="14">
        <f t="shared" si="5"/>
        <v>96</v>
      </c>
      <c r="P34" s="18">
        <v>800</v>
      </c>
      <c r="Q34" s="19">
        <f t="shared" si="6"/>
        <v>10.989583333333334</v>
      </c>
      <c r="R34" s="14">
        <f t="shared" si="7"/>
        <v>2.65625</v>
      </c>
      <c r="S34" s="14">
        <f>VLOOKUP(A:A,[1]TDSheet!$A:$T,20,0)</f>
        <v>45</v>
      </c>
      <c r="T34" s="14">
        <f>VLOOKUP(A:A,[1]TDSheet!$A:$O,15,0)</f>
        <v>57.6</v>
      </c>
      <c r="U34" s="14">
        <f>VLOOKUP(A:A,[3]TDSheet!$A:$D,4,0)</f>
        <v>94</v>
      </c>
      <c r="V34" s="14">
        <v>0</v>
      </c>
      <c r="W34" s="14"/>
      <c r="X34" s="14"/>
      <c r="Y34" s="14">
        <f t="shared" si="8"/>
        <v>800</v>
      </c>
      <c r="Z34" s="14">
        <f>VLOOKUP(A:A,[1]TDSheet!$A:$Z,26,0)</f>
        <v>0</v>
      </c>
      <c r="AA34" s="14">
        <f>Y34/8</f>
        <v>100</v>
      </c>
      <c r="AB34" s="20">
        <f>VLOOKUP(A:A,[1]TDSheet!$A:$AB,28,0)</f>
        <v>0.8</v>
      </c>
      <c r="AC34" s="14">
        <f t="shared" si="9"/>
        <v>640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1992</v>
      </c>
      <c r="D35" s="8">
        <v>2939</v>
      </c>
      <c r="E35" s="8">
        <v>2571</v>
      </c>
      <c r="F35" s="8">
        <v>2318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2602</v>
      </c>
      <c r="J35" s="14">
        <f t="shared" si="4"/>
        <v>-31</v>
      </c>
      <c r="K35" s="14">
        <f>VLOOKUP(A:A,[1]TDSheet!$A:$P,16,0)</f>
        <v>0</v>
      </c>
      <c r="L35" s="14"/>
      <c r="M35" s="14"/>
      <c r="N35" s="14">
        <v>832</v>
      </c>
      <c r="O35" s="14">
        <f t="shared" si="5"/>
        <v>338.2</v>
      </c>
      <c r="P35" s="18">
        <v>1600</v>
      </c>
      <c r="Q35" s="19">
        <f t="shared" si="6"/>
        <v>11.584861028976936</v>
      </c>
      <c r="R35" s="14">
        <f t="shared" si="7"/>
        <v>6.8539325842696632</v>
      </c>
      <c r="S35" s="14">
        <f>VLOOKUP(A:A,[1]TDSheet!$A:$T,20,0)</f>
        <v>345.8</v>
      </c>
      <c r="T35" s="14">
        <f>VLOOKUP(A:A,[1]TDSheet!$A:$O,15,0)</f>
        <v>312.60000000000002</v>
      </c>
      <c r="U35" s="14">
        <f>VLOOKUP(A:A,[3]TDSheet!$A:$D,4,0)</f>
        <v>367</v>
      </c>
      <c r="V35" s="14">
        <f>VLOOKUP(A:A,[4]TDSheet!$A:$D,4,0)</f>
        <v>880</v>
      </c>
      <c r="W35" s="14"/>
      <c r="X35" s="14"/>
      <c r="Y35" s="14">
        <f t="shared" si="8"/>
        <v>2432</v>
      </c>
      <c r="Z35" s="14" t="str">
        <f>VLOOKUP(A:A,[1]TDSheet!$A:$Z,26,0)</f>
        <v>апр яб</v>
      </c>
      <c r="AA35" s="14">
        <f>Y35/8</f>
        <v>304</v>
      </c>
      <c r="AB35" s="20">
        <f>VLOOKUP(A:A,[1]TDSheet!$A:$AB,28,0)</f>
        <v>0.9</v>
      </c>
      <c r="AC35" s="14">
        <f t="shared" si="9"/>
        <v>2188.8000000000002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1758</v>
      </c>
      <c r="D36" s="8">
        <v>1160</v>
      </c>
      <c r="E36" s="8">
        <v>1077</v>
      </c>
      <c r="F36" s="8">
        <v>1788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1005</v>
      </c>
      <c r="J36" s="14">
        <f t="shared" si="4"/>
        <v>72</v>
      </c>
      <c r="K36" s="14">
        <f>VLOOKUP(A:A,[1]TDSheet!$A:$P,16,0)</f>
        <v>0</v>
      </c>
      <c r="L36" s="14"/>
      <c r="M36" s="14"/>
      <c r="N36" s="14"/>
      <c r="O36" s="14">
        <f t="shared" si="5"/>
        <v>215.4</v>
      </c>
      <c r="P36" s="18">
        <v>640</v>
      </c>
      <c r="Q36" s="19">
        <f t="shared" si="6"/>
        <v>11.272051996285979</v>
      </c>
      <c r="R36" s="14">
        <f t="shared" si="7"/>
        <v>8.3008356545960993</v>
      </c>
      <c r="S36" s="14">
        <f>VLOOKUP(A:A,[1]TDSheet!$A:$T,20,0)</f>
        <v>268.60000000000002</v>
      </c>
      <c r="T36" s="14">
        <f>VLOOKUP(A:A,[1]TDSheet!$A:$O,15,0)</f>
        <v>226</v>
      </c>
      <c r="U36" s="14">
        <f>VLOOKUP(A:A,[3]TDSheet!$A:$D,4,0)</f>
        <v>218</v>
      </c>
      <c r="V36" s="14">
        <v>0</v>
      </c>
      <c r="W36" s="14"/>
      <c r="X36" s="14"/>
      <c r="Y36" s="14">
        <f t="shared" si="8"/>
        <v>640</v>
      </c>
      <c r="Z36" s="14">
        <f>VLOOKUP(A:A,[1]TDSheet!$A:$Z,26,0)</f>
        <v>0</v>
      </c>
      <c r="AA36" s="14">
        <f>Y36/16</f>
        <v>40</v>
      </c>
      <c r="AB36" s="20">
        <f>VLOOKUP(A:A,[1]TDSheet!$A:$AB,28,0)</f>
        <v>0.43</v>
      </c>
      <c r="AC36" s="14">
        <f t="shared" si="9"/>
        <v>275.2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1624.99</v>
      </c>
      <c r="D37" s="8">
        <v>1960</v>
      </c>
      <c r="E37" s="8">
        <v>1280</v>
      </c>
      <c r="F37" s="8">
        <v>2249.9899999999998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1310.002</v>
      </c>
      <c r="J37" s="14">
        <f t="shared" si="4"/>
        <v>-30.001999999999953</v>
      </c>
      <c r="K37" s="14">
        <f>VLOOKUP(A:A,[1]TDSheet!$A:$P,16,0)</f>
        <v>0</v>
      </c>
      <c r="L37" s="14"/>
      <c r="M37" s="14"/>
      <c r="N37" s="14"/>
      <c r="O37" s="14">
        <f t="shared" si="5"/>
        <v>256</v>
      </c>
      <c r="P37" s="18">
        <v>950</v>
      </c>
      <c r="Q37" s="19">
        <f t="shared" si="6"/>
        <v>12.499960937499999</v>
      </c>
      <c r="R37" s="14">
        <f t="shared" si="7"/>
        <v>8.7890234374999991</v>
      </c>
      <c r="S37" s="14">
        <f>VLOOKUP(A:A,[1]TDSheet!$A:$T,20,0)</f>
        <v>285</v>
      </c>
      <c r="T37" s="14">
        <f>VLOOKUP(A:A,[1]TDSheet!$A:$O,15,0)</f>
        <v>273</v>
      </c>
      <c r="U37" s="14">
        <f>VLOOKUP(A:A,[3]TDSheet!$A:$D,4,0)</f>
        <v>290</v>
      </c>
      <c r="V37" s="14">
        <v>0</v>
      </c>
      <c r="W37" s="14"/>
      <c r="X37" s="14"/>
      <c r="Y37" s="14">
        <f t="shared" si="8"/>
        <v>950</v>
      </c>
      <c r="Z37" s="14">
        <f>VLOOKUP(A:A,[1]TDSheet!$A:$Z,26,0)</f>
        <v>0</v>
      </c>
      <c r="AA37" s="14">
        <f>Y37/5</f>
        <v>190</v>
      </c>
      <c r="AB37" s="20">
        <f>VLOOKUP(A:A,[1]TDSheet!$A:$AB,28,0)</f>
        <v>1</v>
      </c>
      <c r="AC37" s="14">
        <f t="shared" si="9"/>
        <v>950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2730</v>
      </c>
      <c r="D38" s="8">
        <v>4870</v>
      </c>
      <c r="E38" s="8">
        <v>3384</v>
      </c>
      <c r="F38" s="8">
        <v>4155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3434</v>
      </c>
      <c r="J38" s="14">
        <f t="shared" si="4"/>
        <v>-50</v>
      </c>
      <c r="K38" s="14">
        <f>VLOOKUP(A:A,[1]TDSheet!$A:$P,16,0)</f>
        <v>0</v>
      </c>
      <c r="L38" s="14"/>
      <c r="M38" s="14"/>
      <c r="N38" s="14">
        <v>888</v>
      </c>
      <c r="O38" s="14">
        <f t="shared" si="5"/>
        <v>382.4</v>
      </c>
      <c r="P38" s="18">
        <v>400</v>
      </c>
      <c r="Q38" s="19">
        <f t="shared" si="6"/>
        <v>11.911610878661088</v>
      </c>
      <c r="R38" s="14">
        <f t="shared" si="7"/>
        <v>10.865585774058578</v>
      </c>
      <c r="S38" s="14">
        <f>VLOOKUP(A:A,[1]TDSheet!$A:$T,20,0)</f>
        <v>501.6</v>
      </c>
      <c r="T38" s="14">
        <f>VLOOKUP(A:A,[1]TDSheet!$A:$O,15,0)</f>
        <v>488.6</v>
      </c>
      <c r="U38" s="14">
        <f>VLOOKUP(A:A,[3]TDSheet!$A:$D,4,0)</f>
        <v>328</v>
      </c>
      <c r="V38" s="14">
        <f>VLOOKUP(A:A,[4]TDSheet!$A:$D,4,0)</f>
        <v>1472</v>
      </c>
      <c r="W38" s="14"/>
      <c r="X38" s="14"/>
      <c r="Y38" s="14">
        <f t="shared" si="8"/>
        <v>1288</v>
      </c>
      <c r="Z38" s="14" t="str">
        <f>VLOOKUP(A:A,[1]TDSheet!$A:$Z,26,0)</f>
        <v>апр яб</v>
      </c>
      <c r="AA38" s="14">
        <f>Y38/8</f>
        <v>161</v>
      </c>
      <c r="AB38" s="20">
        <f>VLOOKUP(A:A,[1]TDSheet!$A:$AB,28,0)</f>
        <v>0.9</v>
      </c>
      <c r="AC38" s="14">
        <f t="shared" si="9"/>
        <v>1159.2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1288</v>
      </c>
      <c r="D39" s="8">
        <v>1073</v>
      </c>
      <c r="E39" s="8">
        <v>927</v>
      </c>
      <c r="F39" s="8">
        <v>1392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931</v>
      </c>
      <c r="J39" s="14">
        <f t="shared" si="4"/>
        <v>-4</v>
      </c>
      <c r="K39" s="14">
        <f>VLOOKUP(A:A,[1]TDSheet!$A:$P,16,0)</f>
        <v>0</v>
      </c>
      <c r="L39" s="14"/>
      <c r="M39" s="14"/>
      <c r="N39" s="14"/>
      <c r="O39" s="14">
        <f t="shared" si="5"/>
        <v>185.4</v>
      </c>
      <c r="P39" s="18">
        <v>800</v>
      </c>
      <c r="Q39" s="19">
        <f t="shared" si="6"/>
        <v>11.823085221143474</v>
      </c>
      <c r="R39" s="14">
        <f t="shared" si="7"/>
        <v>7.508090614886731</v>
      </c>
      <c r="S39" s="14">
        <f>VLOOKUP(A:A,[1]TDSheet!$A:$T,20,0)</f>
        <v>212.4</v>
      </c>
      <c r="T39" s="14">
        <f>VLOOKUP(A:A,[1]TDSheet!$A:$O,15,0)</f>
        <v>174.8</v>
      </c>
      <c r="U39" s="14">
        <f>VLOOKUP(A:A,[3]TDSheet!$A:$D,4,0)</f>
        <v>191</v>
      </c>
      <c r="V39" s="14">
        <v>0</v>
      </c>
      <c r="W39" s="14"/>
      <c r="X39" s="14"/>
      <c r="Y39" s="14">
        <f t="shared" si="8"/>
        <v>800</v>
      </c>
      <c r="Z39" s="14">
        <f>VLOOKUP(A:A,[1]TDSheet!$A:$Z,26,0)</f>
        <v>0</v>
      </c>
      <c r="AA39" s="14">
        <f>Y39/16</f>
        <v>50</v>
      </c>
      <c r="AB39" s="20">
        <f>VLOOKUP(A:A,[1]TDSheet!$A:$AB,28,0)</f>
        <v>0.43</v>
      </c>
      <c r="AC39" s="14">
        <f t="shared" si="9"/>
        <v>344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</v>
      </c>
      <c r="D40" s="8"/>
      <c r="E40" s="8">
        <v>6</v>
      </c>
      <c r="F40" s="8">
        <v>-5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6</v>
      </c>
      <c r="J40" s="14">
        <f t="shared" si="4"/>
        <v>0</v>
      </c>
      <c r="K40" s="14">
        <f>VLOOKUP(A:A,[1]TDSheet!$A:$P,16,0)</f>
        <v>0</v>
      </c>
      <c r="L40" s="14"/>
      <c r="M40" s="14"/>
      <c r="N40" s="14"/>
      <c r="O40" s="14">
        <f t="shared" si="5"/>
        <v>1.2</v>
      </c>
      <c r="P40" s="18"/>
      <c r="Q40" s="19">
        <f t="shared" si="6"/>
        <v>-4.166666666666667</v>
      </c>
      <c r="R40" s="14">
        <f t="shared" si="7"/>
        <v>-4.166666666666667</v>
      </c>
      <c r="S40" s="14">
        <f>VLOOKUP(A:A,[1]TDSheet!$A:$T,20,0)</f>
        <v>1.6</v>
      </c>
      <c r="T40" s="14">
        <f>VLOOKUP(A:A,[1]TDSheet!$A:$O,15,0)</f>
        <v>2.8</v>
      </c>
      <c r="U40" s="14">
        <f>VLOOKUP(A:A,[3]TDSheet!$A:$D,4,0)</f>
        <v>3</v>
      </c>
      <c r="V40" s="14"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20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192</v>
      </c>
      <c r="D41" s="8">
        <v>91</v>
      </c>
      <c r="E41" s="8">
        <v>149</v>
      </c>
      <c r="F41" s="8">
        <v>123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161</v>
      </c>
      <c r="J41" s="14">
        <f t="shared" si="4"/>
        <v>-12</v>
      </c>
      <c r="K41" s="14">
        <f>VLOOKUP(A:A,[1]TDSheet!$A:$P,16,0)</f>
        <v>0</v>
      </c>
      <c r="L41" s="14"/>
      <c r="M41" s="14"/>
      <c r="N41" s="14"/>
      <c r="O41" s="14">
        <f t="shared" si="5"/>
        <v>29.8</v>
      </c>
      <c r="P41" s="18">
        <v>240</v>
      </c>
      <c r="Q41" s="19">
        <f t="shared" si="6"/>
        <v>12.181208053691275</v>
      </c>
      <c r="R41" s="14">
        <f t="shared" si="7"/>
        <v>4.1275167785234901</v>
      </c>
      <c r="S41" s="14">
        <f>VLOOKUP(A:A,[1]TDSheet!$A:$T,20,0)</f>
        <v>24.6</v>
      </c>
      <c r="T41" s="14">
        <f>VLOOKUP(A:A,[1]TDSheet!$A:$O,15,0)</f>
        <v>15.2</v>
      </c>
      <c r="U41" s="14">
        <f>VLOOKUP(A:A,[3]TDSheet!$A:$D,4,0)</f>
        <v>49</v>
      </c>
      <c r="V41" s="14">
        <v>0</v>
      </c>
      <c r="W41" s="14"/>
      <c r="X41" s="14"/>
      <c r="Y41" s="14">
        <f t="shared" si="8"/>
        <v>240</v>
      </c>
      <c r="Z41" s="14" t="e">
        <f>VLOOKUP(A:A,[1]TDSheet!$A:$Z,26,0)</f>
        <v>#N/A</v>
      </c>
      <c r="AA41" s="14">
        <f>Y41/8</f>
        <v>30</v>
      </c>
      <c r="AB41" s="20">
        <f>VLOOKUP(A:A,[1]TDSheet!$A:$AB,28,0)</f>
        <v>0.7</v>
      </c>
      <c r="AC41" s="14">
        <f t="shared" si="9"/>
        <v>168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199</v>
      </c>
      <c r="D42" s="8">
        <v>83</v>
      </c>
      <c r="E42" s="8">
        <v>137</v>
      </c>
      <c r="F42" s="8">
        <v>142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140</v>
      </c>
      <c r="J42" s="14">
        <f t="shared" si="4"/>
        <v>-3</v>
      </c>
      <c r="K42" s="14">
        <f>VLOOKUP(A:A,[1]TDSheet!$A:$P,16,0)</f>
        <v>0</v>
      </c>
      <c r="L42" s="14"/>
      <c r="M42" s="14"/>
      <c r="N42" s="14"/>
      <c r="O42" s="14">
        <f t="shared" si="5"/>
        <v>27.4</v>
      </c>
      <c r="P42" s="18">
        <v>200</v>
      </c>
      <c r="Q42" s="19">
        <f t="shared" si="6"/>
        <v>12.481751824817518</v>
      </c>
      <c r="R42" s="14">
        <f t="shared" si="7"/>
        <v>5.1824817518248176</v>
      </c>
      <c r="S42" s="14">
        <f>VLOOKUP(A:A,[1]TDSheet!$A:$T,20,0)</f>
        <v>24</v>
      </c>
      <c r="T42" s="14">
        <f>VLOOKUP(A:A,[1]TDSheet!$A:$O,15,0)</f>
        <v>13</v>
      </c>
      <c r="U42" s="14">
        <f>VLOOKUP(A:A,[3]TDSheet!$A:$D,4,0)</f>
        <v>41</v>
      </c>
      <c r="V42" s="14">
        <v>0</v>
      </c>
      <c r="W42" s="14"/>
      <c r="X42" s="14"/>
      <c r="Y42" s="14">
        <f t="shared" si="8"/>
        <v>200</v>
      </c>
      <c r="Z42" s="14" t="e">
        <f>VLOOKUP(A:A,[1]TDSheet!$A:$Z,26,0)</f>
        <v>#N/A</v>
      </c>
      <c r="AA42" s="14">
        <f>Y42/8</f>
        <v>25</v>
      </c>
      <c r="AB42" s="20">
        <f>VLOOKUP(A:A,[1]TDSheet!$A:$AB,28,0)</f>
        <v>0.7</v>
      </c>
      <c r="AC42" s="14">
        <f t="shared" si="9"/>
        <v>140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104</v>
      </c>
      <c r="D43" s="8">
        <v>243</v>
      </c>
      <c r="E43" s="8">
        <v>108</v>
      </c>
      <c r="F43" s="8">
        <v>217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111</v>
      </c>
      <c r="J43" s="14">
        <f t="shared" si="4"/>
        <v>-3</v>
      </c>
      <c r="K43" s="14">
        <f>VLOOKUP(A:A,[1]TDSheet!$A:$P,16,0)</f>
        <v>0</v>
      </c>
      <c r="L43" s="14"/>
      <c r="M43" s="14"/>
      <c r="N43" s="14"/>
      <c r="O43" s="14">
        <f t="shared" si="5"/>
        <v>21.6</v>
      </c>
      <c r="P43" s="18">
        <v>40</v>
      </c>
      <c r="Q43" s="19">
        <f t="shared" si="6"/>
        <v>11.898148148148147</v>
      </c>
      <c r="R43" s="14">
        <f t="shared" si="7"/>
        <v>10.046296296296296</v>
      </c>
      <c r="S43" s="14">
        <f>VLOOKUP(A:A,[1]TDSheet!$A:$T,20,0)</f>
        <v>24.8</v>
      </c>
      <c r="T43" s="14">
        <f>VLOOKUP(A:A,[1]TDSheet!$A:$O,15,0)</f>
        <v>25.4</v>
      </c>
      <c r="U43" s="14">
        <f>VLOOKUP(A:A,[3]TDSheet!$A:$D,4,0)</f>
        <v>22</v>
      </c>
      <c r="V43" s="14">
        <v>0</v>
      </c>
      <c r="W43" s="14"/>
      <c r="X43" s="14"/>
      <c r="Y43" s="14">
        <f t="shared" si="8"/>
        <v>40</v>
      </c>
      <c r="Z43" s="14">
        <f>VLOOKUP(A:A,[1]TDSheet!$A:$Z,26,0)</f>
        <v>0</v>
      </c>
      <c r="AA43" s="14">
        <f>Y43/8</f>
        <v>5</v>
      </c>
      <c r="AB43" s="20">
        <f>VLOOKUP(A:A,[1]TDSheet!$A:$AB,28,0)</f>
        <v>0.7</v>
      </c>
      <c r="AC43" s="14">
        <f t="shared" si="9"/>
        <v>28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1454</v>
      </c>
      <c r="D44" s="8">
        <v>1470</v>
      </c>
      <c r="E44" s="8">
        <v>1343</v>
      </c>
      <c r="F44" s="8">
        <v>1564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1323</v>
      </c>
      <c r="J44" s="14">
        <f t="shared" si="4"/>
        <v>20</v>
      </c>
      <c r="K44" s="14">
        <f>VLOOKUP(A:A,[1]TDSheet!$A:$P,16,0)</f>
        <v>200</v>
      </c>
      <c r="L44" s="14"/>
      <c r="M44" s="14"/>
      <c r="N44" s="14"/>
      <c r="O44" s="14">
        <f t="shared" si="5"/>
        <v>268.60000000000002</v>
      </c>
      <c r="P44" s="18">
        <v>1200</v>
      </c>
      <c r="Q44" s="19">
        <f t="shared" si="6"/>
        <v>11.034996276991809</v>
      </c>
      <c r="R44" s="14">
        <f t="shared" si="7"/>
        <v>5.8227848101265822</v>
      </c>
      <c r="S44" s="14">
        <f>VLOOKUP(A:A,[1]TDSheet!$A:$T,20,0)</f>
        <v>253.6</v>
      </c>
      <c r="T44" s="14">
        <f>VLOOKUP(A:A,[1]TDSheet!$A:$O,15,0)</f>
        <v>231.8</v>
      </c>
      <c r="U44" s="14">
        <f>VLOOKUP(A:A,[3]TDSheet!$A:$D,4,0)</f>
        <v>303</v>
      </c>
      <c r="V44" s="14">
        <v>0</v>
      </c>
      <c r="W44" s="14"/>
      <c r="X44" s="14"/>
      <c r="Y44" s="14">
        <f t="shared" si="8"/>
        <v>1200</v>
      </c>
      <c r="Z44" s="14">
        <f>VLOOKUP(A:A,[1]TDSheet!$A:$Z,26,0)</f>
        <v>0</v>
      </c>
      <c r="AA44" s="14">
        <f>Y44/8</f>
        <v>150</v>
      </c>
      <c r="AB44" s="20">
        <f>VLOOKUP(A:A,[1]TDSheet!$A:$AB,28,0)</f>
        <v>0.7</v>
      </c>
      <c r="AC44" s="14">
        <f t="shared" si="9"/>
        <v>840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732</v>
      </c>
      <c r="D45" s="8">
        <v>923</v>
      </c>
      <c r="E45" s="15">
        <v>708</v>
      </c>
      <c r="F45" s="16">
        <v>831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206</v>
      </c>
      <c r="J45" s="14">
        <f t="shared" si="4"/>
        <v>502</v>
      </c>
      <c r="K45" s="14">
        <f>VLOOKUP(A:A,[1]TDSheet!$A:$P,16,0)</f>
        <v>200</v>
      </c>
      <c r="L45" s="14"/>
      <c r="M45" s="14"/>
      <c r="N45" s="14"/>
      <c r="O45" s="14">
        <f t="shared" si="5"/>
        <v>141.6</v>
      </c>
      <c r="P45" s="18">
        <v>600</v>
      </c>
      <c r="Q45" s="19">
        <f t="shared" si="6"/>
        <v>11.518361581920905</v>
      </c>
      <c r="R45" s="14">
        <f t="shared" si="7"/>
        <v>5.8686440677966107</v>
      </c>
      <c r="S45" s="14">
        <f>VLOOKUP(A:A,[1]TDSheet!$A:$T,20,0)</f>
        <v>137</v>
      </c>
      <c r="T45" s="14">
        <f>VLOOKUP(A:A,[1]TDSheet!$A:$O,15,0)</f>
        <v>128.4</v>
      </c>
      <c r="U45" s="14">
        <f>VLOOKUP(A:A,[3]TDSheet!$A:$D,4,0)</f>
        <v>55</v>
      </c>
      <c r="V45" s="14">
        <v>0</v>
      </c>
      <c r="W45" s="14"/>
      <c r="X45" s="14"/>
      <c r="Y45" s="14">
        <f t="shared" si="8"/>
        <v>600</v>
      </c>
      <c r="Z45" s="14">
        <f>VLOOKUP(A:A,[1]TDSheet!$A:$Z,26,0)</f>
        <v>0</v>
      </c>
      <c r="AA45" s="14">
        <f>Y45/8</f>
        <v>75</v>
      </c>
      <c r="AB45" s="20">
        <f>VLOOKUP(A:A,[1]TDSheet!$A:$AB,28,0)</f>
        <v>0.9</v>
      </c>
      <c r="AC45" s="14">
        <f t="shared" si="9"/>
        <v>540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508</v>
      </c>
      <c r="D46" s="8">
        <v>1002</v>
      </c>
      <c r="E46" s="8">
        <v>515</v>
      </c>
      <c r="F46" s="8">
        <v>948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542.00099999999998</v>
      </c>
      <c r="J46" s="14">
        <f t="shared" si="4"/>
        <v>-27.000999999999976</v>
      </c>
      <c r="K46" s="14">
        <f>VLOOKUP(A:A,[1]TDSheet!$A:$P,16,0)</f>
        <v>150</v>
      </c>
      <c r="L46" s="14"/>
      <c r="M46" s="14"/>
      <c r="N46" s="14"/>
      <c r="O46" s="14">
        <f t="shared" si="5"/>
        <v>103</v>
      </c>
      <c r="P46" s="18">
        <v>100</v>
      </c>
      <c r="Q46" s="19">
        <f t="shared" si="6"/>
        <v>11.631067961165048</v>
      </c>
      <c r="R46" s="14">
        <f t="shared" si="7"/>
        <v>9.2038834951456305</v>
      </c>
      <c r="S46" s="14">
        <f>VLOOKUP(A:A,[1]TDSheet!$A:$T,20,0)</f>
        <v>104</v>
      </c>
      <c r="T46" s="14">
        <f>VLOOKUP(A:A,[1]TDSheet!$A:$O,15,0)</f>
        <v>129</v>
      </c>
      <c r="U46" s="14">
        <f>VLOOKUP(A:A,[3]TDSheet!$A:$D,4,0)</f>
        <v>110</v>
      </c>
      <c r="V46" s="14">
        <v>0</v>
      </c>
      <c r="W46" s="14"/>
      <c r="X46" s="14"/>
      <c r="Y46" s="14">
        <f t="shared" si="8"/>
        <v>100</v>
      </c>
      <c r="Z46" s="14">
        <f>VLOOKUP(A:A,[1]TDSheet!$A:$Z,26,0)</f>
        <v>0</v>
      </c>
      <c r="AA46" s="14">
        <f>Y46/5</f>
        <v>20</v>
      </c>
      <c r="AB46" s="20">
        <f>VLOOKUP(A:A,[1]TDSheet!$A:$AB,28,0)</f>
        <v>1</v>
      </c>
      <c r="AC46" s="14">
        <f t="shared" si="9"/>
        <v>100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532</v>
      </c>
      <c r="D47" s="8">
        <v>1093</v>
      </c>
      <c r="E47" s="8">
        <v>515</v>
      </c>
      <c r="F47" s="8">
        <v>1074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544</v>
      </c>
      <c r="J47" s="14">
        <f t="shared" si="4"/>
        <v>-29</v>
      </c>
      <c r="K47" s="14">
        <f>VLOOKUP(A:A,[1]TDSheet!$A:$P,16,0)</f>
        <v>150</v>
      </c>
      <c r="L47" s="14"/>
      <c r="M47" s="14"/>
      <c r="N47" s="14"/>
      <c r="O47" s="14">
        <f t="shared" si="5"/>
        <v>103</v>
      </c>
      <c r="P47" s="18"/>
      <c r="Q47" s="19">
        <f t="shared" si="6"/>
        <v>11.883495145631068</v>
      </c>
      <c r="R47" s="14">
        <f t="shared" si="7"/>
        <v>10.427184466019417</v>
      </c>
      <c r="S47" s="14">
        <f>VLOOKUP(A:A,[1]TDSheet!$A:$T,20,0)</f>
        <v>126.2</v>
      </c>
      <c r="T47" s="14">
        <f>VLOOKUP(A:A,[1]TDSheet!$A:$O,15,0)</f>
        <v>131.6</v>
      </c>
      <c r="U47" s="14">
        <f>VLOOKUP(A:A,[3]TDSheet!$A:$D,4,0)</f>
        <v>102</v>
      </c>
      <c r="V47" s="14">
        <v>0</v>
      </c>
      <c r="W47" s="14"/>
      <c r="X47" s="14"/>
      <c r="Y47" s="14">
        <f t="shared" si="8"/>
        <v>0</v>
      </c>
      <c r="Z47" s="14">
        <f>VLOOKUP(A:A,[1]TDSheet!$A:$Z,26,0)</f>
        <v>0</v>
      </c>
      <c r="AA47" s="14">
        <f>Y47/5</f>
        <v>0</v>
      </c>
      <c r="AB47" s="20">
        <f>VLOOKUP(A:A,[1]TDSheet!$A:$AB,28,0)</f>
        <v>1</v>
      </c>
      <c r="AC47" s="14">
        <f t="shared" si="9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240</v>
      </c>
      <c r="D48" s="8">
        <v>520</v>
      </c>
      <c r="E48" s="15">
        <v>144</v>
      </c>
      <c r="F48" s="16">
        <v>671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26</v>
      </c>
      <c r="J48" s="14">
        <f t="shared" si="4"/>
        <v>118</v>
      </c>
      <c r="K48" s="14">
        <f>VLOOKUP(A:A,[1]TDSheet!$A:$P,16,0)</f>
        <v>0</v>
      </c>
      <c r="L48" s="14"/>
      <c r="M48" s="14"/>
      <c r="N48" s="14"/>
      <c r="O48" s="14">
        <f t="shared" si="5"/>
        <v>28.8</v>
      </c>
      <c r="P48" s="18"/>
      <c r="Q48" s="19">
        <f t="shared" si="6"/>
        <v>23.298611111111111</v>
      </c>
      <c r="R48" s="14">
        <f t="shared" si="7"/>
        <v>23.298611111111111</v>
      </c>
      <c r="S48" s="14">
        <f>VLOOKUP(A:A,[1]TDSheet!$A:$T,20,0)</f>
        <v>0</v>
      </c>
      <c r="T48" s="14">
        <f>VLOOKUP(A:A,[1]TDSheet!$A:$O,15,0)</f>
        <v>0.4</v>
      </c>
      <c r="U48" s="14">
        <f>VLOOKUP(A:A,[3]TDSheet!$A:$D,4,0)</f>
        <v>4</v>
      </c>
      <c r="V48" s="14">
        <v>0</v>
      </c>
      <c r="W48" s="14"/>
      <c r="X48" s="14"/>
      <c r="Y48" s="14">
        <f t="shared" si="8"/>
        <v>0</v>
      </c>
      <c r="Z48" s="14" t="e">
        <f>VLOOKUP(A:A,[1]TDSheet!$A:$Z,26,0)</f>
        <v>#N/A</v>
      </c>
      <c r="AA48" s="14">
        <f>Y48/8</f>
        <v>0</v>
      </c>
      <c r="AB48" s="20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39</v>
      </c>
      <c r="D49" s="8">
        <v>240</v>
      </c>
      <c r="E49" s="15">
        <v>118</v>
      </c>
      <c r="F49" s="16">
        <v>-63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343</v>
      </c>
      <c r="J49" s="14">
        <f t="shared" si="4"/>
        <v>-225</v>
      </c>
      <c r="K49" s="14">
        <f>VLOOKUP(A:A,[1]TDSheet!$A:$P,16,0)</f>
        <v>0</v>
      </c>
      <c r="L49" s="14"/>
      <c r="M49" s="14"/>
      <c r="N49" s="14"/>
      <c r="O49" s="14">
        <f t="shared" si="5"/>
        <v>23.6</v>
      </c>
      <c r="P49" s="18"/>
      <c r="Q49" s="19">
        <f t="shared" si="6"/>
        <v>-2.6694915254237288</v>
      </c>
      <c r="R49" s="14">
        <f t="shared" si="7"/>
        <v>-2.6694915254237288</v>
      </c>
      <c r="S49" s="14">
        <f>VLOOKUP(A:A,[1]TDSheet!$A:$T,20,0)</f>
        <v>57.8</v>
      </c>
      <c r="T49" s="14">
        <f>VLOOKUP(A:A,[1]TDSheet!$A:$O,15,0)</f>
        <v>63.6</v>
      </c>
      <c r="U49" s="14">
        <f>VLOOKUP(A:A,[3]TDSheet!$A:$D,4,0)</f>
        <v>40</v>
      </c>
      <c r="V49" s="14"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f>Y49/8</f>
        <v>0</v>
      </c>
      <c r="AB49" s="20">
        <f>VLOOKUP(A:A,[1]TDSheet!$A:$AB,28,0)</f>
        <v>0.8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56</v>
      </c>
      <c r="D50" s="8">
        <v>3</v>
      </c>
      <c r="E50" s="8">
        <v>15</v>
      </c>
      <c r="F50" s="8">
        <v>41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18</v>
      </c>
      <c r="J50" s="14">
        <f t="shared" si="4"/>
        <v>-3</v>
      </c>
      <c r="K50" s="14">
        <f>VLOOKUP(A:A,[1]TDSheet!$A:$P,16,0)</f>
        <v>0</v>
      </c>
      <c r="L50" s="14"/>
      <c r="M50" s="14"/>
      <c r="N50" s="14"/>
      <c r="O50" s="14">
        <f t="shared" si="5"/>
        <v>3</v>
      </c>
      <c r="P50" s="18"/>
      <c r="Q50" s="19">
        <f t="shared" si="6"/>
        <v>13.666666666666666</v>
      </c>
      <c r="R50" s="14">
        <f t="shared" si="7"/>
        <v>13.666666666666666</v>
      </c>
      <c r="S50" s="14">
        <f>VLOOKUP(A:A,[1]TDSheet!$A:$T,20,0)</f>
        <v>4.2</v>
      </c>
      <c r="T50" s="14">
        <f>VLOOKUP(A:A,[1]TDSheet!$A:$O,15,0)</f>
        <v>2.6</v>
      </c>
      <c r="U50" s="14">
        <v>0</v>
      </c>
      <c r="V50" s="14">
        <v>0</v>
      </c>
      <c r="W50" s="14"/>
      <c r="X50" s="14"/>
      <c r="Y50" s="14">
        <f t="shared" si="8"/>
        <v>0</v>
      </c>
      <c r="Z50" s="14" t="str">
        <f>VLOOKUP(A:A,[1]TDSheet!$A:$Z,26,0)</f>
        <v>увел</v>
      </c>
      <c r="AA50" s="14">
        <f>Y50/4</f>
        <v>0</v>
      </c>
      <c r="AB50" s="20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142</v>
      </c>
      <c r="D51" s="8">
        <v>4</v>
      </c>
      <c r="E51" s="8">
        <v>54</v>
      </c>
      <c r="F51" s="8">
        <v>89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57</v>
      </c>
      <c r="J51" s="14">
        <f t="shared" si="4"/>
        <v>-3</v>
      </c>
      <c r="K51" s="14">
        <f>VLOOKUP(A:A,[1]TDSheet!$A:$P,16,0)</f>
        <v>0</v>
      </c>
      <c r="L51" s="14"/>
      <c r="M51" s="14"/>
      <c r="N51" s="14"/>
      <c r="O51" s="14">
        <f t="shared" si="5"/>
        <v>10.8</v>
      </c>
      <c r="P51" s="18">
        <v>30</v>
      </c>
      <c r="Q51" s="19">
        <f t="shared" si="6"/>
        <v>11.018518518518517</v>
      </c>
      <c r="R51" s="14">
        <f t="shared" si="7"/>
        <v>8.2407407407407405</v>
      </c>
      <c r="S51" s="14">
        <f>VLOOKUP(A:A,[1]TDSheet!$A:$T,20,0)</f>
        <v>10.199999999999999</v>
      </c>
      <c r="T51" s="14">
        <f>VLOOKUP(A:A,[1]TDSheet!$A:$O,15,0)</f>
        <v>7.4</v>
      </c>
      <c r="U51" s="14">
        <f>VLOOKUP(A:A,[3]TDSheet!$A:$D,4,0)</f>
        <v>8</v>
      </c>
      <c r="V51" s="14">
        <v>0</v>
      </c>
      <c r="W51" s="14"/>
      <c r="X51" s="14"/>
      <c r="Y51" s="14">
        <f t="shared" si="8"/>
        <v>30</v>
      </c>
      <c r="Z51" s="14" t="e">
        <f>VLOOKUP(A:A,[1]TDSheet!$A:$Z,26,0)</f>
        <v>#N/A</v>
      </c>
      <c r="AA51" s="14">
        <f>Y51/4</f>
        <v>7.5</v>
      </c>
      <c r="AB51" s="20">
        <f>VLOOKUP(A:A,[1]TDSheet!$A:$AB,28,0)</f>
        <v>1</v>
      </c>
      <c r="AC51" s="14">
        <f t="shared" si="9"/>
        <v>30</v>
      </c>
      <c r="AD51" s="14"/>
      <c r="AE51" s="14"/>
    </row>
    <row r="52" spans="1:31" s="1" customFormat="1" ht="11.1" customHeight="1" outlineLevel="1" x14ac:dyDescent="0.2">
      <c r="A52" s="22" t="s">
        <v>62</v>
      </c>
      <c r="B52" s="7" t="s">
        <v>9</v>
      </c>
      <c r="C52" s="8">
        <v>48</v>
      </c>
      <c r="D52" s="8"/>
      <c r="E52" s="8">
        <v>5</v>
      </c>
      <c r="F52" s="8">
        <v>43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5</v>
      </c>
      <c r="J52" s="14">
        <f t="shared" si="4"/>
        <v>0</v>
      </c>
      <c r="K52" s="14">
        <f>VLOOKUP(A:A,[1]TDSheet!$A:$P,16,0)</f>
        <v>0</v>
      </c>
      <c r="L52" s="14"/>
      <c r="M52" s="14"/>
      <c r="N52" s="14"/>
      <c r="O52" s="14">
        <f t="shared" si="5"/>
        <v>1</v>
      </c>
      <c r="P52" s="18"/>
      <c r="Q52" s="19">
        <f t="shared" si="6"/>
        <v>43</v>
      </c>
      <c r="R52" s="14">
        <f t="shared" si="7"/>
        <v>43</v>
      </c>
      <c r="S52" s="14">
        <f>VLOOKUP(A:A,[1]TDSheet!$A:$T,20,0)</f>
        <v>1.6</v>
      </c>
      <c r="T52" s="14">
        <f>VLOOKUP(A:A,[1]TDSheet!$A:$O,15,0)</f>
        <v>1.2</v>
      </c>
      <c r="U52" s="14">
        <v>0</v>
      </c>
      <c r="V52" s="14">
        <v>0</v>
      </c>
      <c r="W52" s="14"/>
      <c r="X52" s="14"/>
      <c r="Y52" s="14">
        <f t="shared" si="8"/>
        <v>0</v>
      </c>
      <c r="Z52" s="21" t="str">
        <f>VLOOKUP(A:A,[1]TDSheet!$A:$Z,26,0)</f>
        <v>увел</v>
      </c>
      <c r="AA52" s="14">
        <f>Y52/4</f>
        <v>0</v>
      </c>
      <c r="AB52" s="20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113.298</v>
      </c>
      <c r="D53" s="8">
        <v>122.4</v>
      </c>
      <c r="E53" s="8">
        <v>55.8</v>
      </c>
      <c r="F53" s="8">
        <v>176.298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57.1</v>
      </c>
      <c r="J53" s="14">
        <f t="shared" si="4"/>
        <v>-1.3000000000000043</v>
      </c>
      <c r="K53" s="14">
        <f>VLOOKUP(A:A,[1]TDSheet!$A:$P,16,0)</f>
        <v>0</v>
      </c>
      <c r="L53" s="14"/>
      <c r="M53" s="14"/>
      <c r="N53" s="14"/>
      <c r="O53" s="14">
        <f t="shared" si="5"/>
        <v>11.16</v>
      </c>
      <c r="P53" s="18"/>
      <c r="Q53" s="19">
        <f t="shared" si="6"/>
        <v>15.797311827956989</v>
      </c>
      <c r="R53" s="14">
        <f t="shared" si="7"/>
        <v>15.797311827956989</v>
      </c>
      <c r="S53" s="14">
        <f>VLOOKUP(A:A,[1]TDSheet!$A:$T,20,0)</f>
        <v>15.86</v>
      </c>
      <c r="T53" s="14">
        <f>VLOOKUP(A:A,[1]TDSheet!$A:$O,15,0)</f>
        <v>15.48</v>
      </c>
      <c r="U53" s="14">
        <f>VLOOKUP(A:A,[3]TDSheet!$A:$D,4,0)</f>
        <v>16.2</v>
      </c>
      <c r="V53" s="14">
        <v>0</v>
      </c>
      <c r="W53" s="14"/>
      <c r="X53" s="14"/>
      <c r="Y53" s="14">
        <f t="shared" si="8"/>
        <v>0</v>
      </c>
      <c r="Z53" s="14" t="e">
        <f>VLOOKUP(A:A,[1]TDSheet!$A:$Z,26,0)</f>
        <v>#N/A</v>
      </c>
      <c r="AA53" s="14">
        <f>Y53/1.8</f>
        <v>0</v>
      </c>
      <c r="AB53" s="20">
        <f>VLOOKUP(A:A,[1]TDSheet!$A:$AB,28,0)</f>
        <v>1</v>
      </c>
      <c r="AC53" s="14">
        <f t="shared" si="9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123.72</v>
      </c>
      <c r="D54" s="8">
        <v>123.36</v>
      </c>
      <c r="E54" s="8">
        <v>94.72</v>
      </c>
      <c r="F54" s="8">
        <v>149.96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96.38</v>
      </c>
      <c r="J54" s="14">
        <f t="shared" si="4"/>
        <v>-1.6599999999999966</v>
      </c>
      <c r="K54" s="14">
        <f>VLOOKUP(A:A,[1]TDSheet!$A:$P,16,0)</f>
        <v>0</v>
      </c>
      <c r="L54" s="14"/>
      <c r="M54" s="14"/>
      <c r="N54" s="14"/>
      <c r="O54" s="14">
        <f t="shared" si="5"/>
        <v>18.943999999999999</v>
      </c>
      <c r="P54" s="18">
        <v>60</v>
      </c>
      <c r="Q54" s="19">
        <f t="shared" si="6"/>
        <v>11.083192567567568</v>
      </c>
      <c r="R54" s="14">
        <f t="shared" si="7"/>
        <v>7.9159628378378386</v>
      </c>
      <c r="S54" s="14">
        <f>VLOOKUP(A:A,[1]TDSheet!$A:$T,20,0)</f>
        <v>23.169999999999998</v>
      </c>
      <c r="T54" s="14">
        <f>VLOOKUP(A:A,[1]TDSheet!$A:$O,15,0)</f>
        <v>17.533999999999999</v>
      </c>
      <c r="U54" s="14">
        <f>VLOOKUP(A:A,[3]TDSheet!$A:$D,4,0)</f>
        <v>17.64</v>
      </c>
      <c r="V54" s="14">
        <v>0</v>
      </c>
      <c r="W54" s="14"/>
      <c r="X54" s="14"/>
      <c r="Y54" s="14">
        <f t="shared" si="8"/>
        <v>60</v>
      </c>
      <c r="Z54" s="14" t="e">
        <f>VLOOKUP(A:A,[1]TDSheet!$A:$Z,26,0)</f>
        <v>#N/A</v>
      </c>
      <c r="AA54" s="14">
        <f>Y54/2.24</f>
        <v>26.785714285714285</v>
      </c>
      <c r="AB54" s="20">
        <f>VLOOKUP(A:A,[1]TDSheet!$A:$AB,28,0)</f>
        <v>1</v>
      </c>
      <c r="AC54" s="14">
        <f t="shared" si="9"/>
        <v>60</v>
      </c>
      <c r="AD54" s="14"/>
      <c r="AE54" s="14"/>
    </row>
    <row r="55" spans="1:31" s="1" customFormat="1" ht="21.95" customHeight="1" outlineLevel="1" x14ac:dyDescent="0.2">
      <c r="A55" s="22" t="s">
        <v>65</v>
      </c>
      <c r="B55" s="7" t="s">
        <v>8</v>
      </c>
      <c r="C55" s="8">
        <v>198</v>
      </c>
      <c r="D55" s="8"/>
      <c r="E55" s="8">
        <v>21</v>
      </c>
      <c r="F55" s="8">
        <v>177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21</v>
      </c>
      <c r="J55" s="14">
        <f t="shared" si="4"/>
        <v>0</v>
      </c>
      <c r="K55" s="14">
        <f>VLOOKUP(A:A,[1]TDSheet!$A:$P,16,0)</f>
        <v>0</v>
      </c>
      <c r="L55" s="14"/>
      <c r="M55" s="14"/>
      <c r="N55" s="14"/>
      <c r="O55" s="14">
        <f t="shared" si="5"/>
        <v>4.2</v>
      </c>
      <c r="P55" s="18"/>
      <c r="Q55" s="19">
        <f t="shared" si="6"/>
        <v>42.142857142857139</v>
      </c>
      <c r="R55" s="14">
        <f t="shared" si="7"/>
        <v>42.142857142857139</v>
      </c>
      <c r="S55" s="14">
        <f>VLOOKUP(A:A,[1]TDSheet!$A:$T,20,0)</f>
        <v>8.4</v>
      </c>
      <c r="T55" s="14">
        <f>VLOOKUP(A:A,[1]TDSheet!$A:$O,15,0)</f>
        <v>3</v>
      </c>
      <c r="U55" s="14">
        <f>VLOOKUP(A:A,[3]TDSheet!$A:$D,4,0)</f>
        <v>3</v>
      </c>
      <c r="V55" s="14">
        <v>0</v>
      </c>
      <c r="W55" s="14"/>
      <c r="X55" s="14"/>
      <c r="Y55" s="14">
        <f t="shared" si="8"/>
        <v>0</v>
      </c>
      <c r="Z55" s="21" t="str">
        <f>VLOOKUP(A:A,[1]TDSheet!$A:$Z,26,0)</f>
        <v>паша</v>
      </c>
      <c r="AA55" s="14">
        <f>Y55/3</f>
        <v>0</v>
      </c>
      <c r="AB55" s="20">
        <f>VLOOKUP(A:A,[1]TDSheet!$A:$AB,28,0)</f>
        <v>1</v>
      </c>
      <c r="AC55" s="14">
        <f t="shared" si="9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199</v>
      </c>
      <c r="D56" s="8">
        <v>5</v>
      </c>
      <c r="E56" s="8">
        <v>55</v>
      </c>
      <c r="F56" s="8">
        <v>144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60</v>
      </c>
      <c r="J56" s="14">
        <f t="shared" si="4"/>
        <v>-5</v>
      </c>
      <c r="K56" s="14">
        <f>VLOOKUP(A:A,[1]TDSheet!$A:$P,16,0)</f>
        <v>0</v>
      </c>
      <c r="L56" s="14"/>
      <c r="M56" s="14"/>
      <c r="N56" s="14"/>
      <c r="O56" s="14">
        <f t="shared" si="5"/>
        <v>11</v>
      </c>
      <c r="P56" s="18"/>
      <c r="Q56" s="19">
        <f t="shared" si="6"/>
        <v>13.090909090909092</v>
      </c>
      <c r="R56" s="14">
        <f t="shared" si="7"/>
        <v>13.090909090909092</v>
      </c>
      <c r="S56" s="14">
        <f>VLOOKUP(A:A,[1]TDSheet!$A:$T,20,0)</f>
        <v>14</v>
      </c>
      <c r="T56" s="14">
        <f>VLOOKUP(A:A,[1]TDSheet!$A:$O,15,0)</f>
        <v>15</v>
      </c>
      <c r="U56" s="14">
        <f>VLOOKUP(A:A,[3]TDSheet!$A:$D,4,0)</f>
        <v>20</v>
      </c>
      <c r="V56" s="14">
        <v>0</v>
      </c>
      <c r="W56" s="14"/>
      <c r="X56" s="14"/>
      <c r="Y56" s="14">
        <f t="shared" si="8"/>
        <v>0</v>
      </c>
      <c r="Z56" s="14" t="e">
        <f>VLOOKUP(A:A,[1]TDSheet!$A:$Z,26,0)</f>
        <v>#N/A</v>
      </c>
      <c r="AA56" s="14">
        <f>Y56/5</f>
        <v>0</v>
      </c>
      <c r="AB56" s="20">
        <f>VLOOKUP(A:A,[1]TDSheet!$A:$AB,28,0)</f>
        <v>1</v>
      </c>
      <c r="AC56" s="14">
        <f t="shared" si="9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1140</v>
      </c>
      <c r="D57" s="8">
        <v>2519</v>
      </c>
      <c r="E57" s="8">
        <v>2145</v>
      </c>
      <c r="F57" s="8">
        <v>1478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2145</v>
      </c>
      <c r="J57" s="14">
        <f t="shared" si="4"/>
        <v>0</v>
      </c>
      <c r="K57" s="14">
        <f>VLOOKUP(A:A,[1]TDSheet!$A:$P,16,0)</f>
        <v>0</v>
      </c>
      <c r="L57" s="14"/>
      <c r="M57" s="14"/>
      <c r="N57" s="14">
        <v>684</v>
      </c>
      <c r="O57" s="14">
        <f t="shared" si="5"/>
        <v>277.8</v>
      </c>
      <c r="P57" s="18">
        <v>1500</v>
      </c>
      <c r="Q57" s="19">
        <f t="shared" si="6"/>
        <v>10.719942404607631</v>
      </c>
      <c r="R57" s="14">
        <f t="shared" si="7"/>
        <v>5.3203743700503958</v>
      </c>
      <c r="S57" s="14">
        <f>VLOOKUP(A:A,[1]TDSheet!$A:$T,20,0)</f>
        <v>230.2</v>
      </c>
      <c r="T57" s="14">
        <f>VLOOKUP(A:A,[1]TDSheet!$A:$O,15,0)</f>
        <v>218.6</v>
      </c>
      <c r="U57" s="14">
        <f>VLOOKUP(A:A,[3]TDSheet!$A:$D,4,0)</f>
        <v>354</v>
      </c>
      <c r="V57" s="14">
        <f>VLOOKUP(A:A,[4]TDSheet!$A:$D,4,0)</f>
        <v>756</v>
      </c>
      <c r="W57" s="14"/>
      <c r="X57" s="14"/>
      <c r="Y57" s="14">
        <f t="shared" si="8"/>
        <v>2184</v>
      </c>
      <c r="Z57" s="14">
        <f>VLOOKUP(A:A,[1]TDSheet!$A:$Z,26,0)</f>
        <v>0</v>
      </c>
      <c r="AA57" s="14">
        <f>Y57/12</f>
        <v>182</v>
      </c>
      <c r="AB57" s="20">
        <f>VLOOKUP(A:A,[1]TDSheet!$A:$AB,28,0)</f>
        <v>0.25</v>
      </c>
      <c r="AC57" s="14">
        <f t="shared" si="9"/>
        <v>546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338</v>
      </c>
      <c r="D58" s="8">
        <v>488</v>
      </c>
      <c r="E58" s="8">
        <v>262</v>
      </c>
      <c r="F58" s="8">
        <v>556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261</v>
      </c>
      <c r="J58" s="14">
        <f t="shared" si="4"/>
        <v>1</v>
      </c>
      <c r="K58" s="14">
        <f>VLOOKUP(A:A,[1]TDSheet!$A:$P,16,0)</f>
        <v>0</v>
      </c>
      <c r="L58" s="14"/>
      <c r="M58" s="14"/>
      <c r="N58" s="14"/>
      <c r="O58" s="14">
        <f t="shared" si="5"/>
        <v>52.4</v>
      </c>
      <c r="P58" s="18">
        <v>60</v>
      </c>
      <c r="Q58" s="19">
        <f t="shared" si="6"/>
        <v>11.755725190839694</v>
      </c>
      <c r="R58" s="14">
        <f t="shared" si="7"/>
        <v>10.610687022900764</v>
      </c>
      <c r="S58" s="14">
        <f>VLOOKUP(A:A,[1]TDSheet!$A:$T,20,0)</f>
        <v>64.400000000000006</v>
      </c>
      <c r="T58" s="14">
        <f>VLOOKUP(A:A,[1]TDSheet!$A:$O,15,0)</f>
        <v>64.599999999999994</v>
      </c>
      <c r="U58" s="14">
        <f>VLOOKUP(A:A,[3]TDSheet!$A:$D,4,0)</f>
        <v>47</v>
      </c>
      <c r="V58" s="14">
        <v>0</v>
      </c>
      <c r="W58" s="14"/>
      <c r="X58" s="14"/>
      <c r="Y58" s="14">
        <f t="shared" si="8"/>
        <v>60</v>
      </c>
      <c r="Z58" s="14">
        <f>VLOOKUP(A:A,[1]TDSheet!$A:$Z,26,0)</f>
        <v>0</v>
      </c>
      <c r="AA58" s="14">
        <f>Y58/12</f>
        <v>5</v>
      </c>
      <c r="AB58" s="20">
        <f>VLOOKUP(A:A,[1]TDSheet!$A:$AB,28,0)</f>
        <v>0.3</v>
      </c>
      <c r="AC58" s="14">
        <f t="shared" si="9"/>
        <v>18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431</v>
      </c>
      <c r="D59" s="8">
        <v>497</v>
      </c>
      <c r="E59" s="8">
        <v>389</v>
      </c>
      <c r="F59" s="8">
        <v>532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389</v>
      </c>
      <c r="J59" s="14">
        <f t="shared" si="4"/>
        <v>0</v>
      </c>
      <c r="K59" s="14">
        <f>VLOOKUP(A:A,[1]TDSheet!$A:$P,16,0)</f>
        <v>120</v>
      </c>
      <c r="L59" s="14"/>
      <c r="M59" s="14"/>
      <c r="N59" s="14"/>
      <c r="O59" s="14">
        <f t="shared" si="5"/>
        <v>77.8</v>
      </c>
      <c r="P59" s="18">
        <v>240</v>
      </c>
      <c r="Q59" s="19">
        <f t="shared" si="6"/>
        <v>11.465295629820051</v>
      </c>
      <c r="R59" s="14">
        <f t="shared" si="7"/>
        <v>6.8380462724935738</v>
      </c>
      <c r="S59" s="14">
        <f>VLOOKUP(A:A,[1]TDSheet!$A:$T,20,0)</f>
        <v>84</v>
      </c>
      <c r="T59" s="14">
        <f>VLOOKUP(A:A,[1]TDSheet!$A:$O,15,0)</f>
        <v>79.8</v>
      </c>
      <c r="U59" s="14">
        <f>VLOOKUP(A:A,[3]TDSheet!$A:$D,4,0)</f>
        <v>69</v>
      </c>
      <c r="V59" s="14">
        <v>0</v>
      </c>
      <c r="W59" s="14"/>
      <c r="X59" s="14"/>
      <c r="Y59" s="14">
        <f t="shared" si="8"/>
        <v>240</v>
      </c>
      <c r="Z59" s="14">
        <f>VLOOKUP(A:A,[1]TDSheet!$A:$Z,26,0)</f>
        <v>0</v>
      </c>
      <c r="AA59" s="14">
        <f>Y59/12</f>
        <v>20</v>
      </c>
      <c r="AB59" s="20">
        <f>VLOOKUP(A:A,[1]TDSheet!$A:$AB,28,0)</f>
        <v>0.3</v>
      </c>
      <c r="AC59" s="14">
        <f t="shared" si="9"/>
        <v>72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170</v>
      </c>
      <c r="D60" s="8">
        <v>128</v>
      </c>
      <c r="E60" s="8">
        <v>58</v>
      </c>
      <c r="F60" s="8">
        <v>229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65</v>
      </c>
      <c r="J60" s="14">
        <f t="shared" si="4"/>
        <v>-7</v>
      </c>
      <c r="K60" s="14">
        <f>VLOOKUP(A:A,[1]TDSheet!$A:$P,16,0)</f>
        <v>0</v>
      </c>
      <c r="L60" s="14"/>
      <c r="M60" s="14"/>
      <c r="N60" s="14"/>
      <c r="O60" s="14">
        <f t="shared" si="5"/>
        <v>11.6</v>
      </c>
      <c r="P60" s="18"/>
      <c r="Q60" s="19">
        <f t="shared" si="6"/>
        <v>19.741379310344829</v>
      </c>
      <c r="R60" s="14">
        <f t="shared" si="7"/>
        <v>19.741379310344829</v>
      </c>
      <c r="S60" s="14">
        <f>VLOOKUP(A:A,[1]TDSheet!$A:$T,20,0)</f>
        <v>1.6</v>
      </c>
      <c r="T60" s="14">
        <f>VLOOKUP(A:A,[1]TDSheet!$A:$O,15,0)</f>
        <v>19.399999999999999</v>
      </c>
      <c r="U60" s="14">
        <f>VLOOKUP(A:A,[3]TDSheet!$A:$D,4,0)</f>
        <v>10</v>
      </c>
      <c r="V60" s="14"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20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654</v>
      </c>
      <c r="D61" s="8">
        <v>67</v>
      </c>
      <c r="E61" s="8">
        <v>211</v>
      </c>
      <c r="F61" s="8">
        <v>509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209</v>
      </c>
      <c r="J61" s="14">
        <f t="shared" si="4"/>
        <v>2</v>
      </c>
      <c r="K61" s="14">
        <f>VLOOKUP(A:A,[1]TDSheet!$A:$P,16,0)</f>
        <v>0</v>
      </c>
      <c r="L61" s="14"/>
      <c r="M61" s="14"/>
      <c r="N61" s="14"/>
      <c r="O61" s="14">
        <f t="shared" si="5"/>
        <v>42.2</v>
      </c>
      <c r="P61" s="18"/>
      <c r="Q61" s="19">
        <f t="shared" si="6"/>
        <v>12.061611374407581</v>
      </c>
      <c r="R61" s="14">
        <f t="shared" si="7"/>
        <v>12.061611374407581</v>
      </c>
      <c r="S61" s="14">
        <f>VLOOKUP(A:A,[1]TDSheet!$A:$T,20,0)</f>
        <v>61</v>
      </c>
      <c r="T61" s="14">
        <f>VLOOKUP(A:A,[1]TDSheet!$A:$O,15,0)</f>
        <v>54.8</v>
      </c>
      <c r="U61" s="14">
        <f>VLOOKUP(A:A,[3]TDSheet!$A:$D,4,0)</f>
        <v>35</v>
      </c>
      <c r="V61" s="14">
        <v>0</v>
      </c>
      <c r="W61" s="14"/>
      <c r="X61" s="14"/>
      <c r="Y61" s="14">
        <f t="shared" si="8"/>
        <v>0</v>
      </c>
      <c r="Z61" s="14">
        <f>VLOOKUP(A:A,[1]TDSheet!$A:$Z,26,0)</f>
        <v>0</v>
      </c>
      <c r="AA61" s="14">
        <f>Y61/6</f>
        <v>0</v>
      </c>
      <c r="AB61" s="20">
        <f>VLOOKUP(A:A,[1]TDSheet!$A:$AB,28,0)</f>
        <v>0.2</v>
      </c>
      <c r="AC61" s="14">
        <f t="shared" si="9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803</v>
      </c>
      <c r="D62" s="8">
        <v>130</v>
      </c>
      <c r="E62" s="8">
        <v>254</v>
      </c>
      <c r="F62" s="8">
        <v>677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257</v>
      </c>
      <c r="J62" s="14">
        <f t="shared" si="4"/>
        <v>-3</v>
      </c>
      <c r="K62" s="14">
        <f>VLOOKUP(A:A,[1]TDSheet!$A:$P,16,0)</f>
        <v>0</v>
      </c>
      <c r="L62" s="14"/>
      <c r="M62" s="14"/>
      <c r="N62" s="14"/>
      <c r="O62" s="14">
        <f t="shared" si="5"/>
        <v>50.8</v>
      </c>
      <c r="P62" s="18"/>
      <c r="Q62" s="19">
        <f t="shared" si="6"/>
        <v>13.326771653543307</v>
      </c>
      <c r="R62" s="14">
        <f t="shared" si="7"/>
        <v>13.326771653543307</v>
      </c>
      <c r="S62" s="14">
        <f>VLOOKUP(A:A,[1]TDSheet!$A:$T,20,0)</f>
        <v>85.8</v>
      </c>
      <c r="T62" s="14">
        <f>VLOOKUP(A:A,[1]TDSheet!$A:$O,15,0)</f>
        <v>72.400000000000006</v>
      </c>
      <c r="U62" s="14">
        <f>VLOOKUP(A:A,[3]TDSheet!$A:$D,4,0)</f>
        <v>33</v>
      </c>
      <c r="V62" s="14">
        <v>0</v>
      </c>
      <c r="W62" s="14"/>
      <c r="X62" s="14"/>
      <c r="Y62" s="14">
        <f t="shared" si="8"/>
        <v>0</v>
      </c>
      <c r="Z62" s="14">
        <f>VLOOKUP(A:A,[1]TDSheet!$A:$Z,26,0)</f>
        <v>0</v>
      </c>
      <c r="AA62" s="14">
        <f>Y62/6</f>
        <v>0</v>
      </c>
      <c r="AB62" s="20">
        <f>VLOOKUP(A:A,[1]TDSheet!$A:$AB,28,0)</f>
        <v>0.2</v>
      </c>
      <c r="AC62" s="14">
        <f t="shared" si="9"/>
        <v>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169</v>
      </c>
      <c r="D63" s="8">
        <v>431</v>
      </c>
      <c r="E63" s="8">
        <v>137</v>
      </c>
      <c r="F63" s="8">
        <v>452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151</v>
      </c>
      <c r="J63" s="14">
        <f t="shared" si="4"/>
        <v>-14</v>
      </c>
      <c r="K63" s="14">
        <f>VLOOKUP(A:A,[1]TDSheet!$A:$P,16,0)</f>
        <v>0</v>
      </c>
      <c r="L63" s="14"/>
      <c r="M63" s="14"/>
      <c r="N63" s="14"/>
      <c r="O63" s="14">
        <f t="shared" si="5"/>
        <v>27.4</v>
      </c>
      <c r="P63" s="18"/>
      <c r="Q63" s="19">
        <f t="shared" si="6"/>
        <v>16.496350364963504</v>
      </c>
      <c r="R63" s="14">
        <f t="shared" si="7"/>
        <v>16.496350364963504</v>
      </c>
      <c r="S63" s="14">
        <f>VLOOKUP(A:A,[1]TDSheet!$A:$T,20,0)</f>
        <v>37.6</v>
      </c>
      <c r="T63" s="14">
        <f>VLOOKUP(A:A,[1]TDSheet!$A:$O,15,0)</f>
        <v>39</v>
      </c>
      <c r="U63" s="14">
        <f>VLOOKUP(A:A,[3]TDSheet!$A:$D,4,0)</f>
        <v>25</v>
      </c>
      <c r="V63" s="14">
        <v>0</v>
      </c>
      <c r="W63" s="14"/>
      <c r="X63" s="14"/>
      <c r="Y63" s="14">
        <f t="shared" si="8"/>
        <v>0</v>
      </c>
      <c r="Z63" s="14">
        <f>VLOOKUP(A:A,[1]TDSheet!$A:$Z,26,0)</f>
        <v>0</v>
      </c>
      <c r="AA63" s="14">
        <f>Y63/14</f>
        <v>0</v>
      </c>
      <c r="AB63" s="20">
        <f>VLOOKUP(A:A,[1]TDSheet!$A:$AB,28,0)</f>
        <v>0.3</v>
      </c>
      <c r="AC63" s="14">
        <f t="shared" si="9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1980</v>
      </c>
      <c r="D64" s="8">
        <v>3509</v>
      </c>
      <c r="E64" s="8">
        <v>2047</v>
      </c>
      <c r="F64" s="8">
        <v>2509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2961</v>
      </c>
      <c r="J64" s="14">
        <f t="shared" si="4"/>
        <v>-914</v>
      </c>
      <c r="K64" s="14">
        <f>VLOOKUP(A:A,[1]TDSheet!$A:$P,16,0)</f>
        <v>600</v>
      </c>
      <c r="L64" s="14"/>
      <c r="M64" s="14"/>
      <c r="N64" s="14">
        <v>1596</v>
      </c>
      <c r="O64" s="14">
        <f t="shared" si="5"/>
        <v>409.4</v>
      </c>
      <c r="P64" s="18">
        <v>1500</v>
      </c>
      <c r="Q64" s="19">
        <f t="shared" si="6"/>
        <v>11.257938446507085</v>
      </c>
      <c r="R64" s="14">
        <f t="shared" si="7"/>
        <v>6.1284807034684912</v>
      </c>
      <c r="S64" s="14">
        <f>VLOOKUP(A:A,[1]TDSheet!$A:$T,20,0)</f>
        <v>306</v>
      </c>
      <c r="T64" s="14">
        <f>VLOOKUP(A:A,[1]TDSheet!$A:$O,15,0)</f>
        <v>297.39999999999998</v>
      </c>
      <c r="U64" s="14">
        <f>VLOOKUP(A:A,[3]TDSheet!$A:$D,4,0)</f>
        <v>475</v>
      </c>
      <c r="V64" s="14">
        <v>0</v>
      </c>
      <c r="W64" s="14"/>
      <c r="X64" s="14"/>
      <c r="Y64" s="14">
        <f t="shared" si="8"/>
        <v>3096</v>
      </c>
      <c r="Z64" s="14">
        <f>VLOOKUP(A:A,[1]TDSheet!$A:$Z,26,0)</f>
        <v>0</v>
      </c>
      <c r="AA64" s="14">
        <f>Y64/12</f>
        <v>258</v>
      </c>
      <c r="AB64" s="20">
        <f>VLOOKUP(A:A,[1]TDSheet!$A:$AB,28,0)</f>
        <v>0.25</v>
      </c>
      <c r="AC64" s="14">
        <f t="shared" si="9"/>
        <v>774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2734</v>
      </c>
      <c r="D65" s="8">
        <v>4527</v>
      </c>
      <c r="E65" s="8">
        <v>3349</v>
      </c>
      <c r="F65" s="8">
        <v>3856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3359</v>
      </c>
      <c r="J65" s="14">
        <f t="shared" si="4"/>
        <v>-10</v>
      </c>
      <c r="K65" s="14">
        <f>VLOOKUP(A:A,[1]TDSheet!$A:$P,16,0)</f>
        <v>600</v>
      </c>
      <c r="L65" s="14"/>
      <c r="M65" s="14"/>
      <c r="N65" s="14">
        <v>1416</v>
      </c>
      <c r="O65" s="14">
        <f t="shared" si="5"/>
        <v>449</v>
      </c>
      <c r="P65" s="18">
        <v>600</v>
      </c>
      <c r="Q65" s="19">
        <f t="shared" si="6"/>
        <v>11.260579064587974</v>
      </c>
      <c r="R65" s="14">
        <f t="shared" si="7"/>
        <v>8.5879732739420938</v>
      </c>
      <c r="S65" s="14">
        <f>VLOOKUP(A:A,[1]TDSheet!$A:$T,20,0)</f>
        <v>528.20000000000005</v>
      </c>
      <c r="T65" s="14">
        <f>VLOOKUP(A:A,[1]TDSheet!$A:$O,15,0)</f>
        <v>489.4</v>
      </c>
      <c r="U65" s="14">
        <f>VLOOKUP(A:A,[3]TDSheet!$A:$D,4,0)</f>
        <v>427</v>
      </c>
      <c r="V65" s="14">
        <f>VLOOKUP(A:A,[4]TDSheet!$A:$D,4,0)</f>
        <v>1104</v>
      </c>
      <c r="W65" s="14"/>
      <c r="X65" s="14"/>
      <c r="Y65" s="14">
        <f t="shared" si="8"/>
        <v>2016</v>
      </c>
      <c r="Z65" s="14" t="str">
        <f>VLOOKUP(A:A,[1]TDSheet!$A:$Z,26,0)</f>
        <v>апр яб</v>
      </c>
      <c r="AA65" s="14">
        <f>Y65/12</f>
        <v>168</v>
      </c>
      <c r="AB65" s="20">
        <f>VLOOKUP(A:A,[1]TDSheet!$A:$AB,28,0)</f>
        <v>0.25</v>
      </c>
      <c r="AC65" s="14">
        <f t="shared" si="9"/>
        <v>504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99.9</v>
      </c>
      <c r="D66" s="8">
        <v>2.7</v>
      </c>
      <c r="E66" s="8">
        <v>32.4</v>
      </c>
      <c r="F66" s="8">
        <v>67.5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35.100999999999999</v>
      </c>
      <c r="J66" s="14">
        <f t="shared" si="4"/>
        <v>-2.7010000000000005</v>
      </c>
      <c r="K66" s="14">
        <f>VLOOKUP(A:A,[1]TDSheet!$A:$P,16,0)</f>
        <v>0</v>
      </c>
      <c r="L66" s="14"/>
      <c r="M66" s="14"/>
      <c r="N66" s="14"/>
      <c r="O66" s="14">
        <f t="shared" si="5"/>
        <v>6.4799999999999995</v>
      </c>
      <c r="P66" s="18">
        <v>30</v>
      </c>
      <c r="Q66" s="19">
        <f t="shared" si="6"/>
        <v>15.046296296296298</v>
      </c>
      <c r="R66" s="14">
        <f t="shared" si="7"/>
        <v>10.416666666666668</v>
      </c>
      <c r="S66" s="14">
        <f>VLOOKUP(A:A,[1]TDSheet!$A:$T,20,0)</f>
        <v>6.4799999999999995</v>
      </c>
      <c r="T66" s="14">
        <f>VLOOKUP(A:A,[1]TDSheet!$A:$O,15,0)</f>
        <v>7.0200000000000005</v>
      </c>
      <c r="U66" s="14">
        <f>VLOOKUP(A:A,[3]TDSheet!$A:$D,4,0)</f>
        <v>2.7</v>
      </c>
      <c r="V66" s="14">
        <v>0</v>
      </c>
      <c r="W66" s="14"/>
      <c r="X66" s="14"/>
      <c r="Y66" s="14">
        <f t="shared" si="8"/>
        <v>30</v>
      </c>
      <c r="Z66" s="14" t="e">
        <f>VLOOKUP(A:A,[1]TDSheet!$A:$Z,26,0)</f>
        <v>#N/A</v>
      </c>
      <c r="AA66" s="14">
        <f>Y66/2.7</f>
        <v>11.111111111111111</v>
      </c>
      <c r="AB66" s="20">
        <f>VLOOKUP(A:A,[1]TDSheet!$A:$AB,28,0)</f>
        <v>1</v>
      </c>
      <c r="AC66" s="14">
        <f t="shared" si="9"/>
        <v>30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657.6</v>
      </c>
      <c r="D67" s="8">
        <v>365</v>
      </c>
      <c r="E67" s="8">
        <v>366.00099999999998</v>
      </c>
      <c r="F67" s="8">
        <v>641.59900000000005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381.00200000000001</v>
      </c>
      <c r="J67" s="14">
        <f t="shared" si="4"/>
        <v>-15.001000000000033</v>
      </c>
      <c r="K67" s="14">
        <f>VLOOKUP(A:A,[1]TDSheet!$A:$P,16,0)</f>
        <v>200</v>
      </c>
      <c r="L67" s="14"/>
      <c r="M67" s="14"/>
      <c r="N67" s="14"/>
      <c r="O67" s="14">
        <f t="shared" si="5"/>
        <v>73.200199999999995</v>
      </c>
      <c r="P67" s="18">
        <v>200</v>
      </c>
      <c r="Q67" s="19">
        <f t="shared" si="6"/>
        <v>14.229455657224984</v>
      </c>
      <c r="R67" s="14">
        <f t="shared" si="7"/>
        <v>8.764989713142862</v>
      </c>
      <c r="S67" s="14">
        <f>VLOOKUP(A:A,[1]TDSheet!$A:$T,20,0)</f>
        <v>103.47999999999999</v>
      </c>
      <c r="T67" s="14">
        <f>VLOOKUP(A:A,[1]TDSheet!$A:$O,15,0)</f>
        <v>85</v>
      </c>
      <c r="U67" s="14">
        <f>VLOOKUP(A:A,[3]TDSheet!$A:$D,4,0)</f>
        <v>91</v>
      </c>
      <c r="V67" s="14">
        <v>0</v>
      </c>
      <c r="W67" s="14"/>
      <c r="X67" s="14"/>
      <c r="Y67" s="14">
        <f t="shared" si="8"/>
        <v>200</v>
      </c>
      <c r="Z67" s="14" t="e">
        <f>VLOOKUP(A:A,[1]TDSheet!$A:$Z,26,0)</f>
        <v>#N/A</v>
      </c>
      <c r="AA67" s="14">
        <f>Y67/5</f>
        <v>40</v>
      </c>
      <c r="AB67" s="20">
        <f>VLOOKUP(A:A,[1]TDSheet!$A:$AB,28,0)</f>
        <v>1</v>
      </c>
      <c r="AC67" s="14">
        <f t="shared" si="9"/>
        <v>200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2024-05-08T08:22:29Z</dcterms:modified>
</cp:coreProperties>
</file>