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542FD90-0B3C-45DE-AD0B-B35BE87F44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X535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X520" i="1" s="1"/>
  <c r="W512" i="1"/>
  <c r="W511" i="1"/>
  <c r="X510" i="1"/>
  <c r="Y510" i="1" s="1"/>
  <c r="X509" i="1"/>
  <c r="Y509" i="1" s="1"/>
  <c r="X508" i="1"/>
  <c r="Y508" i="1" s="1"/>
  <c r="X507" i="1"/>
  <c r="W505" i="1"/>
  <c r="X504" i="1"/>
  <c r="W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Y504" i="1" s="1"/>
  <c r="X497" i="1"/>
  <c r="W493" i="1"/>
  <c r="W492" i="1"/>
  <c r="X491" i="1"/>
  <c r="O491" i="1"/>
  <c r="W489" i="1"/>
  <c r="W488" i="1"/>
  <c r="X487" i="1"/>
  <c r="Y487" i="1" s="1"/>
  <c r="O487" i="1"/>
  <c r="Y486" i="1"/>
  <c r="X486" i="1"/>
  <c r="O486" i="1"/>
  <c r="X485" i="1"/>
  <c r="O485" i="1"/>
  <c r="W483" i="1"/>
  <c r="W482" i="1"/>
  <c r="X481" i="1"/>
  <c r="Y481" i="1" s="1"/>
  <c r="O481" i="1"/>
  <c r="Y480" i="1"/>
  <c r="X480" i="1"/>
  <c r="O480" i="1"/>
  <c r="X479" i="1"/>
  <c r="Y479" i="1" s="1"/>
  <c r="O479" i="1"/>
  <c r="Y478" i="1"/>
  <c r="X478" i="1"/>
  <c r="O478" i="1"/>
  <c r="X477" i="1"/>
  <c r="Y477" i="1" s="1"/>
  <c r="O477" i="1"/>
  <c r="Y476" i="1"/>
  <c r="Y482" i="1" s="1"/>
  <c r="X476" i="1"/>
  <c r="X482" i="1" s="1"/>
  <c r="O476" i="1"/>
  <c r="W474" i="1"/>
  <c r="W473" i="1"/>
  <c r="Y472" i="1"/>
  <c r="X472" i="1"/>
  <c r="O472" i="1"/>
  <c r="X471" i="1"/>
  <c r="O471" i="1"/>
  <c r="W469" i="1"/>
  <c r="W468" i="1"/>
  <c r="X467" i="1"/>
  <c r="Y467" i="1" s="1"/>
  <c r="O467" i="1"/>
  <c r="Y466" i="1"/>
  <c r="X466" i="1"/>
  <c r="O466" i="1"/>
  <c r="X465" i="1"/>
  <c r="Y465" i="1" s="1"/>
  <c r="O465" i="1"/>
  <c r="Y464" i="1"/>
  <c r="X464" i="1"/>
  <c r="O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X444" i="1"/>
  <c r="W444" i="1"/>
  <c r="Y443" i="1"/>
  <c r="Y444" i="1" s="1"/>
  <c r="X443" i="1"/>
  <c r="X445" i="1" s="1"/>
  <c r="O443" i="1"/>
  <c r="W441" i="1"/>
  <c r="X440" i="1"/>
  <c r="W440" i="1"/>
  <c r="Y439" i="1"/>
  <c r="Y440" i="1" s="1"/>
  <c r="X439" i="1"/>
  <c r="X441" i="1" s="1"/>
  <c r="O439" i="1"/>
  <c r="W437" i="1"/>
  <c r="X436" i="1"/>
  <c r="W436" i="1"/>
  <c r="Y435" i="1"/>
  <c r="X435" i="1"/>
  <c r="O435" i="1"/>
  <c r="X434" i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Y426" i="1" s="1"/>
  <c r="O426" i="1"/>
  <c r="Y425" i="1"/>
  <c r="X425" i="1"/>
  <c r="O425" i="1"/>
  <c r="X424" i="1"/>
  <c r="O424" i="1"/>
  <c r="W422" i="1"/>
  <c r="W421" i="1"/>
  <c r="X420" i="1"/>
  <c r="Y420" i="1" s="1"/>
  <c r="O420" i="1"/>
  <c r="Y419" i="1"/>
  <c r="Y421" i="1" s="1"/>
  <c r="X419" i="1"/>
  <c r="O419" i="1"/>
  <c r="W416" i="1"/>
  <c r="X415" i="1"/>
  <c r="W415" i="1"/>
  <c r="Y414" i="1"/>
  <c r="X414" i="1"/>
  <c r="O414" i="1"/>
  <c r="X413" i="1"/>
  <c r="Y413" i="1" s="1"/>
  <c r="O413" i="1"/>
  <c r="Y412" i="1"/>
  <c r="X412" i="1"/>
  <c r="X416" i="1" s="1"/>
  <c r="O412" i="1"/>
  <c r="W410" i="1"/>
  <c r="X409" i="1"/>
  <c r="W409" i="1"/>
  <c r="Y408" i="1"/>
  <c r="Y409" i="1" s="1"/>
  <c r="X408" i="1"/>
  <c r="X410" i="1" s="1"/>
  <c r="O408" i="1"/>
  <c r="W406" i="1"/>
  <c r="W405" i="1"/>
  <c r="Y404" i="1"/>
  <c r="X404" i="1"/>
  <c r="O404" i="1"/>
  <c r="X403" i="1"/>
  <c r="Y403" i="1" s="1"/>
  <c r="O403" i="1"/>
  <c r="Y402" i="1"/>
  <c r="Y405" i="1" s="1"/>
  <c r="X402" i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X400" i="1" s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X373" i="1" s="1"/>
  <c r="O368" i="1"/>
  <c r="W366" i="1"/>
  <c r="W365" i="1"/>
  <c r="X364" i="1"/>
  <c r="Y364" i="1" s="1"/>
  <c r="O364" i="1"/>
  <c r="Y363" i="1"/>
  <c r="Y365" i="1" s="1"/>
  <c r="X363" i="1"/>
  <c r="X365" i="1" s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W347" i="1"/>
  <c r="Y346" i="1"/>
  <c r="X346" i="1"/>
  <c r="O346" i="1"/>
  <c r="X345" i="1"/>
  <c r="X348" i="1" s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Y336" i="1" s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X315" i="1"/>
  <c r="W315" i="1"/>
  <c r="Y314" i="1"/>
  <c r="X314" i="1"/>
  <c r="O314" i="1"/>
  <c r="X313" i="1"/>
  <c r="Y313" i="1" s="1"/>
  <c r="O313" i="1"/>
  <c r="Y312" i="1"/>
  <c r="X312" i="1"/>
  <c r="X316" i="1" s="1"/>
  <c r="O312" i="1"/>
  <c r="W310" i="1"/>
  <c r="X309" i="1"/>
  <c r="W309" i="1"/>
  <c r="Y308" i="1"/>
  <c r="Y309" i="1" s="1"/>
  <c r="X308" i="1"/>
  <c r="O308" i="1"/>
  <c r="W305" i="1"/>
  <c r="W304" i="1"/>
  <c r="Y303" i="1"/>
  <c r="X303" i="1"/>
  <c r="O303" i="1"/>
  <c r="X302" i="1"/>
  <c r="X304" i="1" s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X288" i="1" s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X249" i="1" s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Y210" i="1"/>
  <c r="X210" i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X201" i="1"/>
  <c r="X205" i="1" s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X199" i="1" s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X179" i="1" s="1"/>
  <c r="O174" i="1"/>
  <c r="W172" i="1"/>
  <c r="W171" i="1"/>
  <c r="X170" i="1"/>
  <c r="Y170" i="1" s="1"/>
  <c r="O170" i="1"/>
  <c r="X169" i="1"/>
  <c r="X171" i="1" s="1"/>
  <c r="O169" i="1"/>
  <c r="W167" i="1"/>
  <c r="W166" i="1"/>
  <c r="X165" i="1"/>
  <c r="Y165" i="1" s="1"/>
  <c r="O165" i="1"/>
  <c r="X164" i="1"/>
  <c r="I547" i="1" s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H547" i="1" s="1"/>
  <c r="O151" i="1"/>
  <c r="W148" i="1"/>
  <c r="W147" i="1"/>
  <c r="X146" i="1"/>
  <c r="Y146" i="1" s="1"/>
  <c r="O146" i="1"/>
  <c r="Y145" i="1"/>
  <c r="X145" i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7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7" i="1" s="1"/>
  <c r="O57" i="1"/>
  <c r="W54" i="1"/>
  <c r="W53" i="1"/>
  <c r="X52" i="1"/>
  <c r="Y52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Y34" i="1" s="1"/>
  <c r="X27" i="1"/>
  <c r="X35" i="1" s="1"/>
  <c r="O27" i="1"/>
  <c r="W25" i="1"/>
  <c r="W537" i="1" s="1"/>
  <c r="W24" i="1"/>
  <c r="Y23" i="1"/>
  <c r="X23" i="1"/>
  <c r="O23" i="1"/>
  <c r="X22" i="1"/>
  <c r="H10" i="1"/>
  <c r="A9" i="1"/>
  <c r="A10" i="1" s="1"/>
  <c r="D7" i="1"/>
  <c r="P6" i="1"/>
  <c r="O2" i="1"/>
  <c r="Y53" i="1" l="1"/>
  <c r="Y103" i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Y169" i="1"/>
  <c r="Y171" i="1" s="1"/>
  <c r="X172" i="1"/>
  <c r="X178" i="1"/>
  <c r="Y181" i="1"/>
  <c r="Y198" i="1" s="1"/>
  <c r="X198" i="1"/>
  <c r="X206" i="1"/>
  <c r="X215" i="1"/>
  <c r="X221" i="1"/>
  <c r="X230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Y315" i="1"/>
  <c r="X337" i="1"/>
  <c r="X342" i="1"/>
  <c r="Y339" i="1"/>
  <c r="Y342" i="1" s="1"/>
  <c r="X343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2" i="1"/>
  <c r="X271" i="1"/>
  <c r="Y277" i="1"/>
  <c r="X300" i="1"/>
  <c r="X305" i="1"/>
  <c r="Y302" i="1"/>
  <c r="Y304" i="1" s="1"/>
  <c r="X347" i="1"/>
  <c r="X360" i="1"/>
  <c r="X366" i="1"/>
  <c r="X372" i="1"/>
  <c r="X384" i="1"/>
  <c r="X399" i="1"/>
  <c r="X422" i="1"/>
  <c r="X431" i="1"/>
  <c r="Y424" i="1"/>
  <c r="Y431" i="1" s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Y345" i="1"/>
  <c r="Y347" i="1" s="1"/>
  <c r="R547" i="1"/>
  <c r="X361" i="1"/>
  <c r="Y368" i="1"/>
  <c r="Y372" i="1" s="1"/>
  <c r="S547" i="1"/>
  <c r="X383" i="1"/>
  <c r="Y386" i="1"/>
  <c r="Y399" i="1" s="1"/>
  <c r="X406" i="1"/>
  <c r="X405" i="1"/>
  <c r="Y415" i="1"/>
  <c r="T547" i="1"/>
  <c r="X432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9" i="1"/>
  <c r="X528" i="1"/>
  <c r="Y523" i="1"/>
  <c r="Y528" i="1" s="1"/>
  <c r="X421" i="1"/>
  <c r="X505" i="1"/>
  <c r="X536" i="1"/>
  <c r="Y531" i="1"/>
  <c r="Y535" i="1" s="1"/>
  <c r="X537" i="1" l="1"/>
  <c r="Y542" i="1"/>
  <c r="X541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<sst xmlns="http://schemas.openxmlformats.org/spreadsheetml/2006/main" count="2296" uniqueCount="750">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</sst>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30</v>
      </c>
      <c r="X51" s="371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180</v>
      </c>
      <c r="X52" s="371">
        <f>IFERROR(IF(W52="",0,CEILING((W52/$H52),1)*$H52),"")</f>
        <v>180.9</v>
      </c>
      <c r="Y52" s="36">
        <f>IFERROR(IF(X52=0,"",ROUNDUP(X52/H52,0)*0.00753),"")</f>
        <v>0.50451000000000001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69.444444444444429</v>
      </c>
      <c r="X53" s="372">
        <f>IFERROR(X51/H51,"0")+IFERROR(X52/H52,"0")</f>
        <v>70</v>
      </c>
      <c r="Y53" s="372">
        <f>IFERROR(IF(Y51="",0,Y51),"0")+IFERROR(IF(Y52="",0,Y52),"0")</f>
        <v>0.56976000000000004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210</v>
      </c>
      <c r="X54" s="372">
        <f>IFERROR(SUM(X51:X52),"0")</f>
        <v>213.3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634.5</v>
      </c>
      <c r="X59" s="371">
        <f>IFERROR(IF(W59="",0,CEILING((W59/$H59),1)*$H59),"")</f>
        <v>634.5</v>
      </c>
      <c r="Y59" s="36">
        <f>IFERROR(IF(X59=0,"",ROUNDUP(X59/H59,0)*0.00937),"")</f>
        <v>1.32117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159.51851851851853</v>
      </c>
      <c r="X61" s="372">
        <f>IFERROR(X57/H57,"0")+IFERROR(X58/H58,"0")+IFERROR(X59/H59,"0")+IFERROR(X60/H60,"0")</f>
        <v>160</v>
      </c>
      <c r="Y61" s="372">
        <f>IFERROR(IF(Y57="",0,Y57),"0")+IFERROR(IF(Y58="",0,Y58),"0")+IFERROR(IF(Y59="",0,Y59),"0")+IFERROR(IF(Y60="",0,Y60),"0")</f>
        <v>1.7344199999999999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834.5</v>
      </c>
      <c r="X62" s="372">
        <f>IFERROR(SUM(X57:X60),"0")</f>
        <v>839.7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400</v>
      </c>
      <c r="X69" s="371">
        <f t="shared" si="2"/>
        <v>410.40000000000003</v>
      </c>
      <c r="Y69" s="36">
        <f t="shared" si="3"/>
        <v>0.8264999999999999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30</v>
      </c>
      <c r="X70" s="371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40</v>
      </c>
      <c r="X72" s="371">
        <f t="shared" si="2"/>
        <v>42</v>
      </c>
      <c r="Y72" s="36">
        <f>IFERROR(IF(X72=0,"",ROUNDUP(X72/H72,0)*0.00753),"")</f>
        <v>0.10542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580</v>
      </c>
      <c r="X73" s="371">
        <f t="shared" si="2"/>
        <v>580</v>
      </c>
      <c r="Y73" s="36">
        <f t="shared" ref="Y73:Y79" si="4">IFERROR(IF(X73=0,"",ROUNDUP(X73/H73,0)*0.00937),"")</f>
        <v>1.3586499999999999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1125</v>
      </c>
      <c r="X79" s="371">
        <f t="shared" si="2"/>
        <v>1125</v>
      </c>
      <c r="Y79" s="36">
        <f t="shared" si="4"/>
        <v>2.3424999999999998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32</v>
      </c>
      <c r="X80" s="371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1224</v>
      </c>
      <c r="X84" s="371">
        <f t="shared" si="2"/>
        <v>1224</v>
      </c>
      <c r="Y84" s="36">
        <f>IFERROR(IF(X84=0,"",ROUNDUP(X84/H84,0)*0.00937),"")</f>
        <v>2.5486399999999998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738.97751322751321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741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7.5180099999999994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3531</v>
      </c>
      <c r="X87" s="372">
        <f>IFERROR(SUM(X65:X85),"0")</f>
        <v>3547.8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80</v>
      </c>
      <c r="X110" s="371">
        <f t="shared" si="6"/>
        <v>84</v>
      </c>
      <c r="Y110" s="36">
        <f>IFERROR(IF(X110=0,"",ROUNDUP(X110/H110,0)*0.02175),"")</f>
        <v>0.21749999999999997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29.7</v>
      </c>
      <c r="X113" s="371">
        <f t="shared" si="6"/>
        <v>31.68</v>
      </c>
      <c r="Y113" s="36">
        <f>IFERROR(IF(X113=0,"",ROUNDUP(X113/H113,0)*0.00753),"")</f>
        <v>9.0359999999999996E-2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603</v>
      </c>
      <c r="X114" s="371">
        <f t="shared" si="6"/>
        <v>604.80000000000007</v>
      </c>
      <c r="Y114" s="36">
        <f>IFERROR(IF(X114=0,"",ROUNDUP(X114/H114,0)*0.00753),"")</f>
        <v>1.68672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264.34523809523807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267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2.32335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837.7</v>
      </c>
      <c r="X121" s="372">
        <f>IFERROR(SUM(X106:X119),"0")</f>
        <v>848.28000000000009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5.9523809523809526</v>
      </c>
      <c r="X130" s="372">
        <f>IFERROR(X123/H123,"0")+IFERROR(X124/H124,"0")+IFERROR(X125/H125,"0")+IFERROR(X126/H126,"0")+IFERROR(X127/H127,"0")+IFERROR(X128/H128,"0")+IFERROR(X129/H129,"0")</f>
        <v>6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0.1305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50</v>
      </c>
      <c r="X131" s="372">
        <f>IFERROR(SUM(X123:X129),"0")</f>
        <v>50.400000000000006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251.1</v>
      </c>
      <c r="X137" s="371">
        <f>IFERROR(IF(W137="",0,CEILING((W137/$H137),1)*$H137),"")</f>
        <v>251.10000000000002</v>
      </c>
      <c r="Y137" s="36">
        <f>IFERROR(IF(X137=0,"",ROUNDUP(X137/H137,0)*0.00753),"")</f>
        <v>0.70028999999999997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92.999999999999986</v>
      </c>
      <c r="X139" s="372">
        <f>IFERROR(X134/H134,"0")+IFERROR(X135/H135,"0")+IFERROR(X136/H136,"0")+IFERROR(X137/H137,"0")+IFERROR(X138/H138,"0")</f>
        <v>93</v>
      </c>
      <c r="Y139" s="372">
        <f>IFERROR(IF(Y134="",0,Y134),"0")+IFERROR(IF(Y135="",0,Y135),"0")+IFERROR(IF(Y136="",0,Y136),"0")+IFERROR(IF(Y137="",0,Y137),"0")+IFERROR(IF(Y138="",0,Y138),"0")</f>
        <v>0.70028999999999997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251.1</v>
      </c>
      <c r="X140" s="372">
        <f>IFERROR(SUM(X134:X138),"0")</f>
        <v>251.10000000000002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70</v>
      </c>
      <c r="X151" s="371">
        <f t="shared" ref="X151:X159" si="8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157.5</v>
      </c>
      <c r="X154" s="371">
        <f t="shared" si="8"/>
        <v>157.5</v>
      </c>
      <c r="Y154" s="36">
        <f>IFERROR(IF(X154=0,"",ROUNDUP(X154/H154,0)*0.00502),"")</f>
        <v>0.3765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175</v>
      </c>
      <c r="X156" s="371">
        <f t="shared" si="8"/>
        <v>176.4</v>
      </c>
      <c r="Y156" s="36">
        <f>IFERROR(IF(X156=0,"",ROUNDUP(X156/H156,0)*0.00502),"")</f>
        <v>0.42168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245</v>
      </c>
      <c r="X157" s="371">
        <f t="shared" si="8"/>
        <v>245.70000000000002</v>
      </c>
      <c r="Y157" s="36">
        <f>IFERROR(IF(X157=0,"",ROUNDUP(X157/H157,0)*0.00502),"")</f>
        <v>0.58733999999999997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334.52380952380952</v>
      </c>
      <c r="X160" s="372">
        <f>IFERROR(X151/H151,"0")+IFERROR(X152/H152,"0")+IFERROR(X153/H153,"0")+IFERROR(X154/H154,"0")+IFERROR(X155/H155,"0")+IFERROR(X156/H156,"0")+IFERROR(X157/H157,"0")+IFERROR(X158/H158,"0")+IFERROR(X159/H159,"0")</f>
        <v>337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1.8448500000000001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827.5</v>
      </c>
      <c r="X161" s="372">
        <f>IFERROR(SUM(X151:X159),"0")</f>
        <v>835.80000000000007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90</v>
      </c>
      <c r="X174" s="371">
        <f>IFERROR(IF(W174="",0,CEILING((W174/$H174),1)*$H174),"")</f>
        <v>91.800000000000011</v>
      </c>
      <c r="Y174" s="36">
        <f>IFERROR(IF(X174=0,"",ROUNDUP(X174/H174,0)*0.00937),"")</f>
        <v>0.15928999999999999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50</v>
      </c>
      <c r="X175" s="37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150</v>
      </c>
      <c r="X176" s="371">
        <f>IFERROR(IF(W176="",0,CEILING((W176/$H176),1)*$H176),"")</f>
        <v>151.20000000000002</v>
      </c>
      <c r="Y176" s="36">
        <f>IFERROR(IF(X176=0,"",ROUNDUP(X176/H176,0)*0.00937),"")</f>
        <v>0.26235999999999998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60</v>
      </c>
      <c r="X177" s="371">
        <f>IFERROR(IF(W177="",0,CEILING((W177/$H177),1)*$H177),"")</f>
        <v>64.800000000000011</v>
      </c>
      <c r="Y177" s="36">
        <f>IFERROR(IF(X177=0,"",ROUNDUP(X177/H177,0)*0.00937),"")</f>
        <v>0.11244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64.81481481481481</v>
      </c>
      <c r="X178" s="372">
        <f>IFERROR(X174/H174,"0")+IFERROR(X175/H175,"0")+IFERROR(X176/H176,"0")+IFERROR(X177/H177,"0")</f>
        <v>67</v>
      </c>
      <c r="Y178" s="372">
        <f>IFERROR(IF(Y174="",0,Y174),"0")+IFERROR(IF(Y175="",0,Y175),"0")+IFERROR(IF(Y176="",0,Y176),"0")+IFERROR(IF(Y177="",0,Y177),"0")</f>
        <v>0.62778999999999996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350</v>
      </c>
      <c r="X179" s="372">
        <f>IFERROR(SUM(X174:X177),"0")</f>
        <v>361.8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50</v>
      </c>
      <c r="X186" s="371">
        <f t="shared" si="9"/>
        <v>52.199999999999996</v>
      </c>
      <c r="Y186" s="36">
        <f>IFERROR(IF(X186=0,"",ROUNDUP(X186/H186,0)*0.02175),"")</f>
        <v>0.1305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120</v>
      </c>
      <c r="X187" s="371">
        <f t="shared" si="9"/>
        <v>120</v>
      </c>
      <c r="Y187" s="36">
        <f>IFERROR(IF(X187=0,"",ROUNDUP(X187/H187,0)*0.00753),"")</f>
        <v>0.3765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240</v>
      </c>
      <c r="X189" s="371">
        <f t="shared" si="9"/>
        <v>240</v>
      </c>
      <c r="Y189" s="36">
        <f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324.8</v>
      </c>
      <c r="X191" s="371">
        <f t="shared" si="9"/>
        <v>326.39999999999998</v>
      </c>
      <c r="Y191" s="36">
        <f t="shared" ref="Y191:Y197" si="10">IFERROR(IF(X191=0,"",ROUNDUP(X191/H191,0)*0.00753),"")</f>
        <v>1.0240800000000001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563.20000000000005</v>
      </c>
      <c r="X193" s="371">
        <f t="shared" si="9"/>
        <v>564</v>
      </c>
      <c r="Y193" s="36">
        <f t="shared" si="10"/>
        <v>1.76955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36</v>
      </c>
      <c r="X196" s="371">
        <f t="shared" si="9"/>
        <v>36</v>
      </c>
      <c r="Y196" s="36">
        <f t="shared" si="10"/>
        <v>0.11295000000000001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100</v>
      </c>
      <c r="X197" s="371">
        <f t="shared" si="9"/>
        <v>100.8</v>
      </c>
      <c r="Y197" s="36">
        <f t="shared" si="10"/>
        <v>0.31625999999999999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582.41379310344826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584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4.4828399999999995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1434</v>
      </c>
      <c r="X199" s="372">
        <f>IFERROR(SUM(X181:X197),"0")</f>
        <v>1439.3999999999999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36</v>
      </c>
      <c r="X204" s="371">
        <f>IFERROR(IF(W204="",0,CEILING((W204/$H204),1)*$H204),"")</f>
        <v>36</v>
      </c>
      <c r="Y204" s="36">
        <f>IFERROR(IF(X204=0,"",ROUNDUP(X204/H204,0)*0.00753),"")</f>
        <v>0.11295000000000001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28.333333333333336</v>
      </c>
      <c r="X205" s="372">
        <f>IFERROR(X201/H201,"0")+IFERROR(X202/H202,"0")+IFERROR(X203/H203,"0")+IFERROR(X204/H204,"0")</f>
        <v>29</v>
      </c>
      <c r="Y205" s="372">
        <f>IFERROR(IF(Y201="",0,Y201),"0")+IFERROR(IF(Y202="",0,Y202),"0")+IFERROR(IF(Y203="",0,Y203),"0")+IFERROR(IF(Y204="",0,Y204),"0")</f>
        <v>0.21837000000000001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68</v>
      </c>
      <c r="X206" s="372">
        <f>IFERROR(SUM(X201:X204),"0")</f>
        <v>69.599999999999994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80</v>
      </c>
      <c r="X211" s="371">
        <f t="shared" si="11"/>
        <v>81.2</v>
      </c>
      <c r="Y211" s="36">
        <f>IFERROR(IF(X211=0,"",ROUNDUP(X211/H211,0)*0.02175),"")</f>
        <v>0.15225</v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80</v>
      </c>
      <c r="X214" s="371">
        <f t="shared" si="11"/>
        <v>80</v>
      </c>
      <c r="Y214" s="36">
        <f>IFERROR(IF(X214=0,"",ROUNDUP(X214/H214,0)*0.00937),"")</f>
        <v>0.18740000000000001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26.896551724137932</v>
      </c>
      <c r="X215" s="372">
        <f>IFERROR(X209/H209,"0")+IFERROR(X210/H210,"0")+IFERROR(X211/H211,"0")+IFERROR(X212/H212,"0")+IFERROR(X213/H213,"0")+IFERROR(X214/H214,"0")</f>
        <v>27</v>
      </c>
      <c r="Y215" s="372">
        <f>IFERROR(IF(Y209="",0,Y209),"0")+IFERROR(IF(Y210="",0,Y210),"0")+IFERROR(IF(Y211="",0,Y211),"0")+IFERROR(IF(Y212="",0,Y212),"0")+IFERROR(IF(Y213="",0,Y213),"0")+IFERROR(IF(Y214="",0,Y214),"0")</f>
        <v>0.33965000000000001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160</v>
      </c>
      <c r="X216" s="372">
        <f>IFERROR(SUM(X209:X214),"0")</f>
        <v>161.19999999999999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280</v>
      </c>
      <c r="X218" s="371">
        <f>IFERROR(IF(W218="",0,CEILING((W218/$H218),1)*$H218),"")</f>
        <v>281.40000000000003</v>
      </c>
      <c r="Y218" s="36">
        <f>IFERROR(IF(X218=0,"",ROUNDUP(X218/H218,0)*0.00502),"")</f>
        <v>0.67268000000000006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133.33333333333331</v>
      </c>
      <c r="X220" s="372">
        <f>IFERROR(X218/H218,"0")+IFERROR(X219/H219,"0")</f>
        <v>134</v>
      </c>
      <c r="Y220" s="372">
        <f>IFERROR(IF(Y218="",0,Y218),"0")+IFERROR(IF(Y219="",0,Y219),"0")</f>
        <v>0.67268000000000006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280</v>
      </c>
      <c r="X221" s="372">
        <f>IFERROR(SUM(X218:X219),"0")</f>
        <v>281.40000000000003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200</v>
      </c>
      <c r="X226" s="371">
        <f t="shared" si="12"/>
        <v>208.79999999999998</v>
      </c>
      <c r="Y226" s="36">
        <f>IFERROR(IF(X226=0,"",ROUNDUP(X226/H226,0)*0.02175),"")</f>
        <v>0.39149999999999996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20</v>
      </c>
      <c r="X227" s="371">
        <f t="shared" si="12"/>
        <v>20</v>
      </c>
      <c r="Y227" s="36">
        <f>IFERROR(IF(X227=0,"",ROUNDUP(X227/H227,0)*0.00937),"")</f>
        <v>4.6850000000000003E-2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100</v>
      </c>
      <c r="X229" s="371">
        <f t="shared" si="12"/>
        <v>100</v>
      </c>
      <c r="Y229" s="36">
        <f>IFERROR(IF(X229=0,"",ROUNDUP(X229/H229,0)*0.00937),"")</f>
        <v>0.23424999999999999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47.241379310344826</v>
      </c>
      <c r="X230" s="372">
        <f>IFERROR(X224/H224,"0")+IFERROR(X225/H225,"0")+IFERROR(X226/H226,"0")+IFERROR(X227/H227,"0")+IFERROR(X228/H228,"0")+IFERROR(X229/H229,"0")</f>
        <v>48</v>
      </c>
      <c r="Y230" s="372">
        <f>IFERROR(IF(Y224="",0,Y224),"0")+IFERROR(IF(Y225="",0,Y225),"0")+IFERROR(IF(Y226="",0,Y226),"0")+IFERROR(IF(Y227="",0,Y227),"0")+IFERROR(IF(Y228="",0,Y228),"0")+IFERROR(IF(Y229="",0,Y229),"0")</f>
        <v>0.67259999999999998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320</v>
      </c>
      <c r="X231" s="372">
        <f>IFERROR(SUM(X224:X229),"0")</f>
        <v>328.79999999999995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16.8</v>
      </c>
      <c r="X258" s="371">
        <f>IFERROR(IF(W258="",0,CEILING((W258/$H258),1)*$H258),"")</f>
        <v>16.8</v>
      </c>
      <c r="Y258" s="36">
        <f>IFERROR(IF(X258=0,"",ROUNDUP(X258/H258,0)*0.00502),"")</f>
        <v>5.0200000000000002E-2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10</v>
      </c>
      <c r="X259" s="372">
        <f>IFERROR(X255/H255,"0")+IFERROR(X256/H256,"0")+IFERROR(X257/H257,"0")+IFERROR(X258/H258,"0")</f>
        <v>10</v>
      </c>
      <c r="Y259" s="372">
        <f>IFERROR(IF(Y255="",0,Y255),"0")+IFERROR(IF(Y256="",0,Y256),"0")+IFERROR(IF(Y257="",0,Y257),"0")+IFERROR(IF(Y258="",0,Y258),"0")</f>
        <v>5.0200000000000002E-2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16.8</v>
      </c>
      <c r="X260" s="372">
        <f>IFERROR(SUM(X255:X258),"0")</f>
        <v>16.8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33</v>
      </c>
      <c r="X269" s="371">
        <f t="shared" si="15"/>
        <v>33.659999999999997</v>
      </c>
      <c r="Y269" s="36">
        <f>IFERROR(IF(X269=0,"",ROUNDUP(X269/H269,0)*0.00753),"")</f>
        <v>0.12801000000000001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29.7</v>
      </c>
      <c r="X270" s="371">
        <f t="shared" si="15"/>
        <v>29.7</v>
      </c>
      <c r="Y270" s="36">
        <f>IFERROR(IF(X270=0,"",ROUNDUP(X270/H270,0)*0.00753),"")</f>
        <v>0.11295000000000001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31.666666666666668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32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0.24096000000000001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62.7</v>
      </c>
      <c r="X272" s="372">
        <f>IFERROR(SUM(X262:X270),"0")</f>
        <v>63.36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100</v>
      </c>
      <c r="X275" s="37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16.391941391941394</v>
      </c>
      <c r="X277" s="372">
        <f>IFERROR(X274/H274,"0")+IFERROR(X275/H275,"0")+IFERROR(X276/H276,"0")</f>
        <v>17</v>
      </c>
      <c r="Y277" s="372">
        <f>IFERROR(IF(Y274="",0,Y274),"0")+IFERROR(IF(Y275="",0,Y275),"0")+IFERROR(IF(Y276="",0,Y276),"0")</f>
        <v>0.36975000000000002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130</v>
      </c>
      <c r="X278" s="372">
        <f>IFERROR(SUM(X274:X276),"0")</f>
        <v>135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21</v>
      </c>
      <c r="X308" s="371">
        <f>IFERROR(IF(W308="",0,CEILING((W308/$H308),1)*$H308),"")</f>
        <v>21.6</v>
      </c>
      <c r="Y308" s="36">
        <f>IFERROR(IF(X308=0,"",ROUNDUP(X308/H308,0)*0.00753),"")</f>
        <v>9.0359999999999996E-2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11.666666666666666</v>
      </c>
      <c r="X309" s="372">
        <f>IFERROR(X308/H308,"0")</f>
        <v>12</v>
      </c>
      <c r="Y309" s="372">
        <f>IFERROR(IF(Y308="",0,Y308),"0")</f>
        <v>9.0359999999999996E-2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21</v>
      </c>
      <c r="X310" s="372">
        <f>IFERROR(SUM(X308:X308),"0")</f>
        <v>21.6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1152.9000000000001</v>
      </c>
      <c r="X313" s="371">
        <f>IFERROR(IF(W313="",0,CEILING((W313/$H313),1)*$H313),"")</f>
        <v>1152.9000000000001</v>
      </c>
      <c r="Y313" s="36">
        <f>IFERROR(IF(X313=0,"",ROUNDUP(X313/H313,0)*0.00753),"")</f>
        <v>4.1339699999999997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229.6</v>
      </c>
      <c r="X314" s="371">
        <f>IFERROR(IF(W314="",0,CEILING((W314/$H314),1)*$H314),"")</f>
        <v>231</v>
      </c>
      <c r="Y314" s="36">
        <f>IFERROR(IF(X314=0,"",ROUNDUP(X314/H314,0)*0.00753),"")</f>
        <v>0.82830000000000004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658.33333333333337</v>
      </c>
      <c r="X315" s="372">
        <f>IFERROR(X312/H312,"0")+IFERROR(X313/H313,"0")+IFERROR(X314/H314,"0")</f>
        <v>659</v>
      </c>
      <c r="Y315" s="372">
        <f>IFERROR(IF(Y312="",0,Y312),"0")+IFERROR(IF(Y313="",0,Y313),"0")+IFERROR(IF(Y314="",0,Y314),"0")</f>
        <v>4.9622700000000002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1382.5</v>
      </c>
      <c r="X316" s="372">
        <f>IFERROR(SUM(X312:X314),"0")</f>
        <v>1383.9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57</v>
      </c>
      <c r="X318" s="371">
        <f>IFERROR(IF(W318="",0,CEILING((W318/$H318),1)*$H318),"")</f>
        <v>56.999999999999993</v>
      </c>
      <c r="Y318" s="36">
        <f>IFERROR(IF(X318=0,"",ROUNDUP(X318/H318,0)*0.00753),"")</f>
        <v>0.18825</v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25.000000000000004</v>
      </c>
      <c r="X319" s="372">
        <f>IFERROR(X318/H318,"0")</f>
        <v>25</v>
      </c>
      <c r="Y319" s="372">
        <f>IFERROR(IF(Y318="",0,Y318),"0")</f>
        <v>0.18825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57</v>
      </c>
      <c r="X320" s="372">
        <f>IFERROR(SUM(X318:X318),"0")</f>
        <v>56.999999999999993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3350</v>
      </c>
      <c r="X329" s="371">
        <f t="shared" si="17"/>
        <v>3360</v>
      </c>
      <c r="Y329" s="36">
        <f>IFERROR(IF(X329=0,"",ROUNDUP(X329/H329,0)*0.02175),"")</f>
        <v>4.8719999999999999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IFERROR(IF(X330=0,"",ROUNDUP(X330/H330,0)*0.02175),"")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223.33333333333334</v>
      </c>
      <c r="X336" s="372">
        <f>IFERROR(X328/H328,"0")+IFERROR(X329/H329,"0")+IFERROR(X330/H330,"0")+IFERROR(X331/H331,"0")+IFERROR(X332/H332,"0")+IFERROR(X333/H333,"0")+IFERROR(X334/H334,"0")+IFERROR(X335/H335,"0")</f>
        <v>224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4.8719999999999999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3350</v>
      </c>
      <c r="X337" s="372">
        <f>IFERROR(SUM(X328:X335),"0")</f>
        <v>3360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500</v>
      </c>
      <c r="X339" s="371">
        <f>IFERROR(IF(W339="",0,CEILING((W339/$H339),1)*$H339),"")</f>
        <v>510</v>
      </c>
      <c r="Y339" s="36">
        <f>IFERROR(IF(X339=0,"",ROUNDUP(X339/H339,0)*0.02175),"")</f>
        <v>0.73949999999999994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33.333333333333336</v>
      </c>
      <c r="X342" s="372">
        <f>IFERROR(X339/H339,"0")+IFERROR(X340/H340,"0")+IFERROR(X341/H341,"0")</f>
        <v>34</v>
      </c>
      <c r="Y342" s="372">
        <f>IFERROR(IF(Y339="",0,Y339),"0")+IFERROR(IF(Y340="",0,Y340),"0")+IFERROR(IF(Y341="",0,Y341),"0")</f>
        <v>0.73949999999999994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500</v>
      </c>
      <c r="X343" s="372">
        <f>IFERROR(SUM(X339:X341),"0")</f>
        <v>510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50</v>
      </c>
      <c r="X346" s="371">
        <f>IFERROR(IF(W346="",0,CEILING((W346/$H346),1)*$H346),"")</f>
        <v>54.6</v>
      </c>
      <c r="Y346" s="36">
        <f>IFERROR(IF(X346=0,"",ROUNDUP(X346/H346,0)*0.02175),"")</f>
        <v>0.15225</v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6.4102564102564106</v>
      </c>
      <c r="X347" s="372">
        <f>IFERROR(X345/H345,"0")+IFERROR(X346/H346,"0")</f>
        <v>7</v>
      </c>
      <c r="Y347" s="372">
        <f>IFERROR(IF(Y345="",0,Y345),"0")+IFERROR(IF(Y346="",0,Y346),"0")</f>
        <v>0.15225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50</v>
      </c>
      <c r="X348" s="372">
        <f>IFERROR(SUM(X345:X346),"0")</f>
        <v>54.6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22.5</v>
      </c>
      <c r="X382" s="371">
        <f>IFERROR(IF(W382="",0,CEILING((W382/$H382),1)*$H382),"")</f>
        <v>24.3</v>
      </c>
      <c r="Y382" s="36">
        <f>IFERROR(IF(X382=0,"",ROUNDUP(X382/H382,0)*0.00753),"")</f>
        <v>6.7769999999999997E-2</v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8.3333333333333321</v>
      </c>
      <c r="X383" s="372">
        <f>IFERROR(X381/H381,"0")+IFERROR(X382/H382,"0")</f>
        <v>9</v>
      </c>
      <c r="Y383" s="372">
        <f>IFERROR(IF(Y381="",0,Y381),"0")+IFERROR(IF(Y382="",0,Y382),"0")</f>
        <v>6.7769999999999997E-2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22.5</v>
      </c>
      <c r="X384" s="372">
        <f>IFERROR(SUM(X381:X382),"0")</f>
        <v>24.3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50</v>
      </c>
      <c r="X386" s="371">
        <f t="shared" ref="X386:X398" si="18">IFERROR(IF(W386="",0,CEILING((W386/$H386),1)*$H386),"")</f>
        <v>50.400000000000006</v>
      </c>
      <c r="Y386" s="36">
        <f>IFERROR(IF(X386=0,"",ROUNDUP(X386/H386,0)*0.00753),"")</f>
        <v>9.0359999999999996E-2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196</v>
      </c>
      <c r="X389" s="371">
        <f t="shared" si="18"/>
        <v>196.56</v>
      </c>
      <c r="Y389" s="36">
        <f>IFERROR(IF(X389=0,"",ROUNDUP(X389/H389,0)*0.00753),"")</f>
        <v>0.88101000000000007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70</v>
      </c>
      <c r="X391" s="371">
        <f t="shared" si="18"/>
        <v>71.400000000000006</v>
      </c>
      <c r="Y391" s="36">
        <f t="shared" si="19"/>
        <v>0.17068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121.8</v>
      </c>
      <c r="X393" s="371">
        <f t="shared" si="18"/>
        <v>121.80000000000001</v>
      </c>
      <c r="Y393" s="36">
        <f t="shared" si="19"/>
        <v>0.29116000000000003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219.90476190476193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221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1.4332100000000001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437.8</v>
      </c>
      <c r="X400" s="372">
        <f>IFERROR(SUM(X386:X398),"0")</f>
        <v>440.16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10</v>
      </c>
      <c r="X415" s="372">
        <f>IFERROR(X412/H412,"0")+IFERROR(X413/H413,"0")+IFERROR(X414/H414,"0")</f>
        <v>10</v>
      </c>
      <c r="Y415" s="372">
        <f>IFERROR(IF(Y412="",0,Y412),"0")+IFERROR(IF(Y413="",0,Y413),"0")+IFERROR(IF(Y414="",0,Y414),"0")</f>
        <v>6.2700000000000006E-2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12</v>
      </c>
      <c r="X416" s="372">
        <f>IFERROR(SUM(X412:X414),"0")</f>
        <v>12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52.5</v>
      </c>
      <c r="X429" s="371">
        <f t="shared" si="20"/>
        <v>52.5</v>
      </c>
      <c r="Y429" s="36">
        <f>IFERROR(IF(X429=0,"",ROUNDUP(X429/H429,0)*0.00502),"")</f>
        <v>0.1255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25</v>
      </c>
      <c r="X431" s="372">
        <f>IFERROR(X424/H424,"0")+IFERROR(X425/H425,"0")+IFERROR(X426/H426,"0")+IFERROR(X427/H427,"0")+IFERROR(X428/H428,"0")+IFERROR(X429/H429,"0")+IFERROR(X430/H430,"0")</f>
        <v>25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0.1255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52.5</v>
      </c>
      <c r="X432" s="372">
        <f>IFERROR(SUM(X424:X430),"0")</f>
        <v>52.5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</v>
      </c>
      <c r="X457" s="371">
        <f t="shared" ref="X457:X467" si="21">IFERROR(IF(W457="",0,CEILING((W457/$H457),1)*$H457),"")</f>
        <v>52.800000000000004</v>
      </c>
      <c r="Y457" s="36">
        <f t="shared" ref="Y457:Y462" si="22">IFERROR(IF(X457=0,"",ROUNDUP(X457/H457,0)*0.01196),"")</f>
        <v>0.1196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120</v>
      </c>
      <c r="X461" s="371">
        <f t="shared" si="21"/>
        <v>121.44000000000001</v>
      </c>
      <c r="Y461" s="36">
        <f t="shared" si="22"/>
        <v>0.27507999999999999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18</v>
      </c>
      <c r="X463" s="371">
        <f t="shared" si="21"/>
        <v>18</v>
      </c>
      <c r="Y463" s="36">
        <f>IFERROR(IF(X463=0,"",ROUNDUP(X463/H463,0)*0.00937),"")</f>
        <v>4.6850000000000003E-2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120</v>
      </c>
      <c r="X467" s="371">
        <f t="shared" si="21"/>
        <v>122.4</v>
      </c>
      <c r="Y467" s="36">
        <f>IFERROR(IF(X467=0,"",ROUNDUP(X467/H467,0)*0.00937),"")</f>
        <v>0.31857999999999997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70.530303030303031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72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0.76010999999999995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308</v>
      </c>
      <c r="X469" s="372">
        <f>IFERROR(SUM(X457:X467),"0")</f>
        <v>314.64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50</v>
      </c>
      <c r="X477" s="371">
        <f t="shared" si="23"/>
        <v>52.800000000000004</v>
      </c>
      <c r="Y477" s="36">
        <f>IFERROR(IF(X477=0,"",ROUNDUP(X477/H477,0)*0.01196),"")</f>
        <v>0.1196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250</v>
      </c>
      <c r="X478" s="371">
        <f t="shared" si="23"/>
        <v>253.44</v>
      </c>
      <c r="Y478" s="36">
        <f>IFERROR(IF(X478=0,"",ROUNDUP(X478/H478,0)*0.01196),"")</f>
        <v>0.57408000000000003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71.969696969696969</v>
      </c>
      <c r="X482" s="372">
        <f>IFERROR(X476/H476,"0")+IFERROR(X477/H477,"0")+IFERROR(X478/H478,"0")+IFERROR(X479/H479,"0")+IFERROR(X480/H480,"0")+IFERROR(X481/H481,"0")</f>
        <v>74</v>
      </c>
      <c r="Y482" s="372">
        <f>IFERROR(IF(Y476="",0,Y476),"0")+IFERROR(IF(Y477="",0,Y477),"0")+IFERROR(IF(Y478="",0,Y478),"0")+IFERROR(IF(Y479="",0,Y479),"0")+IFERROR(IF(Y480="",0,Y480),"0")+IFERROR(IF(Y481="",0,Y481),"0")</f>
        <v>0.88504000000000005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380</v>
      </c>
      <c r="X483" s="372">
        <f>IFERROR(SUM(X476:X481),"0")</f>
        <v>390.72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1000</v>
      </c>
      <c r="X523" s="371">
        <f>IFERROR(IF(W523="",0,CEILING((W523/$H523),1)*$H523),"")</f>
        <v>1006.1999999999999</v>
      </c>
      <c r="Y523" s="36">
        <f>IFERROR(IF(X523=0,"",ROUNDUP(X523/H523,0)*0.02175),"")</f>
        <v>2.8057499999999997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128.2051282051282</v>
      </c>
      <c r="X528" s="372">
        <f>IFERROR(X523/H523,"0")+IFERROR(X524/H524,"0")+IFERROR(X525/H525,"0")+IFERROR(X526/H526,"0")+IFERROR(X527/H527,"0")</f>
        <v>129</v>
      </c>
      <c r="Y528" s="372">
        <f>IFERROR(IF(Y523="",0,Y523),"0")+IFERROR(IF(Y524="",0,Y524),"0")+IFERROR(IF(Y525="",0,Y525),"0")+IFERROR(IF(Y526="",0,Y526),"0")+IFERROR(IF(Y527="",0,Y527),"0")</f>
        <v>2.8057499999999997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1000</v>
      </c>
      <c r="X529" s="372">
        <f>IFERROR(SUM(X523:X527),"0")</f>
        <v>1006.1999999999999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16970.599999999999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17105.359999999997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18164.565876805191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18307.384000000002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35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19039.565876805191</v>
      </c>
      <c r="X540" s="372">
        <f>GrossWeightTotalR+PalletQtyTotalR*25</f>
        <v>19182.384000000002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4113.8738649600728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4138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39.747380000000007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213.3</v>
      </c>
      <c r="D547" s="46">
        <f>IFERROR(X57*1,"0")+IFERROR(X58*1,"0")+IFERROR(X59*1,"0")+IFERROR(X60*1,"0")</f>
        <v>839.7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4474.4799999999996</v>
      </c>
      <c r="F547" s="46">
        <f>IFERROR(X134*1,"0")+IFERROR(X135*1,"0")+IFERROR(X136*1,"0")+IFERROR(X137*1,"0")+IFERROR(X138*1,"0")</f>
        <v>251.10000000000002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835.80000000000007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1870.8</v>
      </c>
      <c r="J547" s="46">
        <f>IFERROR(X209*1,"0")+IFERROR(X210*1,"0")+IFERROR(X211*1,"0")+IFERROR(X212*1,"0")+IFERROR(X213*1,"0")+IFERROR(X214*1,"0")+IFERROR(X218*1,"0")+IFERROR(X219*1,"0")</f>
        <v>442.6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215.15999999999997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215.15999999999997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1462.5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3924.6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476.46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58.5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705.36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1006.1999999999999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2024-05-08T09:53:25Z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