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327E4CE-D7A6-4240-84EA-C4187C628E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X511" i="1"/>
  <c r="W511" i="1"/>
  <c r="Y510" i="1"/>
  <c r="X510" i="1"/>
  <c r="Y509" i="1"/>
  <c r="X509" i="1"/>
  <c r="Y508" i="1"/>
  <c r="X508" i="1"/>
  <c r="Y507" i="1"/>
  <c r="Y511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X492" i="1"/>
  <c r="W492" i="1"/>
  <c r="Y491" i="1"/>
  <c r="Y492" i="1" s="1"/>
  <c r="X491" i="1"/>
  <c r="X493" i="1" s="1"/>
  <c r="O491" i="1"/>
  <c r="W489" i="1"/>
  <c r="W488" i="1"/>
  <c r="Y487" i="1"/>
  <c r="X487" i="1"/>
  <c r="O487" i="1"/>
  <c r="X486" i="1"/>
  <c r="O486" i="1"/>
  <c r="Y485" i="1"/>
  <c r="X485" i="1"/>
  <c r="O485" i="1"/>
  <c r="W483" i="1"/>
  <c r="W482" i="1"/>
  <c r="Y481" i="1"/>
  <c r="X481" i="1"/>
  <c r="O481" i="1"/>
  <c r="X480" i="1"/>
  <c r="Y480" i="1" s="1"/>
  <c r="O480" i="1"/>
  <c r="Y479" i="1"/>
  <c r="X479" i="1"/>
  <c r="O479" i="1"/>
  <c r="X478" i="1"/>
  <c r="Y478" i="1" s="1"/>
  <c r="O478" i="1"/>
  <c r="Y477" i="1"/>
  <c r="X477" i="1"/>
  <c r="O477" i="1"/>
  <c r="X476" i="1"/>
  <c r="O476" i="1"/>
  <c r="W474" i="1"/>
  <c r="W473" i="1"/>
  <c r="X472" i="1"/>
  <c r="Y472" i="1" s="1"/>
  <c r="O472" i="1"/>
  <c r="Y471" i="1"/>
  <c r="Y473" i="1" s="1"/>
  <c r="X471" i="1"/>
  <c r="X473" i="1" s="1"/>
  <c r="O471" i="1"/>
  <c r="W469" i="1"/>
  <c r="W468" i="1"/>
  <c r="Y467" i="1"/>
  <c r="X467" i="1"/>
  <c r="O467" i="1"/>
  <c r="X466" i="1"/>
  <c r="Y466" i="1" s="1"/>
  <c r="O466" i="1"/>
  <c r="Y465" i="1"/>
  <c r="X465" i="1"/>
  <c r="O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O458" i="1"/>
  <c r="Y457" i="1"/>
  <c r="X457" i="1"/>
  <c r="O457" i="1"/>
  <c r="W453" i="1"/>
  <c r="X452" i="1"/>
  <c r="W452" i="1"/>
  <c r="Y451" i="1"/>
  <c r="X451" i="1"/>
  <c r="Y450" i="1"/>
  <c r="X450" i="1"/>
  <c r="Y449" i="1"/>
  <c r="X449" i="1"/>
  <c r="Y448" i="1"/>
  <c r="Y452" i="1" s="1"/>
  <c r="X448" i="1"/>
  <c r="U547" i="1" s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Y434" i="1"/>
  <c r="Y436" i="1" s="1"/>
  <c r="X434" i="1"/>
  <c r="O434" i="1"/>
  <c r="W432" i="1"/>
  <c r="W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O426" i="1"/>
  <c r="X425" i="1"/>
  <c r="Y425" i="1" s="1"/>
  <c r="O425" i="1"/>
  <c r="Y424" i="1"/>
  <c r="X424" i="1"/>
  <c r="X432" i="1" s="1"/>
  <c r="O424" i="1"/>
  <c r="W422" i="1"/>
  <c r="W421" i="1"/>
  <c r="Y420" i="1"/>
  <c r="X420" i="1"/>
  <c r="O420" i="1"/>
  <c r="X419" i="1"/>
  <c r="O419" i="1"/>
  <c r="W416" i="1"/>
  <c r="W415" i="1"/>
  <c r="X414" i="1"/>
  <c r="Y414" i="1" s="1"/>
  <c r="O414" i="1"/>
  <c r="Y413" i="1"/>
  <c r="X413" i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Y371" i="1"/>
  <c r="X371" i="1"/>
  <c r="O371" i="1"/>
  <c r="X370" i="1"/>
  <c r="Y370" i="1" s="1"/>
  <c r="O370" i="1"/>
  <c r="Y369" i="1"/>
  <c r="X369" i="1"/>
  <c r="O369" i="1"/>
  <c r="X368" i="1"/>
  <c r="O368" i="1"/>
  <c r="W366" i="1"/>
  <c r="W365" i="1"/>
  <c r="X364" i="1"/>
  <c r="Y364" i="1" s="1"/>
  <c r="O364" i="1"/>
  <c r="Y363" i="1"/>
  <c r="Y365" i="1" s="1"/>
  <c r="X363" i="1"/>
  <c r="O363" i="1"/>
  <c r="W361" i="1"/>
  <c r="W360" i="1"/>
  <c r="Y359" i="1"/>
  <c r="X359" i="1"/>
  <c r="O359" i="1"/>
  <c r="X358" i="1"/>
  <c r="Y358" i="1" s="1"/>
  <c r="O358" i="1"/>
  <c r="Y357" i="1"/>
  <c r="X357" i="1"/>
  <c r="O357" i="1"/>
  <c r="X356" i="1"/>
  <c r="Y356" i="1" s="1"/>
  <c r="O356" i="1"/>
  <c r="Y355" i="1"/>
  <c r="Y360" i="1" s="1"/>
  <c r="X355" i="1"/>
  <c r="O355" i="1"/>
  <c r="W352" i="1"/>
  <c r="X351" i="1"/>
  <c r="W351" i="1"/>
  <c r="Y350" i="1"/>
  <c r="Y351" i="1" s="1"/>
  <c r="X350" i="1"/>
  <c r="X352" i="1" s="1"/>
  <c r="O350" i="1"/>
  <c r="W348" i="1"/>
  <c r="X347" i="1"/>
  <c r="W347" i="1"/>
  <c r="Y346" i="1"/>
  <c r="X346" i="1"/>
  <c r="O346" i="1"/>
  <c r="X345" i="1"/>
  <c r="O345" i="1"/>
  <c r="W343" i="1"/>
  <c r="W342" i="1"/>
  <c r="X341" i="1"/>
  <c r="Y341" i="1" s="1"/>
  <c r="O341" i="1"/>
  <c r="Y340" i="1"/>
  <c r="X340" i="1"/>
  <c r="O340" i="1"/>
  <c r="X339" i="1"/>
  <c r="O339" i="1"/>
  <c r="W337" i="1"/>
  <c r="W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O331" i="1"/>
  <c r="Y330" i="1"/>
  <c r="X330" i="1"/>
  <c r="O330" i="1"/>
  <c r="X329" i="1"/>
  <c r="Y329" i="1" s="1"/>
  <c r="O329" i="1"/>
  <c r="Y328" i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W315" i="1"/>
  <c r="Y314" i="1"/>
  <c r="X314" i="1"/>
  <c r="O314" i="1"/>
  <c r="X313" i="1"/>
  <c r="O313" i="1"/>
  <c r="Y312" i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X293" i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O234" i="1"/>
  <c r="W231" i="1"/>
  <c r="W230" i="1"/>
  <c r="Y229" i="1"/>
  <c r="X229" i="1"/>
  <c r="O229" i="1"/>
  <c r="X228" i="1"/>
  <c r="Y228" i="1" s="1"/>
  <c r="O228" i="1"/>
  <c r="Y227" i="1"/>
  <c r="X227" i="1"/>
  <c r="O227" i="1"/>
  <c r="X226" i="1"/>
  <c r="Y226" i="1" s="1"/>
  <c r="O226" i="1"/>
  <c r="Y225" i="1"/>
  <c r="X225" i="1"/>
  <c r="O225" i="1"/>
  <c r="X224" i="1"/>
  <c r="O224" i="1"/>
  <c r="W221" i="1"/>
  <c r="Y220" i="1"/>
  <c r="W220" i="1"/>
  <c r="X219" i="1"/>
  <c r="Y219" i="1" s="1"/>
  <c r="O219" i="1"/>
  <c r="Y218" i="1"/>
  <c r="X218" i="1"/>
  <c r="O218" i="1"/>
  <c r="W216" i="1"/>
  <c r="W215" i="1"/>
  <c r="Y214" i="1"/>
  <c r="X214" i="1"/>
  <c r="O214" i="1"/>
  <c r="X213" i="1"/>
  <c r="Y213" i="1" s="1"/>
  <c r="O213" i="1"/>
  <c r="Y212" i="1"/>
  <c r="X212" i="1"/>
  <c r="O212" i="1"/>
  <c r="X211" i="1"/>
  <c r="Y211" i="1" s="1"/>
  <c r="O211" i="1"/>
  <c r="Y210" i="1"/>
  <c r="X210" i="1"/>
  <c r="O210" i="1"/>
  <c r="X209" i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Y201" i="1"/>
  <c r="Y205" i="1" s="1"/>
  <c r="X201" i="1"/>
  <c r="O201" i="1"/>
  <c r="W199" i="1"/>
  <c r="W198" i="1"/>
  <c r="Y197" i="1"/>
  <c r="X197" i="1"/>
  <c r="O197" i="1"/>
  <c r="X196" i="1"/>
  <c r="Y196" i="1" s="1"/>
  <c r="O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Y198" i="1" s="1"/>
  <c r="X181" i="1"/>
  <c r="O181" i="1"/>
  <c r="W179" i="1"/>
  <c r="W178" i="1"/>
  <c r="Y177" i="1"/>
  <c r="X177" i="1"/>
  <c r="O177" i="1"/>
  <c r="X176" i="1"/>
  <c r="Y176" i="1" s="1"/>
  <c r="O176" i="1"/>
  <c r="Y175" i="1"/>
  <c r="X175" i="1"/>
  <c r="O175" i="1"/>
  <c r="X174" i="1"/>
  <c r="O174" i="1"/>
  <c r="W172" i="1"/>
  <c r="W171" i="1"/>
  <c r="X170" i="1"/>
  <c r="Y170" i="1" s="1"/>
  <c r="O170" i="1"/>
  <c r="Y169" i="1"/>
  <c r="Y171" i="1" s="1"/>
  <c r="X169" i="1"/>
  <c r="O169" i="1"/>
  <c r="W167" i="1"/>
  <c r="X166" i="1"/>
  <c r="W166" i="1"/>
  <c r="Y165" i="1"/>
  <c r="X165" i="1"/>
  <c r="O165" i="1"/>
  <c r="X164" i="1"/>
  <c r="O164" i="1"/>
  <c r="W161" i="1"/>
  <c r="W160" i="1"/>
  <c r="X159" i="1"/>
  <c r="Y159" i="1" s="1"/>
  <c r="O159" i="1"/>
  <c r="Y158" i="1"/>
  <c r="X158" i="1"/>
  <c r="O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O151" i="1"/>
  <c r="W148" i="1"/>
  <c r="W147" i="1"/>
  <c r="X146" i="1"/>
  <c r="Y146" i="1" s="1"/>
  <c r="O146" i="1"/>
  <c r="Y145" i="1"/>
  <c r="X145" i="1"/>
  <c r="O145" i="1"/>
  <c r="X144" i="1"/>
  <c r="X148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Y135" i="1"/>
  <c r="X135" i="1"/>
  <c r="O135" i="1"/>
  <c r="X134" i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O123" i="1"/>
  <c r="W121" i="1"/>
  <c r="W120" i="1"/>
  <c r="X119" i="1"/>
  <c r="Y119" i="1" s="1"/>
  <c r="O119" i="1"/>
  <c r="Y118" i="1"/>
  <c r="X118" i="1"/>
  <c r="O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21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X104" i="1" s="1"/>
  <c r="O96" i="1"/>
  <c r="W94" i="1"/>
  <c r="W93" i="1"/>
  <c r="Y92" i="1"/>
  <c r="X92" i="1"/>
  <c r="O92" i="1"/>
  <c r="X91" i="1"/>
  <c r="Y91" i="1" s="1"/>
  <c r="O91" i="1"/>
  <c r="Y90" i="1"/>
  <c r="X90" i="1"/>
  <c r="O90" i="1"/>
  <c r="X89" i="1"/>
  <c r="O89" i="1"/>
  <c r="W87" i="1"/>
  <c r="W86" i="1"/>
  <c r="X85" i="1"/>
  <c r="Y85" i="1" s="1"/>
  <c r="O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O65" i="1"/>
  <c r="W62" i="1"/>
  <c r="W61" i="1"/>
  <c r="X60" i="1"/>
  <c r="Y60" i="1" s="1"/>
  <c r="X59" i="1"/>
  <c r="Y59" i="1" s="1"/>
  <c r="O59" i="1"/>
  <c r="Y58" i="1"/>
  <c r="X58" i="1"/>
  <c r="O58" i="1"/>
  <c r="X57" i="1"/>
  <c r="O57" i="1"/>
  <c r="W54" i="1"/>
  <c r="W53" i="1"/>
  <c r="X52" i="1"/>
  <c r="Y52" i="1" s="1"/>
  <c r="O52" i="1"/>
  <c r="Y51" i="1"/>
  <c r="Y53" i="1" s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Y34" i="1" s="1"/>
  <c r="X27" i="1"/>
  <c r="O27" i="1"/>
  <c r="W25" i="1"/>
  <c r="X24" i="1"/>
  <c r="W24" i="1"/>
  <c r="Y23" i="1"/>
  <c r="X23" i="1"/>
  <c r="O23" i="1"/>
  <c r="X22" i="1"/>
  <c r="H10" i="1"/>
  <c r="F10" i="1"/>
  <c r="J9" i="1"/>
  <c r="F9" i="1"/>
  <c r="A9" i="1"/>
  <c r="A10" i="1" s="1"/>
  <c r="D7" i="1"/>
  <c r="P6" i="1"/>
  <c r="O2" i="1"/>
  <c r="X103" i="1" l="1"/>
  <c r="X131" i="1"/>
  <c r="F547" i="1"/>
  <c r="X139" i="1"/>
  <c r="Y134" i="1"/>
  <c r="Y139" i="1" s="1"/>
  <c r="X140" i="1"/>
  <c r="X172" i="1"/>
  <c r="X179" i="1"/>
  <c r="Y174" i="1"/>
  <c r="Y178" i="1" s="1"/>
  <c r="X178" i="1"/>
  <c r="X215" i="1"/>
  <c r="X221" i="1"/>
  <c r="X231" i="1"/>
  <c r="Y224" i="1"/>
  <c r="Y230" i="1" s="1"/>
  <c r="Y336" i="1"/>
  <c r="Y331" i="1"/>
  <c r="X337" i="1"/>
  <c r="B547" i="1"/>
  <c r="X539" i="1"/>
  <c r="X538" i="1"/>
  <c r="X25" i="1"/>
  <c r="Y22" i="1"/>
  <c r="Y24" i="1" s="1"/>
  <c r="W537" i="1"/>
  <c r="X35" i="1"/>
  <c r="X34" i="1"/>
  <c r="X541" i="1" s="1"/>
  <c r="X54" i="1"/>
  <c r="D547" i="1"/>
  <c r="X61" i="1"/>
  <c r="Y57" i="1"/>
  <c r="Y61" i="1" s="1"/>
  <c r="X62" i="1"/>
  <c r="E547" i="1"/>
  <c r="X86" i="1"/>
  <c r="Y65" i="1"/>
  <c r="Y86" i="1" s="1"/>
  <c r="X87" i="1"/>
  <c r="X94" i="1"/>
  <c r="Y89" i="1"/>
  <c r="Y93" i="1" s="1"/>
  <c r="X93" i="1"/>
  <c r="Y103" i="1"/>
  <c r="X130" i="1"/>
  <c r="Y123" i="1"/>
  <c r="Y130" i="1" s="1"/>
  <c r="X160" i="1"/>
  <c r="Y151" i="1"/>
  <c r="Y160" i="1" s="1"/>
  <c r="H547" i="1"/>
  <c r="X161" i="1"/>
  <c r="I547" i="1"/>
  <c r="X167" i="1"/>
  <c r="Y164" i="1"/>
  <c r="Y166" i="1" s="1"/>
  <c r="X171" i="1"/>
  <c r="X199" i="1"/>
  <c r="X205" i="1"/>
  <c r="X206" i="1"/>
  <c r="J547" i="1"/>
  <c r="X216" i="1"/>
  <c r="Y209" i="1"/>
  <c r="Y215" i="1" s="1"/>
  <c r="X220" i="1"/>
  <c r="X230" i="1"/>
  <c r="X249" i="1"/>
  <c r="X252" i="1"/>
  <c r="Y251" i="1"/>
  <c r="Y252" i="1" s="1"/>
  <c r="X253" i="1"/>
  <c r="X260" i="1"/>
  <c r="Y255" i="1"/>
  <c r="Y259" i="1" s="1"/>
  <c r="X259" i="1"/>
  <c r="Y271" i="1"/>
  <c r="X284" i="1"/>
  <c r="Y280" i="1"/>
  <c r="Y283" i="1" s="1"/>
  <c r="X283" i="1"/>
  <c r="X289" i="1"/>
  <c r="O547" i="1"/>
  <c r="X299" i="1"/>
  <c r="Y292" i="1"/>
  <c r="Y299" i="1" s="1"/>
  <c r="X300" i="1"/>
  <c r="Y315" i="1"/>
  <c r="Y313" i="1"/>
  <c r="X315" i="1"/>
  <c r="X120" i="1"/>
  <c r="Y106" i="1"/>
  <c r="Y120" i="1" s="1"/>
  <c r="G547" i="1"/>
  <c r="X147" i="1"/>
  <c r="Y144" i="1"/>
  <c r="Y147" i="1" s="1"/>
  <c r="X198" i="1"/>
  <c r="X342" i="1"/>
  <c r="Y339" i="1"/>
  <c r="Y342" i="1" s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R547" i="1"/>
  <c r="H9" i="1"/>
  <c r="W541" i="1"/>
  <c r="C547" i="1"/>
  <c r="X53" i="1"/>
  <c r="L547" i="1"/>
  <c r="X248" i="1"/>
  <c r="X272" i="1"/>
  <c r="X271" i="1"/>
  <c r="Y277" i="1"/>
  <c r="X288" i="1"/>
  <c r="X305" i="1"/>
  <c r="Y302" i="1"/>
  <c r="Y304" i="1" s="1"/>
  <c r="P547" i="1"/>
  <c r="X316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68" i="1"/>
  <c r="Y458" i="1"/>
  <c r="X468" i="1"/>
  <c r="X535" i="1"/>
  <c r="Y531" i="1"/>
  <c r="Y535" i="1" s="1"/>
  <c r="X536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37" i="1" l="1"/>
  <c r="Y542" i="1"/>
  <c r="X540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<sst xmlns="http://schemas.openxmlformats.org/spreadsheetml/2006/main" count="2296" uniqueCount="750">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</sst>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25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1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0.33333333333333331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60</v>
      </c>
      <c r="X51" s="371">
        <f>IFERROR(IF(W51="",0,CEILING((W51/$H51),1)*$H51),"")</f>
        <v>64.800000000000011</v>
      </c>
      <c r="Y51" s="36">
        <f>IFERROR(IF(X51=0,"",ROUNDUP(X51/H51,0)*0.02175),"")</f>
        <v>0.1305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135</v>
      </c>
      <c r="X52" s="371">
        <f>IFERROR(IF(W52="",0,CEILING((W52/$H52),1)*$H52),"")</f>
        <v>135</v>
      </c>
      <c r="Y52" s="36">
        <f>IFERROR(IF(X52=0,"",ROUNDUP(X52/H52,0)*0.00753),"")</f>
        <v>0.3765</v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55.555555555555557</v>
      </c>
      <c r="X53" s="372">
        <f>IFERROR(X51/H51,"0")+IFERROR(X52/H52,"0")</f>
        <v>56</v>
      </c>
      <c r="Y53" s="372">
        <f>IFERROR(IF(Y51="",0,Y51),"0")+IFERROR(IF(Y52="",0,Y52),"0")</f>
        <v>0.50700000000000001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195</v>
      </c>
      <c r="X54" s="372">
        <f>IFERROR(SUM(X51:X52),"0")</f>
        <v>199.8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400</v>
      </c>
      <c r="X57" s="37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37.037037037037038</v>
      </c>
      <c r="X61" s="372">
        <f>IFERROR(X57/H57,"0")+IFERROR(X58/H58,"0")+IFERROR(X59/H59,"0")+IFERROR(X60/H60,"0")</f>
        <v>38</v>
      </c>
      <c r="Y61" s="372">
        <f>IFERROR(IF(Y57="",0,Y57),"0")+IFERROR(IF(Y58="",0,Y58),"0")+IFERROR(IF(Y59="",0,Y59),"0")+IFERROR(IF(Y60="",0,Y60),"0")</f>
        <v>0.8264999999999999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400</v>
      </c>
      <c r="X62" s="372">
        <f>IFERROR(SUM(X57:X60),"0")</f>
        <v>410.40000000000003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100</v>
      </c>
      <c r="X67" s="371">
        <f t="shared" si="2"/>
        <v>100.8</v>
      </c>
      <c r="Y67" s="36">
        <f t="shared" si="3"/>
        <v>0.19574999999999998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200</v>
      </c>
      <c r="X69" s="371">
        <f t="shared" si="2"/>
        <v>205.20000000000002</v>
      </c>
      <c r="Y69" s="36">
        <f t="shared" si="3"/>
        <v>0.41324999999999995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40</v>
      </c>
      <c r="X70" s="371">
        <f t="shared" si="2"/>
        <v>44.8</v>
      </c>
      <c r="Y70" s="36">
        <f t="shared" si="3"/>
        <v>8.6999999999999994E-2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25</v>
      </c>
      <c r="X72" s="371">
        <f t="shared" si="2"/>
        <v>27</v>
      </c>
      <c r="Y72" s="36">
        <f>IFERROR(IF(X72=0,"",ROUNDUP(X72/H72,0)*0.00753),"")</f>
        <v>6.7769999999999997E-2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160</v>
      </c>
      <c r="X73" s="371">
        <f t="shared" si="2"/>
        <v>160</v>
      </c>
      <c r="Y73" s="36">
        <f t="shared" ref="Y73:Y79" si="4">IFERROR(IF(X73=0,"",ROUNDUP(X73/H73,0)*0.00937),"")</f>
        <v>0.37480000000000002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450</v>
      </c>
      <c r="X79" s="371">
        <f t="shared" si="2"/>
        <v>450</v>
      </c>
      <c r="Y79" s="36">
        <f t="shared" si="4"/>
        <v>0.93699999999999994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32</v>
      </c>
      <c r="X80" s="371">
        <f t="shared" si="2"/>
        <v>32</v>
      </c>
      <c r="Y80" s="36">
        <f>IFERROR(IF(X80=0,"",ROUNDUP(X80/H80,0)*0.00753),"")</f>
        <v>7.5300000000000006E-2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450</v>
      </c>
      <c r="X84" s="371">
        <f t="shared" si="2"/>
        <v>450</v>
      </c>
      <c r="Y84" s="36">
        <f>IFERROR(IF(X84=0,"",ROUNDUP(X84/H84,0)*0.00937),"")</f>
        <v>0.93699999999999994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289.35185185185185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291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3.0878699999999997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1457</v>
      </c>
      <c r="X87" s="372">
        <f>IFERROR(SUM(X65:X85),"0")</f>
        <v>1469.8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28</v>
      </c>
      <c r="X102" s="371">
        <f t="shared" si="5"/>
        <v>28</v>
      </c>
      <c r="Y102" s="36">
        <f>IFERROR(IF(X102=0,"",ROUNDUP(X102/H102,0)*0.00753),"")</f>
        <v>7.5300000000000006E-2</v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10</v>
      </c>
      <c r="X103" s="372">
        <f>IFERROR(X96/H96,"0")+IFERROR(X97/H97,"0")+IFERROR(X98/H98,"0")+IFERROR(X99/H99,"0")+IFERROR(X100/H100,"0")+IFERROR(X101/H101,"0")+IFERROR(X102/H102,"0")</f>
        <v>10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28</v>
      </c>
      <c r="X104" s="372">
        <f>IFERROR(SUM(X96:X102),"0")</f>
        <v>28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100</v>
      </c>
      <c r="X108" s="371">
        <f t="shared" si="6"/>
        <v>100.80000000000001</v>
      </c>
      <c r="Y108" s="36">
        <f>IFERROR(IF(X108=0,"",ROUNDUP(X108/H108,0)*0.02175),"")</f>
        <v>0.26100000000000001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40</v>
      </c>
      <c r="X110" s="371">
        <f t="shared" si="6"/>
        <v>42</v>
      </c>
      <c r="Y110" s="36">
        <f>IFERROR(IF(X110=0,"",ROUNDUP(X110/H110,0)*0.02175),"")</f>
        <v>0.10874999999999999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49.5</v>
      </c>
      <c r="X113" s="371">
        <f t="shared" si="6"/>
        <v>50.160000000000004</v>
      </c>
      <c r="Y113" s="36">
        <f>IFERROR(IF(X113=0,"",ROUNDUP(X113/H113,0)*0.00753),"")</f>
        <v>0.14307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360</v>
      </c>
      <c r="X114" s="371">
        <f t="shared" si="6"/>
        <v>361.8</v>
      </c>
      <c r="Y114" s="36">
        <f>IFERROR(IF(X114=0,"",ROUNDUP(X114/H114,0)*0.00753),"")</f>
        <v>1.00902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25</v>
      </c>
      <c r="X117" s="371">
        <f t="shared" si="6"/>
        <v>27</v>
      </c>
      <c r="Y117" s="36">
        <f>IFERROR(IF(X117=0,"",ROUNDUP(X117/H117,0)*0.00753),"")</f>
        <v>6.7769999999999997E-2</v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177.08333333333334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179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1.58961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574.5</v>
      </c>
      <c r="X121" s="372">
        <f>IFERROR(SUM(X106:X119),"0")</f>
        <v>581.76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80</v>
      </c>
      <c r="X125" s="371">
        <f t="shared" si="7"/>
        <v>84</v>
      </c>
      <c r="Y125" s="36">
        <f>IFERROR(IF(X125=0,"",ROUNDUP(X125/H125,0)*0.02175),"")</f>
        <v>0.21749999999999997</v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16.5</v>
      </c>
      <c r="X128" s="371">
        <f t="shared" si="7"/>
        <v>17.82</v>
      </c>
      <c r="Y128" s="36">
        <f>IFERROR(IF(X128=0,"",ROUNDUP(X128/H128,0)*0.00753),"")</f>
        <v>6.7769999999999997E-2</v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17.857142857142858</v>
      </c>
      <c r="X130" s="372">
        <f>IFERROR(X123/H123,"0")+IFERROR(X124/H124,"0")+IFERROR(X125/H125,"0")+IFERROR(X126/H126,"0")+IFERROR(X127/H127,"0")+IFERROR(X128/H128,"0")+IFERROR(X129/H129,"0")</f>
        <v>19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0.28526999999999997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96.5</v>
      </c>
      <c r="X131" s="372">
        <f>IFERROR(SUM(X123:X129),"0")</f>
        <v>101.82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350</v>
      </c>
      <c r="X134" s="371">
        <f>IFERROR(IF(W134="",0,CEILING((W134/$H134),1)*$H134),"")</f>
        <v>352.8</v>
      </c>
      <c r="Y134" s="36">
        <f>IFERROR(IF(X134=0,"",ROUNDUP(X134/H134,0)*0.02175),"")</f>
        <v>0.91349999999999998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315</v>
      </c>
      <c r="X137" s="371">
        <f>IFERROR(IF(W137="",0,CEILING((W137/$H137),1)*$H137),"")</f>
        <v>315.90000000000003</v>
      </c>
      <c r="Y137" s="36">
        <f>IFERROR(IF(X137=0,"",ROUNDUP(X137/H137,0)*0.00753),"")</f>
        <v>0.88101000000000007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158.33333333333331</v>
      </c>
      <c r="X139" s="372">
        <f>IFERROR(X134/H134,"0")+IFERROR(X135/H135,"0")+IFERROR(X136/H136,"0")+IFERROR(X137/H137,"0")+IFERROR(X138/H138,"0")</f>
        <v>159</v>
      </c>
      <c r="Y139" s="372">
        <f>IFERROR(IF(Y134="",0,Y134),"0")+IFERROR(IF(Y135="",0,Y135),"0")+IFERROR(IF(Y136="",0,Y136),"0")+IFERROR(IF(Y137="",0,Y137),"0")+IFERROR(IF(Y138="",0,Y138),"0")</f>
        <v>1.79451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665</v>
      </c>
      <c r="X140" s="372">
        <f>IFERROR(SUM(X134:X138),"0")</f>
        <v>668.7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50</v>
      </c>
      <c r="X151" s="371">
        <f t="shared" ref="X151:X159" si="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30</v>
      </c>
      <c r="X152" s="371">
        <f t="shared" si="8"/>
        <v>33.6</v>
      </c>
      <c r="Y152" s="36">
        <f>IFERROR(IF(X152=0,"",ROUNDUP(X152/H152,0)*0.00753),"")</f>
        <v>6.0240000000000002E-2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150</v>
      </c>
      <c r="X153" s="371">
        <f t="shared" si="8"/>
        <v>151.20000000000002</v>
      </c>
      <c r="Y153" s="36">
        <f>IFERROR(IF(X153=0,"",ROUNDUP(X153/H153,0)*0.00753),"")</f>
        <v>0.27107999999999999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105</v>
      </c>
      <c r="X154" s="371">
        <f t="shared" si="8"/>
        <v>105</v>
      </c>
      <c r="Y154" s="36">
        <f>IFERROR(IF(X154=0,"",ROUNDUP(X154/H154,0)*0.00502),"")</f>
        <v>0.251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140</v>
      </c>
      <c r="X156" s="371">
        <f t="shared" si="8"/>
        <v>140.70000000000002</v>
      </c>
      <c r="Y156" s="36">
        <f>IFERROR(IF(X156=0,"",ROUNDUP(X156/H156,0)*0.00502),"")</f>
        <v>0.33634000000000003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175</v>
      </c>
      <c r="X157" s="371">
        <f t="shared" si="8"/>
        <v>176.4</v>
      </c>
      <c r="Y157" s="36">
        <f>IFERROR(IF(X157=0,"",ROUNDUP(X157/H157,0)*0.00502),"")</f>
        <v>0.42168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254.76190476190476</v>
      </c>
      <c r="X160" s="372">
        <f>IFERROR(X151/H151,"0")+IFERROR(X152/H152,"0")+IFERROR(X153/H153,"0")+IFERROR(X154/H154,"0")+IFERROR(X155/H155,"0")+IFERROR(X156/H156,"0")+IFERROR(X157/H157,"0")+IFERROR(X158/H158,"0")+IFERROR(X159/H159,"0")</f>
        <v>257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1.4307000000000001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650</v>
      </c>
      <c r="X161" s="372">
        <f>IFERROR(SUM(X151:X159),"0")</f>
        <v>657.30000000000007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140</v>
      </c>
      <c r="X174" s="371">
        <f>IFERROR(IF(W174="",0,CEILING((W174/$H174),1)*$H174),"")</f>
        <v>140.4</v>
      </c>
      <c r="Y174" s="36">
        <f>IFERROR(IF(X174=0,"",ROUNDUP(X174/H174,0)*0.00937),"")</f>
        <v>0.24362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100</v>
      </c>
      <c r="X175" s="37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250</v>
      </c>
      <c r="X176" s="371">
        <f>IFERROR(IF(W176="",0,CEILING((W176/$H176),1)*$H176),"")</f>
        <v>253.8</v>
      </c>
      <c r="Y176" s="36">
        <f>IFERROR(IF(X176=0,"",ROUNDUP(X176/H176,0)*0.00937),"")</f>
        <v>0.44039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140</v>
      </c>
      <c r="X177" s="371">
        <f>IFERROR(IF(W177="",0,CEILING((W177/$H177),1)*$H177),"")</f>
        <v>140.4</v>
      </c>
      <c r="Y177" s="36">
        <f>IFERROR(IF(X177=0,"",ROUNDUP(X177/H177,0)*0.00937),"")</f>
        <v>0.24362</v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116.66666666666666</v>
      </c>
      <c r="X178" s="372">
        <f>IFERROR(X174/H174,"0")+IFERROR(X175/H175,"0")+IFERROR(X176/H176,"0")+IFERROR(X177/H177,"0")</f>
        <v>118</v>
      </c>
      <c r="Y178" s="372">
        <f>IFERROR(IF(Y174="",0,Y174),"0")+IFERROR(IF(Y175="",0,Y175),"0")+IFERROR(IF(Y176="",0,Y176),"0")+IFERROR(IF(Y177="",0,Y177),"0")</f>
        <v>1.1056599999999999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630</v>
      </c>
      <c r="X179" s="372">
        <f>IFERROR(SUM(X174:X177),"0")</f>
        <v>637.20000000000005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150</v>
      </c>
      <c r="X186" s="371">
        <f t="shared" si="9"/>
        <v>156.6</v>
      </c>
      <c r="Y186" s="36">
        <f>IFERROR(IF(X186=0,"",ROUNDUP(X186/H186,0)*0.02175),"")</f>
        <v>0.39149999999999996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280</v>
      </c>
      <c r="X187" s="371">
        <f t="shared" si="9"/>
        <v>280.8</v>
      </c>
      <c r="Y187" s="36">
        <f>IFERROR(IF(X187=0,"",ROUNDUP(X187/H187,0)*0.00753),"")</f>
        <v>0.88101000000000007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280</v>
      </c>
      <c r="X189" s="371">
        <f t="shared" si="9"/>
        <v>280.8</v>
      </c>
      <c r="Y189" s="36">
        <f>IFERROR(IF(X189=0,"",ROUNDUP(X189/H189,0)*0.00753),"")</f>
        <v>0.88101000000000007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280</v>
      </c>
      <c r="X191" s="371">
        <f t="shared" si="9"/>
        <v>280.8</v>
      </c>
      <c r="Y191" s="36">
        <f t="shared" ref="Y191:Y197" si="10">IFERROR(IF(X191=0,"",ROUNDUP(X191/H191,0)*0.00753),"")</f>
        <v>0.88101000000000007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560</v>
      </c>
      <c r="X193" s="371">
        <f t="shared" si="9"/>
        <v>561.6</v>
      </c>
      <c r="Y193" s="36">
        <f t="shared" si="10"/>
        <v>1.7620200000000001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88</v>
      </c>
      <c r="X196" s="371">
        <f t="shared" si="9"/>
        <v>88.8</v>
      </c>
      <c r="Y196" s="36">
        <f t="shared" si="10"/>
        <v>0.27861000000000002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200</v>
      </c>
      <c r="X197" s="371">
        <f t="shared" si="9"/>
        <v>201.6</v>
      </c>
      <c r="Y197" s="36">
        <f t="shared" si="10"/>
        <v>0.63251999999999997</v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720.57471264367825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724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5.7076799999999999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1838</v>
      </c>
      <c r="X199" s="372">
        <f>IFERROR(SUM(X181:X197),"0")</f>
        <v>1850.9999999999998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32</v>
      </c>
      <c r="X203" s="371">
        <f>IFERROR(IF(W203="",0,CEILING((W203/$H203),1)*$H203),"")</f>
        <v>33.6</v>
      </c>
      <c r="Y203" s="36">
        <f>IFERROR(IF(X203=0,"",ROUNDUP(X203/H203,0)*0.00753),"")</f>
        <v>0.10542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48</v>
      </c>
      <c r="X204" s="371">
        <f>IFERROR(IF(W204="",0,CEILING((W204/$H204),1)*$H204),"")</f>
        <v>48</v>
      </c>
      <c r="Y204" s="36">
        <f>IFERROR(IF(X204=0,"",ROUNDUP(X204/H204,0)*0.00753),"")</f>
        <v>0.15060000000000001</v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33.333333333333336</v>
      </c>
      <c r="X205" s="372">
        <f>IFERROR(X201/H201,"0")+IFERROR(X202/H202,"0")+IFERROR(X203/H203,"0")+IFERROR(X204/H204,"0")</f>
        <v>34</v>
      </c>
      <c r="Y205" s="372">
        <f>IFERROR(IF(Y201="",0,Y201),"0")+IFERROR(IF(Y202="",0,Y202),"0")+IFERROR(IF(Y203="",0,Y203),"0")+IFERROR(IF(Y204="",0,Y204),"0")</f>
        <v>0.25602000000000003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80</v>
      </c>
      <c r="X206" s="372">
        <f>IFERROR(SUM(X201:X204),"0")</f>
        <v>81.599999999999994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70</v>
      </c>
      <c r="X211" s="371">
        <f t="shared" si="11"/>
        <v>81.2</v>
      </c>
      <c r="Y211" s="36">
        <f>IFERROR(IF(X211=0,"",ROUNDUP(X211/H211,0)*0.02175),"")</f>
        <v>0.15225</v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48</v>
      </c>
      <c r="X214" s="371">
        <f t="shared" si="11"/>
        <v>48</v>
      </c>
      <c r="Y214" s="36">
        <f>IFERROR(IF(X214=0,"",ROUNDUP(X214/H214,0)*0.00937),"")</f>
        <v>0.11244</v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18.03448275862069</v>
      </c>
      <c r="X215" s="372">
        <f>IFERROR(X209/H209,"0")+IFERROR(X210/H210,"0")+IFERROR(X211/H211,"0")+IFERROR(X212/H212,"0")+IFERROR(X213/H213,"0")+IFERROR(X214/H214,"0")</f>
        <v>19</v>
      </c>
      <c r="Y215" s="372">
        <f>IFERROR(IF(Y209="",0,Y209),"0")+IFERROR(IF(Y210="",0,Y210),"0")+IFERROR(IF(Y211="",0,Y211),"0")+IFERROR(IF(Y212="",0,Y212),"0")+IFERROR(IF(Y213="",0,Y213),"0")+IFERROR(IF(Y214="",0,Y214),"0")</f>
        <v>0.26468999999999998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118</v>
      </c>
      <c r="X216" s="372">
        <f>IFERROR(SUM(X209:X214),"0")</f>
        <v>129.19999999999999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245</v>
      </c>
      <c r="X218" s="371">
        <f>IFERROR(IF(W218="",0,CEILING((W218/$H218),1)*$H218),"")</f>
        <v>245.70000000000002</v>
      </c>
      <c r="Y218" s="36">
        <f>IFERROR(IF(X218=0,"",ROUNDUP(X218/H218,0)*0.00502),"")</f>
        <v>0.58733999999999997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116.66666666666666</v>
      </c>
      <c r="X220" s="372">
        <f>IFERROR(X218/H218,"0")+IFERROR(X219/H219,"0")</f>
        <v>117</v>
      </c>
      <c r="Y220" s="372">
        <f>IFERROR(IF(Y218="",0,Y218),"0")+IFERROR(IF(Y219="",0,Y219),"0")</f>
        <v>0.58733999999999997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245</v>
      </c>
      <c r="X221" s="372">
        <f>IFERROR(SUM(X218:X219),"0")</f>
        <v>245.70000000000002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100</v>
      </c>
      <c r="X226" s="371">
        <f t="shared" si="12"/>
        <v>104.39999999999999</v>
      </c>
      <c r="Y226" s="36">
        <f>IFERROR(IF(X226=0,"",ROUNDUP(X226/H226,0)*0.02175),"")</f>
        <v>0.19574999999999998</v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12</v>
      </c>
      <c r="X227" s="371">
        <f t="shared" si="12"/>
        <v>12</v>
      </c>
      <c r="Y227" s="36">
        <f>IFERROR(IF(X227=0,"",ROUNDUP(X227/H227,0)*0.00937),"")</f>
        <v>2.811E-2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40</v>
      </c>
      <c r="X229" s="371">
        <f t="shared" si="12"/>
        <v>40</v>
      </c>
      <c r="Y229" s="36">
        <f>IFERROR(IF(X229=0,"",ROUNDUP(X229/H229,0)*0.00937),"")</f>
        <v>9.3700000000000006E-2</v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21.620689655172413</v>
      </c>
      <c r="X230" s="372">
        <f>IFERROR(X224/H224,"0")+IFERROR(X225/H225,"0")+IFERROR(X226/H226,"0")+IFERROR(X227/H227,"0")+IFERROR(X228/H228,"0")+IFERROR(X229/H229,"0")</f>
        <v>22</v>
      </c>
      <c r="Y230" s="372">
        <f>IFERROR(IF(Y224="",0,Y224),"0")+IFERROR(IF(Y225="",0,Y225),"0")+IFERROR(IF(Y226="",0,Y226),"0")+IFERROR(IF(Y227="",0,Y227),"0")+IFERROR(IF(Y228="",0,Y228),"0")+IFERROR(IF(Y229="",0,Y229),"0")</f>
        <v>0.31755999999999995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152</v>
      </c>
      <c r="X231" s="372">
        <f>IFERROR(SUM(X224:X229),"0")</f>
        <v>156.39999999999998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22.4</v>
      </c>
      <c r="X258" s="371">
        <f>IFERROR(IF(W258="",0,CEILING((W258/$H258),1)*$H258),"")</f>
        <v>23.52</v>
      </c>
      <c r="Y258" s="36">
        <f>IFERROR(IF(X258=0,"",ROUNDUP(X258/H258,0)*0.00502),"")</f>
        <v>7.0280000000000009E-2</v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13.333333333333332</v>
      </c>
      <c r="X259" s="372">
        <f>IFERROR(X255/H255,"0")+IFERROR(X256/H256,"0")+IFERROR(X257/H257,"0")+IFERROR(X258/H258,"0")</f>
        <v>14</v>
      </c>
      <c r="Y259" s="372">
        <f>IFERROR(IF(Y255="",0,Y255),"0")+IFERROR(IF(Y256="",0,Y256),"0")+IFERROR(IF(Y257="",0,Y257),"0")+IFERROR(IF(Y258="",0,Y258),"0")</f>
        <v>7.0280000000000009E-2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22.4</v>
      </c>
      <c r="X260" s="372">
        <f>IFERROR(SUM(X255:X258),"0")</f>
        <v>23.52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33</v>
      </c>
      <c r="X269" s="371">
        <f t="shared" si="15"/>
        <v>33.659999999999997</v>
      </c>
      <c r="Y269" s="36">
        <f>IFERROR(IF(X269=0,"",ROUNDUP(X269/H269,0)*0.00753),"")</f>
        <v>0.12801000000000001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26.4</v>
      </c>
      <c r="X270" s="371">
        <f t="shared" si="15"/>
        <v>27.72</v>
      </c>
      <c r="Y270" s="36">
        <f>IFERROR(IF(X270=0,"",ROUNDUP(X270/H270,0)*0.00753),"")</f>
        <v>0.10542</v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30</v>
      </c>
      <c r="X271" s="372">
        <f>IFERROR(X262/H262,"0")+IFERROR(X263/H263,"0")+IFERROR(X264/H264,"0")+IFERROR(X265/H265,"0")+IFERROR(X266/H266,"0")+IFERROR(X267/H267,"0")+IFERROR(X268/H268,"0")+IFERROR(X269/H269,"0")+IFERROR(X270/H270,"0")</f>
        <v>31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0.23343000000000003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59.4</v>
      </c>
      <c r="X272" s="372">
        <f>IFERROR(SUM(X262:X270),"0")</f>
        <v>61.379999999999995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30</v>
      </c>
      <c r="X274" s="371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250</v>
      </c>
      <c r="X275" s="371">
        <f>IFERROR(IF(W275="",0,CEILING((W275/$H275),1)*$H275),"")</f>
        <v>257.39999999999998</v>
      </c>
      <c r="Y275" s="36">
        <f>IFERROR(IF(X275=0,"",ROUNDUP(X275/H275,0)*0.02175),"")</f>
        <v>0.71775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35.62271062271062</v>
      </c>
      <c r="X277" s="372">
        <f>IFERROR(X274/H274,"0")+IFERROR(X275/H275,"0")+IFERROR(X276/H276,"0")</f>
        <v>37</v>
      </c>
      <c r="Y277" s="372">
        <f>IFERROR(IF(Y274="",0,Y274),"0")+IFERROR(IF(Y275="",0,Y275),"0")+IFERROR(IF(Y276="",0,Y276),"0")</f>
        <v>0.80474999999999997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280</v>
      </c>
      <c r="X278" s="372">
        <f>IFERROR(SUM(X274:X276),"0")</f>
        <v>291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30</v>
      </c>
      <c r="X281" s="371">
        <f>IFERROR(IF(W281="",0,CEILING((W281/$H281),1)*$H281),"")</f>
        <v>30.4</v>
      </c>
      <c r="Y281" s="36">
        <f>IFERROR(IF(X281=0,"",ROUNDUP(X281/H281,0)*0.00753),"")</f>
        <v>7.5300000000000006E-2</v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170</v>
      </c>
      <c r="X282" s="371">
        <f>IFERROR(IF(W282="",0,CEILING((W282/$H282),1)*$H282),"")</f>
        <v>170.85</v>
      </c>
      <c r="Y282" s="36">
        <f>IFERROR(IF(X282=0,"",ROUNDUP(X282/H282,0)*0.00753),"")</f>
        <v>0.50451000000000001</v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76.535087719298247</v>
      </c>
      <c r="X283" s="372">
        <f>IFERROR(X280/H280,"0")+IFERROR(X281/H281,"0")+IFERROR(X282/H282,"0")</f>
        <v>77</v>
      </c>
      <c r="Y283" s="372">
        <f>IFERROR(IF(Y280="",0,Y280),"0")+IFERROR(IF(Y281="",0,Y281),"0")+IFERROR(IF(Y282="",0,Y282),"0")</f>
        <v>0.57981000000000005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200</v>
      </c>
      <c r="X284" s="372">
        <f>IFERROR(SUM(X280:X282),"0")</f>
        <v>201.25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24</v>
      </c>
      <c r="X308" s="371">
        <f>IFERROR(IF(W308="",0,CEILING((W308/$H308),1)*$H308),"")</f>
        <v>25.2</v>
      </c>
      <c r="Y308" s="36">
        <f>IFERROR(IF(X308=0,"",ROUNDUP(X308/H308,0)*0.00753),"")</f>
        <v>0.10542</v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13.333333333333332</v>
      </c>
      <c r="X309" s="372">
        <f>IFERROR(X308/H308,"0")</f>
        <v>14</v>
      </c>
      <c r="Y309" s="372">
        <f>IFERROR(IF(Y308="",0,Y308),"0")</f>
        <v>0.10542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24</v>
      </c>
      <c r="X310" s="372">
        <f>IFERROR(SUM(X308:X308),"0")</f>
        <v>25.2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525</v>
      </c>
      <c r="X313" s="371">
        <f>IFERROR(IF(W313="",0,CEILING((W313/$H313),1)*$H313),"")</f>
        <v>525</v>
      </c>
      <c r="Y313" s="36">
        <f>IFERROR(IF(X313=0,"",ROUNDUP(X313/H313,0)*0.00753),"")</f>
        <v>1.8825000000000001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175</v>
      </c>
      <c r="X314" s="371">
        <f>IFERROR(IF(W314="",0,CEILING((W314/$H314),1)*$H314),"")</f>
        <v>176.4</v>
      </c>
      <c r="Y314" s="36">
        <f>IFERROR(IF(X314=0,"",ROUNDUP(X314/H314,0)*0.00753),"")</f>
        <v>0.63251999999999997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333.33333333333331</v>
      </c>
      <c r="X315" s="372">
        <f>IFERROR(X312/H312,"0")+IFERROR(X313/H313,"0")+IFERROR(X314/H314,"0")</f>
        <v>334</v>
      </c>
      <c r="Y315" s="372">
        <f>IFERROR(IF(Y312="",0,Y312),"0")+IFERROR(IF(Y313="",0,Y313),"0")+IFERROR(IF(Y314="",0,Y314),"0")</f>
        <v>2.5150199999999998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700</v>
      </c>
      <c r="X316" s="372">
        <f>IFERROR(SUM(X312:X314),"0")</f>
        <v>701.4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19</v>
      </c>
      <c r="X318" s="371">
        <f>IFERROR(IF(W318="",0,CEILING((W318/$H318),1)*$H318),"")</f>
        <v>20.52</v>
      </c>
      <c r="Y318" s="36">
        <f>IFERROR(IF(X318=0,"",ROUNDUP(X318/H318,0)*0.00753),"")</f>
        <v>6.7769999999999997E-2</v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8.3333333333333339</v>
      </c>
      <c r="X319" s="372">
        <f>IFERROR(X318/H318,"0")</f>
        <v>9</v>
      </c>
      <c r="Y319" s="372">
        <f>IFERROR(IF(Y318="",0,Y318),"0")</f>
        <v>6.7769999999999997E-2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19</v>
      </c>
      <c r="X320" s="372">
        <f>IFERROR(SUM(X318:X318),"0")</f>
        <v>20.52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17</v>
      </c>
      <c r="X322" s="371">
        <f>IFERROR(IF(W322="",0,CEILING((W322/$H322),1)*$H322),"")</f>
        <v>17.849999999999998</v>
      </c>
      <c r="Y322" s="36">
        <f>IFERROR(IF(X322=0,"",ROUNDUP(X322/H322,0)*0.00753),"")</f>
        <v>5.271E-2</v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6.666666666666667</v>
      </c>
      <c r="X323" s="372">
        <f>IFERROR(X322/H322,"0")</f>
        <v>7</v>
      </c>
      <c r="Y323" s="372">
        <f>IFERROR(IF(Y322="",0,Y322),"0")</f>
        <v>5.271E-2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17</v>
      </c>
      <c r="X324" s="372">
        <f>IFERROR(SUM(X322:X322),"0")</f>
        <v>17.849999999999998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2700</v>
      </c>
      <c r="X329" s="371">
        <f t="shared" si="17"/>
        <v>2700</v>
      </c>
      <c r="Y329" s="36">
        <f>IFERROR(IF(X329=0,"",ROUNDUP(X329/H329,0)*0.02175),"")</f>
        <v>3.9149999999999996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1000</v>
      </c>
      <c r="X330" s="371">
        <f t="shared" si="17"/>
        <v>1005</v>
      </c>
      <c r="Y330" s="36">
        <f>IFERROR(IF(X330=0,"",ROUNDUP(X330/H330,0)*0.02175),"")</f>
        <v>1.4572499999999999</v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4301011240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1000</v>
      </c>
      <c r="X332" s="371">
        <f t="shared" si="17"/>
        <v>1005</v>
      </c>
      <c r="Y332" s="36">
        <f>IFERROR(IF(X332=0,"",ROUNDUP(X332/H332,0)*0.02175),"")</f>
        <v>1.4572499999999999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50</v>
      </c>
      <c r="X334" s="371">
        <f t="shared" si="17"/>
        <v>50</v>
      </c>
      <c r="Y334" s="36">
        <f>IFERROR(IF(X334=0,"",ROUNDUP(X334/H334,0)*0.00937),"")</f>
        <v>9.3700000000000006E-2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323.33333333333337</v>
      </c>
      <c r="X336" s="372">
        <f>IFERROR(X328/H328,"0")+IFERROR(X329/H329,"0")+IFERROR(X330/H330,"0")+IFERROR(X331/H331,"0")+IFERROR(X332/H332,"0")+IFERROR(X333/H333,"0")+IFERROR(X334/H334,"0")+IFERROR(X335/H335,"0")</f>
        <v>324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6.9231999999999996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4750</v>
      </c>
      <c r="X337" s="372">
        <f>IFERROR(SUM(X328:X335),"0")</f>
        <v>4760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1500</v>
      </c>
      <c r="X339" s="371">
        <f>IFERROR(IF(W339="",0,CEILING((W339/$H339),1)*$H339),"")</f>
        <v>1500</v>
      </c>
      <c r="Y339" s="36">
        <f>IFERROR(IF(X339=0,"",ROUNDUP(X339/H339,0)*0.02175),"")</f>
        <v>2.1749999999999998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100</v>
      </c>
      <c r="X342" s="372">
        <f>IFERROR(X339/H339,"0")+IFERROR(X340/H340,"0")+IFERROR(X341/H341,"0")</f>
        <v>100</v>
      </c>
      <c r="Y342" s="372">
        <f>IFERROR(IF(Y339="",0,Y339),"0")+IFERROR(IF(Y340="",0,Y340),"0")+IFERROR(IF(Y341="",0,Y341),"0")</f>
        <v>2.1749999999999998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1500</v>
      </c>
      <c r="X343" s="372">
        <f>IFERROR(SUM(X339:X341),"0")</f>
        <v>1500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20</v>
      </c>
      <c r="X346" s="371">
        <f>IFERROR(IF(W346="",0,CEILING((W346/$H346),1)*$H346),"")</f>
        <v>23.4</v>
      </c>
      <c r="Y346" s="36">
        <f>IFERROR(IF(X346=0,"",ROUNDUP(X346/H346,0)*0.02175),"")</f>
        <v>6.5250000000000002E-2</v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2.5641025641025643</v>
      </c>
      <c r="X347" s="372">
        <f>IFERROR(X345/H345,"0")+IFERROR(X346/H346,"0")</f>
        <v>3</v>
      </c>
      <c r="Y347" s="372">
        <f>IFERROR(IF(Y345="",0,Y345),"0")+IFERROR(IF(Y346="",0,Y346),"0")</f>
        <v>6.5250000000000002E-2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20</v>
      </c>
      <c r="X348" s="372">
        <f>IFERROR(SUM(X345:X346),"0")</f>
        <v>23.4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70</v>
      </c>
      <c r="X355" s="371">
        <f>IFERROR(IF(W355="",0,CEILING((W355/$H355),1)*$H355),"")</f>
        <v>72</v>
      </c>
      <c r="Y355" s="36">
        <f>IFERROR(IF(X355=0,"",ROUNDUP(X355/H355,0)*0.02175),"")</f>
        <v>0.1305</v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5.833333333333333</v>
      </c>
      <c r="X360" s="372">
        <f>IFERROR(X355/H355,"0")+IFERROR(X356/H356,"0")+IFERROR(X357/H357,"0")+IFERROR(X358/H358,"0")+IFERROR(X359/H359,"0")</f>
        <v>6</v>
      </c>
      <c r="Y360" s="372">
        <f>IFERROR(IF(Y355="",0,Y355),"0")+IFERROR(IF(Y356="",0,Y356),"0")+IFERROR(IF(Y357="",0,Y357),"0")+IFERROR(IF(Y358="",0,Y358),"0")+IFERROR(IF(Y359="",0,Y359),"0")</f>
        <v>0.1305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70</v>
      </c>
      <c r="X361" s="372">
        <f>IFERROR(SUM(X355:X359),"0")</f>
        <v>72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9</v>
      </c>
      <c r="X382" s="371">
        <f>IFERROR(IF(W382="",0,CEILING((W382/$H382),1)*$H382),"")</f>
        <v>10.8</v>
      </c>
      <c r="Y382" s="36">
        <f>IFERROR(IF(X382=0,"",ROUNDUP(X382/H382,0)*0.00753),"")</f>
        <v>3.0120000000000001E-2</v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3.333333333333333</v>
      </c>
      <c r="X383" s="372">
        <f>IFERROR(X381/H381,"0")+IFERROR(X382/H382,"0")</f>
        <v>4</v>
      </c>
      <c r="Y383" s="372">
        <f>IFERROR(IF(Y381="",0,Y381),"0")+IFERROR(IF(Y382="",0,Y382),"0")</f>
        <v>3.0120000000000001E-2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9</v>
      </c>
      <c r="X384" s="372">
        <f>IFERROR(SUM(X381:X382),"0")</f>
        <v>10.8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70</v>
      </c>
      <c r="X386" s="371">
        <f t="shared" ref="X386:X398" si="18">IFERROR(IF(W386="",0,CEILING((W386/$H386),1)*$H386),"")</f>
        <v>71.400000000000006</v>
      </c>
      <c r="Y386" s="36">
        <f>IFERROR(IF(X386=0,"",ROUNDUP(X386/H386,0)*0.00753),"")</f>
        <v>0.12801000000000001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50</v>
      </c>
      <c r="X388" s="371">
        <f t="shared" si="18"/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168</v>
      </c>
      <c r="X389" s="371">
        <f t="shared" si="18"/>
        <v>168</v>
      </c>
      <c r="Y389" s="36">
        <f>IFERROR(IF(X389=0,"",ROUNDUP(X389/H389,0)*0.00753),"")</f>
        <v>0.753</v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70</v>
      </c>
      <c r="X391" s="371">
        <f t="shared" si="18"/>
        <v>71.400000000000006</v>
      </c>
      <c r="Y391" s="36">
        <f t="shared" si="19"/>
        <v>0.17068</v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42</v>
      </c>
      <c r="X393" s="371">
        <f t="shared" si="18"/>
        <v>42</v>
      </c>
      <c r="Y393" s="36">
        <f t="shared" si="19"/>
        <v>0.1004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52.5</v>
      </c>
      <c r="X397" s="371">
        <f t="shared" si="18"/>
        <v>52.5</v>
      </c>
      <c r="Y397" s="36">
        <f t="shared" si="19"/>
        <v>0.1255</v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206.90476190476187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208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1.36795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452.5</v>
      </c>
      <c r="X400" s="372">
        <f>IFERROR(SUM(X386:X398),"0")</f>
        <v>455.70000000000005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6</v>
      </c>
      <c r="X412" s="371">
        <f>IFERROR(IF(W412="",0,CEILING((W412/$H412),1)*$H412),"")</f>
        <v>6</v>
      </c>
      <c r="Y412" s="36">
        <f>IFERROR(IF(X412=0,"",ROUNDUP(X412/H412,0)*0.00627),"")</f>
        <v>3.1350000000000003E-2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5</v>
      </c>
      <c r="X415" s="372">
        <f>IFERROR(X412/H412,"0")+IFERROR(X413/H413,"0")+IFERROR(X414/H414,"0")</f>
        <v>5</v>
      </c>
      <c r="Y415" s="372">
        <f>IFERROR(IF(Y412="",0,Y412),"0")+IFERROR(IF(Y413="",0,Y413),"0")+IFERROR(IF(Y414="",0,Y414),"0")</f>
        <v>3.1350000000000003E-2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6</v>
      </c>
      <c r="X416" s="372">
        <f>IFERROR(SUM(X412:X414),"0")</f>
        <v>6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60</v>
      </c>
      <c r="X424" s="371">
        <f t="shared" ref="X424:X430" si="20">IFERROR(IF(W424="",0,CEILING((W424/$H424),1)*$H424),"")</f>
        <v>63</v>
      </c>
      <c r="Y424" s="36">
        <f>IFERROR(IF(X424=0,"",ROUNDUP(X424/H424,0)*0.00753),"")</f>
        <v>0.11295000000000001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14</v>
      </c>
      <c r="X429" s="371">
        <f t="shared" si="20"/>
        <v>14.700000000000001</v>
      </c>
      <c r="Y429" s="36">
        <f>IFERROR(IF(X429=0,"",ROUNDUP(X429/H429,0)*0.00502),"")</f>
        <v>3.5140000000000005E-2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20.952380952380949</v>
      </c>
      <c r="X431" s="372">
        <f>IFERROR(X424/H424,"0")+IFERROR(X425/H425,"0")+IFERROR(X426/H426,"0")+IFERROR(X427/H427,"0")+IFERROR(X428/H428,"0")+IFERROR(X429/H429,"0")+IFERROR(X430/H430,"0")</f>
        <v>22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0.14809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74</v>
      </c>
      <c r="X432" s="372">
        <f>IFERROR(SUM(X424:X430),"0")</f>
        <v>77.7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100</v>
      </c>
      <c r="X457" s="371">
        <f t="shared" ref="X457:X467" si="21">IFERROR(IF(W457="",0,CEILING((W457/$H457),1)*$H457),"")</f>
        <v>100.32000000000001</v>
      </c>
      <c r="Y457" s="36">
        <f t="shared" ref="Y457:Y462" si="22">IFERROR(IF(X457=0,"",ROUNDUP(X457/H457,0)*0.01196),"")</f>
        <v>0.22724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120</v>
      </c>
      <c r="X458" s="371">
        <f t="shared" si="21"/>
        <v>121.44000000000001</v>
      </c>
      <c r="Y458" s="36">
        <f t="shared" si="22"/>
        <v>0.27507999999999999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150</v>
      </c>
      <c r="X461" s="371">
        <f t="shared" si="21"/>
        <v>153.12</v>
      </c>
      <c r="Y461" s="36">
        <f t="shared" si="22"/>
        <v>0.34683999999999998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24</v>
      </c>
      <c r="X463" s="371">
        <f t="shared" si="21"/>
        <v>25.2</v>
      </c>
      <c r="Y463" s="36">
        <f>IFERROR(IF(X463=0,"",ROUNDUP(X463/H463,0)*0.00937),"")</f>
        <v>6.5589999999999996E-2</v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90</v>
      </c>
      <c r="X467" s="371">
        <f t="shared" si="21"/>
        <v>90</v>
      </c>
      <c r="Y467" s="36">
        <f>IFERROR(IF(X467=0,"",ROUNDUP(X467/H467,0)*0.00937),"")</f>
        <v>0.23424999999999999</v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101.74242424242424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103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1.149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484</v>
      </c>
      <c r="X469" s="372">
        <f>IFERROR(SUM(X457:X467),"0")</f>
        <v>490.08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100</v>
      </c>
      <c r="X471" s="371">
        <f>IFERROR(IF(W471="",0,CEILING((W471/$H471),1)*$H471),"")</f>
        <v>100.32000000000001</v>
      </c>
      <c r="Y471" s="36">
        <f>IFERROR(IF(X471=0,"",ROUNDUP(X471/H471,0)*0.01196),"")</f>
        <v>0.22724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18.939393939393938</v>
      </c>
      <c r="X473" s="372">
        <f>IFERROR(X471/H471,"0")+IFERROR(X472/H472,"0")</f>
        <v>19</v>
      </c>
      <c r="Y473" s="372">
        <f>IFERROR(IF(Y471="",0,Y471),"0")+IFERROR(IF(Y472="",0,Y472),"0")</f>
        <v>0.22724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100</v>
      </c>
      <c r="X474" s="372">
        <f>IFERROR(SUM(X471:X472),"0")</f>
        <v>100.32000000000001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80</v>
      </c>
      <c r="X476" s="371">
        <f t="shared" ref="X476:X481" si="23">IFERROR(IF(W476="",0,CEILING((W476/$H476),1)*$H476),"")</f>
        <v>84.48</v>
      </c>
      <c r="Y476" s="36">
        <f>IFERROR(IF(X476=0,"",ROUNDUP(X476/H476,0)*0.01196),"")</f>
        <v>0.19136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70</v>
      </c>
      <c r="X477" s="371">
        <f t="shared" si="23"/>
        <v>73.92</v>
      </c>
      <c r="Y477" s="36">
        <f>IFERROR(IF(X477=0,"",ROUNDUP(X477/H477,0)*0.01196),"")</f>
        <v>0.16744000000000001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200</v>
      </c>
      <c r="X478" s="371">
        <f t="shared" si="23"/>
        <v>200.64000000000001</v>
      </c>
      <c r="Y478" s="36">
        <f>IFERROR(IF(X478=0,"",ROUNDUP(X478/H478,0)*0.01196),"")</f>
        <v>0.45448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18</v>
      </c>
      <c r="X479" s="371">
        <f t="shared" si="23"/>
        <v>18</v>
      </c>
      <c r="Y479" s="36">
        <f>IFERROR(IF(X479=0,"",ROUNDUP(X479/H479,0)*0.00937),"")</f>
        <v>4.6850000000000003E-2</v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12</v>
      </c>
      <c r="X480" s="371">
        <f t="shared" si="23"/>
        <v>14.4</v>
      </c>
      <c r="Y480" s="36">
        <f>IFERROR(IF(X480=0,"",ROUNDUP(X480/H480,0)*0.00937),"")</f>
        <v>3.7479999999999999E-2</v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30</v>
      </c>
      <c r="X481" s="371">
        <f t="shared" si="23"/>
        <v>32.4</v>
      </c>
      <c r="Y481" s="36">
        <f>IFERROR(IF(X481=0,"",ROUNDUP(X481/H481,0)*0.00937),"")</f>
        <v>8.4330000000000002E-2</v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82.954545454545439</v>
      </c>
      <c r="X482" s="372">
        <f>IFERROR(X476/H476,"0")+IFERROR(X477/H477,"0")+IFERROR(X478/H478,"0")+IFERROR(X479/H479,"0")+IFERROR(X480/H480,"0")+IFERROR(X481/H481,"0")</f>
        <v>86</v>
      </c>
      <c r="Y482" s="372">
        <f>IFERROR(IF(Y476="",0,Y476),"0")+IFERROR(IF(Y477="",0,Y477),"0")+IFERROR(IF(Y478="",0,Y478),"0")+IFERROR(IF(Y479="",0,Y479),"0")+IFERROR(IF(Y480="",0,Y480),"0")+IFERROR(IF(Y481="",0,Y481),"0")</f>
        <v>0.98194000000000004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410</v>
      </c>
      <c r="X483" s="372">
        <f>IFERROR(SUM(X476:X481),"0")</f>
        <v>423.84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30</v>
      </c>
      <c r="X501" s="371">
        <f t="shared" si="24"/>
        <v>36</v>
      </c>
      <c r="Y501" s="36">
        <f t="shared" si="25"/>
        <v>6.5250000000000002E-2</v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2.5</v>
      </c>
      <c r="X504" s="372">
        <f>IFERROR(X497/H497,"0")+IFERROR(X498/H498,"0")+IFERROR(X499/H499,"0")+IFERROR(X500/H500,"0")+IFERROR(X501/H501,"0")+IFERROR(X502/H502,"0")+IFERROR(X503/H503,"0")</f>
        <v>3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6.5250000000000002E-2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30</v>
      </c>
      <c r="X505" s="372">
        <f>IFERROR(SUM(X497:X503),"0")</f>
        <v>36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800</v>
      </c>
      <c r="X523" s="371">
        <f>IFERROR(IF(W523="",0,CEILING((W523/$H523),1)*$H523),"")</f>
        <v>803.4</v>
      </c>
      <c r="Y523" s="36">
        <f>IFERROR(IF(X523=0,"",ROUNDUP(X523/H523,0)*0.02175),"")</f>
        <v>2.2402499999999996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102.56410256410257</v>
      </c>
      <c r="X528" s="372">
        <f>IFERROR(X523/H523,"0")+IFERROR(X524/H524,"0")+IFERROR(X525/H525,"0")+IFERROR(X526/H526,"0")+IFERROR(X527/H527,"0")</f>
        <v>103</v>
      </c>
      <c r="Y528" s="372">
        <f>IFERROR(IF(Y523="",0,Y523),"0")+IFERROR(IF(Y524="",0,Y524),"0")+IFERROR(IF(Y525="",0,Y525),"0")+IFERROR(IF(Y526="",0,Y526),"0")+IFERROR(IF(Y527="",0,Y527),"0")</f>
        <v>2.2402499999999996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800</v>
      </c>
      <c r="X529" s="372">
        <f>IFERROR(SUM(X523:X527),"0")</f>
        <v>803.4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17156.3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17320.04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18267.878195500809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18441.837000000007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33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33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19092.878195500809</v>
      </c>
      <c r="X540" s="372">
        <f>GrossWeightTotalR+PalletQtyTotalR*25</f>
        <v>19266.837000000007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3520.6562204180173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3552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37.80004000000001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199.8</v>
      </c>
      <c r="D547" s="46">
        <f>IFERROR(X57*1,"0")+IFERROR(X58*1,"0")+IFERROR(X59*1,"0")+IFERROR(X60*1,"0")</f>
        <v>410.40000000000003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2181.38</v>
      </c>
      <c r="F547" s="46">
        <f>IFERROR(X134*1,"0")+IFERROR(X135*1,"0")+IFERROR(X136*1,"0")+IFERROR(X137*1,"0")+IFERROR(X138*1,"0")</f>
        <v>668.7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657.30000000000007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2569.8000000000002</v>
      </c>
      <c r="J547" s="46">
        <f>IFERROR(X209*1,"0")+IFERROR(X210*1,"0")+IFERROR(X211*1,"0")+IFERROR(X212*1,"0")+IFERROR(X213*1,"0")+IFERROR(X214*1,"0")+IFERROR(X218*1,"0")+IFERROR(X219*1,"0")</f>
        <v>374.9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577.15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577.15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764.97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6283.4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72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472.5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77.7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1014.2399999999999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839.4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