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F1094C7-B34C-4EBD-AD0C-4960F3A680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X121" i="1" s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X86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40" i="1" s="1"/>
  <c r="W24" i="1"/>
  <c r="W544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94" i="1"/>
  <c r="X104" i="1"/>
  <c r="X120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Y230" i="1" s="1"/>
  <c r="BO229" i="1"/>
  <c r="BM229" i="1"/>
  <c r="Y229" i="1"/>
  <c r="X231" i="1"/>
  <c r="L550" i="1"/>
  <c r="N550" i="1"/>
  <c r="X248" i="1"/>
  <c r="X249" i="1"/>
  <c r="BO234" i="1"/>
  <c r="BM234" i="1"/>
  <c r="Y234" i="1"/>
  <c r="BO238" i="1"/>
  <c r="BM238" i="1"/>
  <c r="Y238" i="1"/>
  <c r="F9" i="1"/>
  <c r="J9" i="1"/>
  <c r="B550" i="1"/>
  <c r="W541" i="1"/>
  <c r="W542" i="1"/>
  <c r="Y23" i="1"/>
  <c r="Y24" i="1" s="1"/>
  <c r="BM23" i="1"/>
  <c r="X541" i="1" s="1"/>
  <c r="X24" i="1"/>
  <c r="Y27" i="1"/>
  <c r="BM27" i="1"/>
  <c r="BO27" i="1"/>
  <c r="X542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0" i="1"/>
  <c r="Y58" i="1"/>
  <c r="Y61" i="1" s="1"/>
  <c r="BM58" i="1"/>
  <c r="X62" i="1"/>
  <c r="E550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8" i="1"/>
  <c r="Y120" i="1" s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F550" i="1"/>
  <c r="X140" i="1"/>
  <c r="BO137" i="1"/>
  <c r="BM137" i="1"/>
  <c r="Y137" i="1"/>
  <c r="BO152" i="1"/>
  <c r="BM152" i="1"/>
  <c r="Y152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Y205" i="1" s="1"/>
  <c r="X205" i="1"/>
  <c r="BO210" i="1"/>
  <c r="BM210" i="1"/>
  <c r="Y210" i="1"/>
  <c r="Y215" i="1" s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G550" i="1"/>
  <c r="X148" i="1"/>
  <c r="X161" i="1"/>
  <c r="I550" i="1"/>
  <c r="X166" i="1"/>
  <c r="J550" i="1"/>
  <c r="X215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X543" i="1" l="1"/>
  <c r="Y339" i="1"/>
  <c r="Y471" i="1"/>
  <c r="Y454" i="1"/>
  <c r="Y277" i="1"/>
  <c r="Y34" i="1"/>
  <c r="Y545" i="1" s="1"/>
  <c r="Y248" i="1"/>
  <c r="Y178" i="1"/>
  <c r="X540" i="1"/>
  <c r="Y402" i="1"/>
  <c r="Y538" i="1"/>
  <c r="Y491" i="1"/>
  <c r="Y434" i="1"/>
  <c r="Y300" i="1"/>
  <c r="Y271" i="1"/>
  <c r="Y198" i="1"/>
  <c r="X544" i="1"/>
  <c r="W543" i="1"/>
  <c r="Y139" i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<sst xmlns="http://schemas.openxmlformats.org/spreadsheetml/2006/main" count="2316" uniqueCount="759">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</sst>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9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96</v>
      </c>
      <c r="X51" s="374">
        <f>IFERROR(IF(W51="",0,CEILING((W51/$H51),1)*$H51),"")</f>
        <v>97.2</v>
      </c>
      <c r="Y51" s="36">
        <f>IFERROR(IF(X51=0,"",ROUNDUP(X51/H51,0)*0.02175),"")</f>
        <v>0.19574999999999998</v>
      </c>
      <c r="Z51" s="56"/>
      <c r="AA51" s="57"/>
      <c r="AE51" s="64"/>
      <c r="BB51" s="77" t="s">
        <v>1</v>
      </c>
      <c r="BL51" s="64">
        <f>IFERROR(W51*I51/H51,"0")</f>
        <v>100.26666666666665</v>
      </c>
      <c r="BM51" s="64">
        <f>IFERROR(X51*I51/H51,"0")</f>
        <v>101.51999999999998</v>
      </c>
      <c r="BN51" s="64">
        <f>IFERROR(1/J51*(W51/H51),"0")</f>
        <v>0.15873015873015869</v>
      </c>
      <c r="BO51" s="64">
        <f>IFERROR(1/J51*(X51/H51),"0")</f>
        <v>0.1607142857142857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18</v>
      </c>
      <c r="X52" s="374">
        <f>IFERROR(IF(W52="",0,CEILING((W52/$H52),1)*$H52),"")</f>
        <v>18.900000000000002</v>
      </c>
      <c r="Y52" s="36">
        <f>IFERROR(IF(X52=0,"",ROUNDUP(X52/H52,0)*0.00753),"")</f>
        <v>5.271E-2</v>
      </c>
      <c r="Z52" s="56"/>
      <c r="AA52" s="57"/>
      <c r="AE52" s="64"/>
      <c r="BB52" s="78" t="s">
        <v>1</v>
      </c>
      <c r="BL52" s="64">
        <f>IFERROR(W52*I52/H52,"0")</f>
        <v>19.333333333333332</v>
      </c>
      <c r="BM52" s="64">
        <f>IFERROR(X52*I52/H52,"0")</f>
        <v>20.3</v>
      </c>
      <c r="BN52" s="64">
        <f>IFERROR(1/J52*(W52/H52),"0")</f>
        <v>4.2735042735042729E-2</v>
      </c>
      <c r="BO52" s="64">
        <f>IFERROR(1/J52*(X52/H52),"0")</f>
        <v>4.4871794871794872E-2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15.555555555555554</v>
      </c>
      <c r="X53" s="375">
        <f>IFERROR(X51/H51,"0")+IFERROR(X52/H52,"0")</f>
        <v>16</v>
      </c>
      <c r="Y53" s="375">
        <f>IFERROR(IF(Y51="",0,Y51),"0")+IFERROR(IF(Y52="",0,Y52),"0")</f>
        <v>0.24845999999999999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114</v>
      </c>
      <c r="X54" s="375">
        <f>IFERROR(SUM(X51:X52),"0")</f>
        <v>116.10000000000001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180</v>
      </c>
      <c r="X57" s="374">
        <f>IFERROR(IF(W57="",0,CEILING((W57/$H57),1)*$H57),"")</f>
        <v>183.60000000000002</v>
      </c>
      <c r="Y57" s="36">
        <f>IFERROR(IF(X57=0,"",ROUNDUP(X57/H57,0)*0.02175),"")</f>
        <v>0.36974999999999997</v>
      </c>
      <c r="Z57" s="56"/>
      <c r="AA57" s="57"/>
      <c r="AE57" s="64"/>
      <c r="BB57" s="79" t="s">
        <v>1</v>
      </c>
      <c r="BL57" s="64">
        <f>IFERROR(W57*I57/H57,"0")</f>
        <v>187.99999999999997</v>
      </c>
      <c r="BM57" s="64">
        <f>IFERROR(X57*I57/H57,"0")</f>
        <v>191.76000000000002</v>
      </c>
      <c r="BN57" s="64">
        <f>IFERROR(1/J57*(W57/H57),"0")</f>
        <v>0.29761904761904756</v>
      </c>
      <c r="BO57" s="64">
        <f>IFERROR(1/J57*(X57/H57),"0")</f>
        <v>0.30357142857142855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256.5</v>
      </c>
      <c r="X59" s="374">
        <f>IFERROR(IF(W59="",0,CEILING((W59/$H59),1)*$H59),"")</f>
        <v>256.5</v>
      </c>
      <c r="Y59" s="36">
        <f>IFERROR(IF(X59=0,"",ROUNDUP(X59/H59,0)*0.00937),"")</f>
        <v>0.53408999999999995</v>
      </c>
      <c r="Z59" s="56"/>
      <c r="AA59" s="57"/>
      <c r="AE59" s="64"/>
      <c r="BB59" s="81" t="s">
        <v>1</v>
      </c>
      <c r="BL59" s="64">
        <f>IFERROR(W59*I59/H59,"0")</f>
        <v>270.18</v>
      </c>
      <c r="BM59" s="64">
        <f>IFERROR(X59*I59/H59,"0")</f>
        <v>270.18</v>
      </c>
      <c r="BN59" s="64">
        <f>IFERROR(1/J59*(W59/H59),"0")</f>
        <v>0.47499999999999998</v>
      </c>
      <c r="BO59" s="64">
        <f>IFERROR(1/J59*(X59/H59),"0")</f>
        <v>0.47499999999999998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73.666666666666657</v>
      </c>
      <c r="X61" s="375">
        <f>IFERROR(X57/H57,"0")+IFERROR(X58/H58,"0")+IFERROR(X59/H59,"0")+IFERROR(X60/H60,"0")</f>
        <v>74</v>
      </c>
      <c r="Y61" s="375">
        <f>IFERROR(IF(Y57="",0,Y57),"0")+IFERROR(IF(Y58="",0,Y58),"0")+IFERROR(IF(Y59="",0,Y59),"0")+IFERROR(IF(Y60="",0,Y60),"0")</f>
        <v>0.90383999999999998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436.5</v>
      </c>
      <c r="X62" s="375">
        <f>IFERROR(SUM(X57:X60),"0")</f>
        <v>440.1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50</v>
      </c>
      <c r="X67" s="374">
        <f t="shared" si="6"/>
        <v>56</v>
      </c>
      <c r="Y67" s="36">
        <f t="shared" si="7"/>
        <v>0.10874999999999999</v>
      </c>
      <c r="Z67" s="56"/>
      <c r="AA67" s="57"/>
      <c r="AE67" s="64"/>
      <c r="BB67" s="85" t="s">
        <v>1</v>
      </c>
      <c r="BL67" s="64">
        <f t="shared" si="8"/>
        <v>52.142857142857146</v>
      </c>
      <c r="BM67" s="64">
        <f t="shared" si="9"/>
        <v>58.4</v>
      </c>
      <c r="BN67" s="64">
        <f t="shared" si="10"/>
        <v>7.9719387755102039E-2</v>
      </c>
      <c r="BO67" s="64">
        <f t="shared" si="11"/>
        <v>8.9285714285714274E-2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136</v>
      </c>
      <c r="X69" s="374">
        <f t="shared" si="6"/>
        <v>140.4</v>
      </c>
      <c r="Y69" s="36">
        <f t="shared" si="7"/>
        <v>0.28275</v>
      </c>
      <c r="Z69" s="56"/>
      <c r="AA69" s="57"/>
      <c r="AE69" s="64"/>
      <c r="BB69" s="87" t="s">
        <v>1</v>
      </c>
      <c r="BL69" s="64">
        <f t="shared" si="8"/>
        <v>142.04444444444442</v>
      </c>
      <c r="BM69" s="64">
        <f t="shared" si="9"/>
        <v>146.63999999999999</v>
      </c>
      <c r="BN69" s="64">
        <f t="shared" si="10"/>
        <v>0.22486772486772483</v>
      </c>
      <c r="BO69" s="64">
        <f t="shared" si="11"/>
        <v>0.23214285714285712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50</v>
      </c>
      <c r="X70" s="374">
        <f t="shared" si="6"/>
        <v>56</v>
      </c>
      <c r="Y70" s="36">
        <f t="shared" si="7"/>
        <v>0.10874999999999999</v>
      </c>
      <c r="Z70" s="56"/>
      <c r="AA70" s="57"/>
      <c r="AE70" s="64"/>
      <c r="BB70" s="88" t="s">
        <v>1</v>
      </c>
      <c r="BL70" s="64">
        <f t="shared" si="8"/>
        <v>52.142857142857146</v>
      </c>
      <c r="BM70" s="64">
        <f t="shared" si="9"/>
        <v>58.4</v>
      </c>
      <c r="BN70" s="64">
        <f t="shared" si="10"/>
        <v>7.9719387755102039E-2</v>
      </c>
      <c r="BO70" s="64">
        <f t="shared" si="11"/>
        <v>8.9285714285714274E-2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50</v>
      </c>
      <c r="X72" s="374">
        <f t="shared" si="6"/>
        <v>51</v>
      </c>
      <c r="Y72" s="36">
        <f>IFERROR(IF(X72=0,"",ROUNDUP(X72/H72,0)*0.00753),"")</f>
        <v>0.12801000000000001</v>
      </c>
      <c r="Z72" s="56"/>
      <c r="AA72" s="57"/>
      <c r="AE72" s="64"/>
      <c r="BB72" s="90" t="s">
        <v>1</v>
      </c>
      <c r="BL72" s="64">
        <f t="shared" si="8"/>
        <v>53.333333333333336</v>
      </c>
      <c r="BM72" s="64">
        <f t="shared" si="9"/>
        <v>54.400000000000006</v>
      </c>
      <c r="BN72" s="64">
        <f t="shared" si="10"/>
        <v>0.10683760683760685</v>
      </c>
      <c r="BO72" s="64">
        <f t="shared" si="11"/>
        <v>0.10897435897435898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84</v>
      </c>
      <c r="X73" s="374">
        <f t="shared" si="6"/>
        <v>84</v>
      </c>
      <c r="Y73" s="36">
        <f t="shared" ref="Y73:Y79" si="12">IFERROR(IF(X73=0,"",ROUNDUP(X73/H73,0)*0.00937),"")</f>
        <v>0.19677</v>
      </c>
      <c r="Z73" s="56"/>
      <c r="AA73" s="57"/>
      <c r="AE73" s="64"/>
      <c r="BB73" s="91" t="s">
        <v>1</v>
      </c>
      <c r="BL73" s="64">
        <f t="shared" si="8"/>
        <v>89.04</v>
      </c>
      <c r="BM73" s="64">
        <f t="shared" si="9"/>
        <v>89.04</v>
      </c>
      <c r="BN73" s="64">
        <f t="shared" si="10"/>
        <v>0.17499999999999999</v>
      </c>
      <c r="BO73" s="64">
        <f t="shared" si="11"/>
        <v>0.17499999999999999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193.5</v>
      </c>
      <c r="X79" s="374">
        <f t="shared" si="6"/>
        <v>193.5</v>
      </c>
      <c r="Y79" s="36">
        <f t="shared" si="12"/>
        <v>0.40290999999999999</v>
      </c>
      <c r="Z79" s="56"/>
      <c r="AA79" s="57"/>
      <c r="AE79" s="64"/>
      <c r="BB79" s="97" t="s">
        <v>1</v>
      </c>
      <c r="BL79" s="64">
        <f t="shared" si="8"/>
        <v>202.53</v>
      </c>
      <c r="BM79" s="64">
        <f t="shared" si="9"/>
        <v>202.53</v>
      </c>
      <c r="BN79" s="64">
        <f t="shared" si="10"/>
        <v>0.35833333333333334</v>
      </c>
      <c r="BO79" s="64">
        <f t="shared" si="11"/>
        <v>0.35833333333333334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99</v>
      </c>
      <c r="X84" s="374">
        <f t="shared" si="6"/>
        <v>99</v>
      </c>
      <c r="Y84" s="36">
        <f>IFERROR(IF(X84=0,"",ROUNDUP(X84/H84,0)*0.00937),"")</f>
        <v>0.20613999999999999</v>
      </c>
      <c r="Z84" s="56"/>
      <c r="AA84" s="57"/>
      <c r="AE84" s="64"/>
      <c r="BB84" s="102" t="s">
        <v>1</v>
      </c>
      <c r="BL84" s="64">
        <f t="shared" si="8"/>
        <v>104.28000000000002</v>
      </c>
      <c r="BM84" s="64">
        <f t="shared" si="9"/>
        <v>104.28000000000002</v>
      </c>
      <c r="BN84" s="64">
        <f t="shared" si="10"/>
        <v>0.18333333333333332</v>
      </c>
      <c r="BO84" s="64">
        <f t="shared" si="11"/>
        <v>0.18333333333333332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124.18783068783068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126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1.43408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662.5</v>
      </c>
      <c r="X87" s="375">
        <f>IFERROR(SUM(X65:X85),"0")</f>
        <v>679.9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170</v>
      </c>
      <c r="X109" s="374">
        <f t="shared" si="18"/>
        <v>176.4</v>
      </c>
      <c r="Y109" s="36">
        <f>IFERROR(IF(X109=0,"",ROUNDUP(X109/H109,0)*0.02175),"")</f>
        <v>0.45674999999999999</v>
      </c>
      <c r="Z109" s="56"/>
      <c r="AA109" s="57"/>
      <c r="AE109" s="64"/>
      <c r="BB109" s="118" t="s">
        <v>1</v>
      </c>
      <c r="BL109" s="64">
        <f t="shared" si="19"/>
        <v>181.41428571428571</v>
      </c>
      <c r="BM109" s="64">
        <f t="shared" si="20"/>
        <v>188.244</v>
      </c>
      <c r="BN109" s="64">
        <f t="shared" si="21"/>
        <v>0.36139455782312924</v>
      </c>
      <c r="BO109" s="64">
        <f t="shared" si="22"/>
        <v>0.375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30</v>
      </c>
      <c r="X110" s="37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87.3</v>
      </c>
      <c r="X114" s="374">
        <f t="shared" si="18"/>
        <v>89.100000000000009</v>
      </c>
      <c r="Y114" s="36">
        <f>IFERROR(IF(X114=0,"",ROUNDUP(X114/H114,0)*0.00753),"")</f>
        <v>0.24849000000000002</v>
      </c>
      <c r="Z114" s="56"/>
      <c r="AA114" s="57"/>
      <c r="AE114" s="64"/>
      <c r="BB114" s="123" t="s">
        <v>1</v>
      </c>
      <c r="BL114" s="64">
        <f t="shared" si="19"/>
        <v>96.094666666666669</v>
      </c>
      <c r="BM114" s="64">
        <f t="shared" si="20"/>
        <v>98.075999999999993</v>
      </c>
      <c r="BN114" s="64">
        <f t="shared" si="21"/>
        <v>0.20726495726495722</v>
      </c>
      <c r="BO114" s="64">
        <f t="shared" si="22"/>
        <v>0.21153846153846154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15</v>
      </c>
      <c r="X117" s="374">
        <f t="shared" si="18"/>
        <v>15</v>
      </c>
      <c r="Y117" s="36">
        <f>IFERROR(IF(X117=0,"",ROUNDUP(X117/H117,0)*0.00753),"")</f>
        <v>3.7650000000000003E-2</v>
      </c>
      <c r="Z117" s="56"/>
      <c r="AA117" s="57"/>
      <c r="AE117" s="64"/>
      <c r="BB117" s="126" t="s">
        <v>1</v>
      </c>
      <c r="BL117" s="64">
        <f t="shared" si="19"/>
        <v>16.36</v>
      </c>
      <c r="BM117" s="64">
        <f t="shared" si="20"/>
        <v>16.36</v>
      </c>
      <c r="BN117" s="64">
        <f t="shared" si="21"/>
        <v>3.2051282051282048E-2</v>
      </c>
      <c r="BO117" s="64">
        <f t="shared" si="22"/>
        <v>3.2051282051282048E-2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61.142857142857139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63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0.82988999999999991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302.3</v>
      </c>
      <c r="X121" s="375">
        <f>IFERROR(SUM(X106:X119),"0")</f>
        <v>314.10000000000002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70</v>
      </c>
      <c r="X124" s="374">
        <f t="shared" si="23"/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 t="shared" si="24"/>
        <v>74.7</v>
      </c>
      <c r="BM124" s="64">
        <f t="shared" si="25"/>
        <v>80.676000000000016</v>
      </c>
      <c r="BN124" s="64">
        <f t="shared" si="26"/>
        <v>0.14880952380952378</v>
      </c>
      <c r="BO124" s="64">
        <f t="shared" si="27"/>
        <v>0.1607142857142857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6.6000000000000014</v>
      </c>
      <c r="X128" s="374">
        <f t="shared" si="23"/>
        <v>7.92</v>
      </c>
      <c r="Y128" s="36">
        <f>IFERROR(IF(X128=0,"",ROUNDUP(X128/H128,0)*0.00753),"")</f>
        <v>3.0120000000000001E-2</v>
      </c>
      <c r="Z128" s="56"/>
      <c r="AA128" s="57"/>
      <c r="AE128" s="64"/>
      <c r="BB128" s="134" t="s">
        <v>1</v>
      </c>
      <c r="BL128" s="64">
        <f t="shared" si="24"/>
        <v>7.5266666666666682</v>
      </c>
      <c r="BM128" s="64">
        <f t="shared" si="25"/>
        <v>9.032</v>
      </c>
      <c r="BN128" s="64">
        <f t="shared" si="26"/>
        <v>2.1367521367521371E-2</v>
      </c>
      <c r="BO128" s="64">
        <f t="shared" si="27"/>
        <v>2.564102564102564E-2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11.666666666666666</v>
      </c>
      <c r="X130" s="375">
        <f>IFERROR(X123/H123,"0")+IFERROR(X124/H124,"0")+IFERROR(X125/H125,"0")+IFERROR(X126/H126,"0")+IFERROR(X127/H127,"0")+IFERROR(X128/H128,"0")+IFERROR(X129/H129,"0")</f>
        <v>13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0.22586999999999999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76.599999999999994</v>
      </c>
      <c r="X131" s="375">
        <f>IFERROR(SUM(X123:X129),"0")</f>
        <v>83.52000000000001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230</v>
      </c>
      <c r="X134" s="374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245.27857142857144</v>
      </c>
      <c r="BM134" s="64">
        <f>IFERROR(X134*I134/H134,"0")</f>
        <v>250.82400000000001</v>
      </c>
      <c r="BN134" s="64">
        <f>IFERROR(1/J134*(W134/H134),"0")</f>
        <v>0.48894557823129248</v>
      </c>
      <c r="BO134" s="64">
        <f>IFERROR(1/J134*(X134/H134),"0")</f>
        <v>0.5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87.3</v>
      </c>
      <c r="X137" s="374">
        <f>IFERROR(IF(W137="",0,CEILING((W137/$H137),1)*$H137),"")</f>
        <v>89.100000000000009</v>
      </c>
      <c r="Y137" s="36">
        <f>IFERROR(IF(X137=0,"",ROUNDUP(X137/H137,0)*0.00753),"")</f>
        <v>0.24849000000000002</v>
      </c>
      <c r="Z137" s="56"/>
      <c r="AA137" s="57"/>
      <c r="AE137" s="64"/>
      <c r="BB137" s="139" t="s">
        <v>1</v>
      </c>
      <c r="BL137" s="64">
        <f>IFERROR(W137*I137/H137,"0")</f>
        <v>96.094666666666669</v>
      </c>
      <c r="BM137" s="64">
        <f>IFERROR(X137*I137/H137,"0")</f>
        <v>98.075999999999993</v>
      </c>
      <c r="BN137" s="64">
        <f>IFERROR(1/J137*(W137/H137),"0")</f>
        <v>0.20726495726495722</v>
      </c>
      <c r="BO137" s="64">
        <f>IFERROR(1/J137*(X137/H137),"0")</f>
        <v>0.21153846153846154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59.714285714285708</v>
      </c>
      <c r="X139" s="375">
        <f>IFERROR(X134/H134,"0")+IFERROR(X135/H135,"0")+IFERROR(X136/H136,"0")+IFERROR(X137/H137,"0")+IFERROR(X138/H138,"0")</f>
        <v>61</v>
      </c>
      <c r="Y139" s="375">
        <f>IFERROR(IF(Y134="",0,Y134),"0")+IFERROR(IF(Y135="",0,Y135),"0")+IFERROR(IF(Y136="",0,Y136),"0")+IFERROR(IF(Y137="",0,Y137),"0")+IFERROR(IF(Y138="",0,Y138),"0")</f>
        <v>0.85748999999999997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317.3</v>
      </c>
      <c r="X140" s="375">
        <f>IFERROR(SUM(X134:X138),"0")</f>
        <v>324.3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28</v>
      </c>
      <c r="X154" s="374">
        <f t="shared" si="28"/>
        <v>29.400000000000002</v>
      </c>
      <c r="Y154" s="36">
        <f>IFERROR(IF(X154=0,"",ROUNDUP(X154/H154,0)*0.00502),"")</f>
        <v>7.0280000000000009E-2</v>
      </c>
      <c r="Z154" s="56"/>
      <c r="AA154" s="57"/>
      <c r="AE154" s="64"/>
      <c r="BB154" s="147" t="s">
        <v>1</v>
      </c>
      <c r="BL154" s="64">
        <f t="shared" si="29"/>
        <v>29.733333333333331</v>
      </c>
      <c r="BM154" s="64">
        <f t="shared" si="30"/>
        <v>31.22</v>
      </c>
      <c r="BN154" s="64">
        <f t="shared" si="31"/>
        <v>5.6980056980056981E-2</v>
      </c>
      <c r="BO154" s="64">
        <f t="shared" si="32"/>
        <v>5.9829059829059839E-2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87.5</v>
      </c>
      <c r="X156" s="374">
        <f t="shared" si="28"/>
        <v>88.2</v>
      </c>
      <c r="Y156" s="36">
        <f>IFERROR(IF(X156=0,"",ROUNDUP(X156/H156,0)*0.00502),"")</f>
        <v>0.21084</v>
      </c>
      <c r="Z156" s="56"/>
      <c r="AA156" s="57"/>
      <c r="AE156" s="64"/>
      <c r="BB156" s="149" t="s">
        <v>1</v>
      </c>
      <c r="BL156" s="64">
        <f t="shared" si="29"/>
        <v>92.916666666666657</v>
      </c>
      <c r="BM156" s="64">
        <f t="shared" si="30"/>
        <v>93.66</v>
      </c>
      <c r="BN156" s="64">
        <f t="shared" si="31"/>
        <v>0.17806267806267806</v>
      </c>
      <c r="BO156" s="64">
        <f t="shared" si="32"/>
        <v>0.17948717948717952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87.5</v>
      </c>
      <c r="X157" s="374">
        <f t="shared" si="28"/>
        <v>88.2</v>
      </c>
      <c r="Y157" s="36">
        <f>IFERROR(IF(X157=0,"",ROUNDUP(X157/H157,0)*0.00502),"")</f>
        <v>0.21084</v>
      </c>
      <c r="Z157" s="56"/>
      <c r="AA157" s="57"/>
      <c r="AE157" s="64"/>
      <c r="BB157" s="150" t="s">
        <v>1</v>
      </c>
      <c r="BL157" s="64">
        <f t="shared" si="29"/>
        <v>91.666666666666671</v>
      </c>
      <c r="BM157" s="64">
        <f t="shared" si="30"/>
        <v>92.4</v>
      </c>
      <c r="BN157" s="64">
        <f t="shared" si="31"/>
        <v>0.17806267806267806</v>
      </c>
      <c r="BO157" s="64">
        <f t="shared" si="32"/>
        <v>0.17948717948717952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96.666666666666657</v>
      </c>
      <c r="X160" s="375">
        <f>IFERROR(X151/H151,"0")+IFERROR(X152/H152,"0")+IFERROR(X153/H153,"0")+IFERROR(X154/H154,"0")+IFERROR(X155/H155,"0")+IFERROR(X156/H156,"0")+IFERROR(X157/H157,"0")+IFERROR(X158/H158,"0")+IFERROR(X159/H159,"0")</f>
        <v>98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0.49196000000000006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203</v>
      </c>
      <c r="X161" s="375">
        <f>IFERROR(SUM(X151:X159),"0")</f>
        <v>205.8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180</v>
      </c>
      <c r="X174" s="374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60</v>
      </c>
      <c r="X175" s="374">
        <f>IFERROR(IF(W175="",0,CEILING((W175/$H175),1)*$H175),"")</f>
        <v>64.800000000000011</v>
      </c>
      <c r="Y175" s="36">
        <f>IFERROR(IF(X175=0,"",ROUNDUP(X175/H175,0)*0.00937),"")</f>
        <v>0.11244</v>
      </c>
      <c r="Z175" s="56"/>
      <c r="AA175" s="57"/>
      <c r="AE175" s="64"/>
      <c r="BB175" s="158" t="s">
        <v>1</v>
      </c>
      <c r="BL175" s="64">
        <f>IFERROR(W175*I175/H175,"0")</f>
        <v>62.333333333333336</v>
      </c>
      <c r="BM175" s="64">
        <f>IFERROR(X175*I175/H175,"0")</f>
        <v>67.320000000000007</v>
      </c>
      <c r="BN175" s="64">
        <f>IFERROR(1/J175*(W175/H175),"0")</f>
        <v>9.2592592592592587E-2</v>
      </c>
      <c r="BO175" s="64">
        <f>IFERROR(1/J175*(X175/H175),"0")</f>
        <v>0.10000000000000002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240</v>
      </c>
      <c r="X176" s="374">
        <f>IFERROR(IF(W176="",0,CEILING((W176/$H176),1)*$H176),"")</f>
        <v>243.00000000000003</v>
      </c>
      <c r="Y176" s="36">
        <f>IFERROR(IF(X176=0,"",ROUNDUP(X176/H176,0)*0.00937),"")</f>
        <v>0.42164999999999997</v>
      </c>
      <c r="Z176" s="56"/>
      <c r="AA176" s="57"/>
      <c r="AE176" s="64"/>
      <c r="BB176" s="159" t="s">
        <v>1</v>
      </c>
      <c r="BL176" s="64">
        <f>IFERROR(W176*I176/H176,"0")</f>
        <v>249.33333333333334</v>
      </c>
      <c r="BM176" s="64">
        <f>IFERROR(X176*I176/H176,"0")</f>
        <v>252.45000000000002</v>
      </c>
      <c r="BN176" s="64">
        <f>IFERROR(1/J176*(W176/H176),"0")</f>
        <v>0.37037037037037035</v>
      </c>
      <c r="BO176" s="64">
        <f>IFERROR(1/J176*(X176/H176),"0")</f>
        <v>0.375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60</v>
      </c>
      <c r="X177" s="374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>IFERROR(W177*I177/H177,"0")</f>
        <v>62.333333333333336</v>
      </c>
      <c r="BM177" s="64">
        <f>IFERROR(X177*I177/H177,"0")</f>
        <v>67.320000000000007</v>
      </c>
      <c r="BN177" s="64">
        <f>IFERROR(1/J177*(W177/H177),"0")</f>
        <v>9.2592592592592587E-2</v>
      </c>
      <c r="BO177" s="64">
        <f>IFERROR(1/J177*(X177/H177),"0")</f>
        <v>0.10000000000000002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100</v>
      </c>
      <c r="X178" s="375">
        <f>IFERROR(X174/H174,"0")+IFERROR(X175/H175,"0")+IFERROR(X176/H176,"0")+IFERROR(X177/H177,"0")</f>
        <v>103</v>
      </c>
      <c r="Y178" s="375">
        <f>IFERROR(IF(Y174="",0,Y174),"0")+IFERROR(IF(Y175="",0,Y175),"0")+IFERROR(IF(Y176="",0,Y176),"0")+IFERROR(IF(Y177="",0,Y177),"0")</f>
        <v>0.96510999999999991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540</v>
      </c>
      <c r="X179" s="375">
        <f>IFERROR(SUM(X174:X177),"0")</f>
        <v>556.20000000000005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80</v>
      </c>
      <c r="X186" s="374">
        <f t="shared" si="33"/>
        <v>87</v>
      </c>
      <c r="Y186" s="36">
        <f>IFERROR(IF(X186=0,"",ROUNDUP(X186/H186,0)*0.02175),"")</f>
        <v>0.21749999999999997</v>
      </c>
      <c r="Z186" s="56"/>
      <c r="AA186" s="57"/>
      <c r="AE186" s="64"/>
      <c r="BB186" s="166" t="s">
        <v>1</v>
      </c>
      <c r="BL186" s="64">
        <f t="shared" si="34"/>
        <v>85.186206896551724</v>
      </c>
      <c r="BM186" s="64">
        <f t="shared" si="35"/>
        <v>92.64</v>
      </c>
      <c r="BN186" s="64">
        <f t="shared" si="36"/>
        <v>0.16420361247947457</v>
      </c>
      <c r="BO186" s="64">
        <f t="shared" si="37"/>
        <v>0.17857142857142855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92</v>
      </c>
      <c r="X187" s="374">
        <f t="shared" si="33"/>
        <v>93.6</v>
      </c>
      <c r="Y187" s="36">
        <f>IFERROR(IF(X187=0,"",ROUNDUP(X187/H187,0)*0.00753),"")</f>
        <v>0.29366999999999999</v>
      </c>
      <c r="Z187" s="56"/>
      <c r="AA187" s="57"/>
      <c r="AE187" s="64"/>
      <c r="BB187" s="167" t="s">
        <v>1</v>
      </c>
      <c r="BL187" s="64">
        <f t="shared" si="34"/>
        <v>102.42666666666668</v>
      </c>
      <c r="BM187" s="64">
        <f t="shared" si="35"/>
        <v>104.208</v>
      </c>
      <c r="BN187" s="64">
        <f t="shared" si="36"/>
        <v>0.24572649572649574</v>
      </c>
      <c r="BO187" s="64">
        <f t="shared" si="37"/>
        <v>0.25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148</v>
      </c>
      <c r="X189" s="374">
        <f t="shared" si="33"/>
        <v>148.79999999999998</v>
      </c>
      <c r="Y189" s="36">
        <f>IFERROR(IF(X189=0,"",ROUNDUP(X189/H189,0)*0.00753),"")</f>
        <v>0.46686</v>
      </c>
      <c r="Z189" s="56"/>
      <c r="AA189" s="57"/>
      <c r="AE189" s="64"/>
      <c r="BB189" s="169" t="s">
        <v>1</v>
      </c>
      <c r="BL189" s="64">
        <f t="shared" si="34"/>
        <v>160.33333333333334</v>
      </c>
      <c r="BM189" s="64">
        <f t="shared" si="35"/>
        <v>161.20000000000002</v>
      </c>
      <c r="BN189" s="64">
        <f t="shared" si="36"/>
        <v>0.39529914529914534</v>
      </c>
      <c r="BO189" s="64">
        <f t="shared" si="37"/>
        <v>0.39743589743589736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164</v>
      </c>
      <c r="X191" s="374">
        <f t="shared" si="33"/>
        <v>165.6</v>
      </c>
      <c r="Y191" s="36">
        <f t="shared" ref="Y191:Y197" si="38">IFERROR(IF(X191=0,"",ROUNDUP(X191/H191,0)*0.00753),"")</f>
        <v>0.51956999999999998</v>
      </c>
      <c r="Z191" s="56"/>
      <c r="AA191" s="57"/>
      <c r="AE191" s="64"/>
      <c r="BB191" s="171" t="s">
        <v>1</v>
      </c>
      <c r="BL191" s="64">
        <f t="shared" si="34"/>
        <v>183.81666666666666</v>
      </c>
      <c r="BM191" s="64">
        <f t="shared" si="35"/>
        <v>185.61</v>
      </c>
      <c r="BN191" s="64">
        <f t="shared" si="36"/>
        <v>0.43803418803418809</v>
      </c>
      <c r="BO191" s="64">
        <f t="shared" si="37"/>
        <v>0.44230769230769229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172</v>
      </c>
      <c r="X193" s="374">
        <f t="shared" si="33"/>
        <v>172.79999999999998</v>
      </c>
      <c r="Y193" s="36">
        <f t="shared" si="38"/>
        <v>0.54215999999999998</v>
      </c>
      <c r="Z193" s="56"/>
      <c r="AA193" s="57"/>
      <c r="AE193" s="64"/>
      <c r="BB193" s="173" t="s">
        <v>1</v>
      </c>
      <c r="BL193" s="64">
        <f t="shared" si="34"/>
        <v>191.49333333333334</v>
      </c>
      <c r="BM193" s="64">
        <f t="shared" si="35"/>
        <v>192.38399999999999</v>
      </c>
      <c r="BN193" s="64">
        <f t="shared" si="36"/>
        <v>0.45940170940170943</v>
      </c>
      <c r="BO193" s="64">
        <f t="shared" si="37"/>
        <v>0.46153846153846151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56</v>
      </c>
      <c r="X196" s="374">
        <f t="shared" si="33"/>
        <v>57.599999999999994</v>
      </c>
      <c r="Y196" s="36">
        <f t="shared" si="38"/>
        <v>0.18071999999999999</v>
      </c>
      <c r="Z196" s="56"/>
      <c r="AA196" s="57"/>
      <c r="AE196" s="64"/>
      <c r="BB196" s="176" t="s">
        <v>1</v>
      </c>
      <c r="BL196" s="64">
        <f t="shared" si="34"/>
        <v>62.346666666666671</v>
      </c>
      <c r="BM196" s="64">
        <f t="shared" si="35"/>
        <v>64.128</v>
      </c>
      <c r="BN196" s="64">
        <f t="shared" si="36"/>
        <v>0.1495726495726496</v>
      </c>
      <c r="BO196" s="64">
        <f t="shared" si="37"/>
        <v>0.15384615384615385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164</v>
      </c>
      <c r="X197" s="374">
        <f t="shared" si="33"/>
        <v>165.6</v>
      </c>
      <c r="Y197" s="36">
        <f t="shared" si="38"/>
        <v>0.51956999999999998</v>
      </c>
      <c r="Z197" s="56"/>
      <c r="AA197" s="57"/>
      <c r="AE197" s="64"/>
      <c r="BB197" s="177" t="s">
        <v>1</v>
      </c>
      <c r="BL197" s="64">
        <f t="shared" si="34"/>
        <v>182.99666666666667</v>
      </c>
      <c r="BM197" s="64">
        <f t="shared" si="35"/>
        <v>184.78199999999998</v>
      </c>
      <c r="BN197" s="64">
        <f t="shared" si="36"/>
        <v>0.43803418803418809</v>
      </c>
      <c r="BO197" s="64">
        <f t="shared" si="37"/>
        <v>0.44230769230769229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340.86206896551721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345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2.7400499999999997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876</v>
      </c>
      <c r="X199" s="375">
        <f>IFERROR(SUM(X181:X197),"0")</f>
        <v>891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8</v>
      </c>
      <c r="X203" s="374">
        <f>IFERROR(IF(W203="",0,CEILING((W203/$H203),1)*$H203),"")</f>
        <v>9.6</v>
      </c>
      <c r="Y203" s="36">
        <f>IFERROR(IF(X203=0,"",ROUNDUP(X203/H203,0)*0.00753),"")</f>
        <v>3.0120000000000001E-2</v>
      </c>
      <c r="Z203" s="56"/>
      <c r="AA203" s="57"/>
      <c r="AE203" s="64"/>
      <c r="BB203" s="180" t="s">
        <v>1</v>
      </c>
      <c r="BL203" s="64">
        <f>IFERROR(W203*I203/H203,"0")</f>
        <v>8.9066666666666681</v>
      </c>
      <c r="BM203" s="64">
        <f>IFERROR(X203*I203/H203,"0")</f>
        <v>10.688000000000001</v>
      </c>
      <c r="BN203" s="64">
        <f>IFERROR(1/J203*(W203/H203),"0")</f>
        <v>2.1367521367521368E-2</v>
      </c>
      <c r="BO203" s="64">
        <f>IFERROR(1/J203*(X203/H203),"0")</f>
        <v>2.564102564102564E-2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16</v>
      </c>
      <c r="X204" s="374">
        <f>IFERROR(IF(W204="",0,CEILING((W204/$H204),1)*$H204),"")</f>
        <v>16.8</v>
      </c>
      <c r="Y204" s="36">
        <f>IFERROR(IF(X204=0,"",ROUNDUP(X204/H204,0)*0.00753),"")</f>
        <v>5.271E-2</v>
      </c>
      <c r="Z204" s="56"/>
      <c r="AA204" s="57"/>
      <c r="AE204" s="64"/>
      <c r="BB204" s="181" t="s">
        <v>1</v>
      </c>
      <c r="BL204" s="64">
        <f>IFERROR(W204*I204/H204,"0")</f>
        <v>17.813333333333336</v>
      </c>
      <c r="BM204" s="64">
        <f>IFERROR(X204*I204/H204,"0")</f>
        <v>18.704000000000001</v>
      </c>
      <c r="BN204" s="64">
        <f>IFERROR(1/J204*(W204/H204),"0")</f>
        <v>4.2735042735042736E-2</v>
      </c>
      <c r="BO204" s="64">
        <f>IFERROR(1/J204*(X204/H204),"0")</f>
        <v>4.4871794871794879E-2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10</v>
      </c>
      <c r="X205" s="375">
        <f>IFERROR(X201/H201,"0")+IFERROR(X202/H202,"0")+IFERROR(X203/H203,"0")+IFERROR(X204/H204,"0")</f>
        <v>11</v>
      </c>
      <c r="Y205" s="375">
        <f>IFERROR(IF(Y201="",0,Y201),"0")+IFERROR(IF(Y202="",0,Y202),"0")+IFERROR(IF(Y203="",0,Y203),"0")+IFERROR(IF(Y204="",0,Y204),"0")</f>
        <v>8.2830000000000001E-2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24</v>
      </c>
      <c r="X206" s="375">
        <f>IFERROR(SUM(X201:X204),"0")</f>
        <v>26.4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122.5</v>
      </c>
      <c r="X218" s="374">
        <f>IFERROR(IF(W218="",0,CEILING((W218/$H218),1)*$H218),"")</f>
        <v>123.9</v>
      </c>
      <c r="Y218" s="36">
        <f>IFERROR(IF(X218=0,"",ROUNDUP(X218/H218,0)*0.00502),"")</f>
        <v>0.29618</v>
      </c>
      <c r="Z218" s="56"/>
      <c r="AA218" s="57"/>
      <c r="AE218" s="64"/>
      <c r="BB218" s="188" t="s">
        <v>1</v>
      </c>
      <c r="BL218" s="64">
        <f>IFERROR(W218*I218/H218,"0")</f>
        <v>128.33333333333331</v>
      </c>
      <c r="BM218" s="64">
        <f>IFERROR(X218*I218/H218,"0")</f>
        <v>129.80000000000001</v>
      </c>
      <c r="BN218" s="64">
        <f>IFERROR(1/J218*(W218/H218),"0")</f>
        <v>0.2492877492877493</v>
      </c>
      <c r="BO218" s="64">
        <f>IFERROR(1/J218*(X218/H218),"0")</f>
        <v>0.25213675213675218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58.333333333333329</v>
      </c>
      <c r="X220" s="375">
        <f>IFERROR(X218/H218,"0")+IFERROR(X219/H219,"0")</f>
        <v>59</v>
      </c>
      <c r="Y220" s="375">
        <f>IFERROR(IF(Y218="",0,Y218),"0")+IFERROR(IF(Y219="",0,Y219),"0")</f>
        <v>0.29618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122.5</v>
      </c>
      <c r="X221" s="375">
        <f>IFERROR(SUM(X218:X219),"0")</f>
        <v>123.9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20</v>
      </c>
      <c r="X226" s="374">
        <f t="shared" si="44"/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2" t="s">
        <v>1</v>
      </c>
      <c r="BL226" s="64">
        <f t="shared" si="45"/>
        <v>20.827586206896552</v>
      </c>
      <c r="BM226" s="64">
        <f t="shared" si="46"/>
        <v>24.159999999999997</v>
      </c>
      <c r="BN226" s="64">
        <f t="shared" si="47"/>
        <v>3.0788177339901478E-2</v>
      </c>
      <c r="BO226" s="64">
        <f t="shared" si="48"/>
        <v>3.5714285714285712E-2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8</v>
      </c>
      <c r="X229" s="374">
        <f t="shared" si="44"/>
        <v>8</v>
      </c>
      <c r="Y229" s="36">
        <f>IFERROR(IF(X229=0,"",ROUNDUP(X229/H229,0)*0.00937),"")</f>
        <v>1.874E-2</v>
      </c>
      <c r="Z229" s="56"/>
      <c r="AA229" s="57"/>
      <c r="AE229" s="64"/>
      <c r="BB229" s="195" t="s">
        <v>1</v>
      </c>
      <c r="BL229" s="64">
        <f t="shared" si="45"/>
        <v>8.48</v>
      </c>
      <c r="BM229" s="64">
        <f t="shared" si="46"/>
        <v>8.48</v>
      </c>
      <c r="BN229" s="64">
        <f t="shared" si="47"/>
        <v>1.6666666666666666E-2</v>
      </c>
      <c r="BO229" s="64">
        <f t="shared" si="48"/>
        <v>1.6666666666666666E-2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3.7241379310344831</v>
      </c>
      <c r="X230" s="375">
        <f>IFERROR(X224/H224,"0")+IFERROR(X225/H225,"0")+IFERROR(X226/H226,"0")+IFERROR(X227/H227,"0")+IFERROR(X228/H228,"0")+IFERROR(X229/H229,"0")</f>
        <v>4</v>
      </c>
      <c r="Y230" s="375">
        <f>IFERROR(IF(Y224="",0,Y224),"0")+IFERROR(IF(Y225="",0,Y225),"0")+IFERROR(IF(Y226="",0,Y226),"0")+IFERROR(IF(Y227="",0,Y227),"0")+IFERROR(IF(Y228="",0,Y228),"0")+IFERROR(IF(Y229="",0,Y229),"0")</f>
        <v>6.2239999999999997E-2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28</v>
      </c>
      <c r="X231" s="375">
        <f>IFERROR(SUM(X224:X229),"0")</f>
        <v>31.2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16.5</v>
      </c>
      <c r="X269" s="374">
        <f t="shared" si="55"/>
        <v>17.82</v>
      </c>
      <c r="Y269" s="36">
        <f>IFERROR(IF(X269=0,"",ROUNDUP(X269/H269,0)*0.00753),"")</f>
        <v>6.7769999999999997E-2</v>
      </c>
      <c r="Z269" s="56"/>
      <c r="AA269" s="57"/>
      <c r="AE269" s="64"/>
      <c r="BB269" s="222" t="s">
        <v>1</v>
      </c>
      <c r="BL269" s="64">
        <f t="shared" si="56"/>
        <v>18.166666666666671</v>
      </c>
      <c r="BM269" s="64">
        <f t="shared" si="57"/>
        <v>19.620000000000005</v>
      </c>
      <c r="BN269" s="64">
        <f t="shared" si="58"/>
        <v>5.3418803418803423E-2</v>
      </c>
      <c r="BO269" s="64">
        <f t="shared" si="59"/>
        <v>5.7692307692307689E-2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9.9</v>
      </c>
      <c r="X270" s="374">
        <f t="shared" si="55"/>
        <v>9.9</v>
      </c>
      <c r="Y270" s="36">
        <f>IFERROR(IF(X270=0,"",ROUNDUP(X270/H270,0)*0.00753),"")</f>
        <v>3.7650000000000003E-2</v>
      </c>
      <c r="Z270" s="56"/>
      <c r="AA270" s="57"/>
      <c r="AE270" s="64"/>
      <c r="BB270" s="223" t="s">
        <v>1</v>
      </c>
      <c r="BL270" s="64">
        <f t="shared" si="56"/>
        <v>11.23</v>
      </c>
      <c r="BM270" s="64">
        <f t="shared" si="57"/>
        <v>11.23</v>
      </c>
      <c r="BN270" s="64">
        <f t="shared" si="58"/>
        <v>3.2051282051282048E-2</v>
      </c>
      <c r="BO270" s="64">
        <f t="shared" si="59"/>
        <v>3.2051282051282048E-2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13.333333333333334</v>
      </c>
      <c r="X271" s="375">
        <f>IFERROR(X262/H262,"0")+IFERROR(X263/H263,"0")+IFERROR(X264/H264,"0")+IFERROR(X265/H265,"0")+IFERROR(X266/H266,"0")+IFERROR(X267/H267,"0")+IFERROR(X268/H268,"0")+IFERROR(X269/H269,"0")+IFERROR(X270/H270,"0")</f>
        <v>14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0.10542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26.4</v>
      </c>
      <c r="X272" s="375">
        <f>IFERROR(SUM(X262:X270),"0")</f>
        <v>27.72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20</v>
      </c>
      <c r="X274" s="374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24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290</v>
      </c>
      <c r="X275" s="374">
        <f>IFERROR(IF(W275="",0,CEILING((W275/$H275),1)*$H275),"")</f>
        <v>296.39999999999998</v>
      </c>
      <c r="Y275" s="36">
        <f>IFERROR(IF(X275=0,"",ROUNDUP(X275/H275,0)*0.02175),"")</f>
        <v>0.8264999999999999</v>
      </c>
      <c r="Z275" s="56"/>
      <c r="AA275" s="57"/>
      <c r="AE275" s="64"/>
      <c r="BB275" s="225" t="s">
        <v>1</v>
      </c>
      <c r="BL275" s="64">
        <f>IFERROR(W275*I275/H275,"0")</f>
        <v>310.96923076923082</v>
      </c>
      <c r="BM275" s="64">
        <f>IFERROR(X275*I275/H275,"0")</f>
        <v>317.83200000000005</v>
      </c>
      <c r="BN275" s="64">
        <f>IFERROR(1/J275*(W275/H275),"0")</f>
        <v>0.66391941391941389</v>
      </c>
      <c r="BO275" s="64">
        <f>IFERROR(1/J275*(X275/H275),"0")</f>
        <v>0.67857142857142849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15</v>
      </c>
      <c r="X276" s="374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6" t="s">
        <v>1</v>
      </c>
      <c r="BL276" s="64">
        <f>IFERROR(W276*I276/H276,"0")</f>
        <v>16.007142857142856</v>
      </c>
      <c r="BM276" s="64">
        <f>IFERROR(X276*I276/H276,"0")</f>
        <v>17.928000000000001</v>
      </c>
      <c r="BN276" s="64">
        <f>IFERROR(1/J276*(W276/H276),"0")</f>
        <v>3.188775510204081E-2</v>
      </c>
      <c r="BO276" s="64">
        <f>IFERROR(1/J276*(X276/H276),"0")</f>
        <v>3.5714285714285712E-2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41.346153846153847</v>
      </c>
      <c r="X277" s="375">
        <f>IFERROR(X274/H274,"0")+IFERROR(X275/H275,"0")+IFERROR(X276/H276,"0")</f>
        <v>43</v>
      </c>
      <c r="Y277" s="375">
        <f>IFERROR(IF(Y274="",0,Y274),"0")+IFERROR(IF(Y275="",0,Y275),"0")+IFERROR(IF(Y276="",0,Y276),"0")</f>
        <v>0.93524999999999991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325</v>
      </c>
      <c r="X278" s="375">
        <f>IFERROR(SUM(X274:X276),"0")</f>
        <v>338.4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8.5</v>
      </c>
      <c r="X282" s="374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64"/>
      <c r="BB282" s="229" t="s">
        <v>1</v>
      </c>
      <c r="BL282" s="64">
        <f>IFERROR(W282*I282/H282,"0")</f>
        <v>9.6666666666666661</v>
      </c>
      <c r="BM282" s="64">
        <f>IFERROR(X282*I282/H282,"0")</f>
        <v>11.6</v>
      </c>
      <c r="BN282" s="64">
        <f>IFERROR(1/J282*(W282/H282),"0")</f>
        <v>2.1367521367521368E-2</v>
      </c>
      <c r="BO282" s="64">
        <f>IFERROR(1/J282*(X282/H282),"0")</f>
        <v>2.564102564102564E-2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3.3333333333333335</v>
      </c>
      <c r="X283" s="375">
        <f>IFERROR(X280/H280,"0")+IFERROR(X281/H281,"0")+IFERROR(X282/H282,"0")</f>
        <v>4</v>
      </c>
      <c r="Y283" s="375">
        <f>IFERROR(IF(Y280="",0,Y280),"0")+IFERROR(IF(Y281="",0,Y281),"0")+IFERROR(IF(Y282="",0,Y282),"0")</f>
        <v>3.0120000000000001E-2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8.5</v>
      </c>
      <c r="X284" s="375">
        <f>IFERROR(SUM(X280:X282),"0")</f>
        <v>10.199999999999999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9</v>
      </c>
      <c r="X309" s="374">
        <f>IFERROR(IF(W309="",0,CEILING((W309/$H309),1)*$H309),"")</f>
        <v>9</v>
      </c>
      <c r="Y309" s="36">
        <f>IFERROR(IF(X309=0,"",ROUNDUP(X309/H309,0)*0.00753),"")</f>
        <v>3.7650000000000003E-2</v>
      </c>
      <c r="Z309" s="56"/>
      <c r="AA309" s="57"/>
      <c r="AE309" s="64"/>
      <c r="BB309" s="242" t="s">
        <v>1</v>
      </c>
      <c r="BL309" s="64">
        <f>IFERROR(W309*I309/H309,"0")</f>
        <v>10.24</v>
      </c>
      <c r="BM309" s="64">
        <f>IFERROR(X309*I309/H309,"0")</f>
        <v>10.24</v>
      </c>
      <c r="BN309" s="64">
        <f>IFERROR(1/J309*(W309/H309),"0")</f>
        <v>3.2051282051282048E-2</v>
      </c>
      <c r="BO309" s="64">
        <f>IFERROR(1/J309*(X309/H309),"0")</f>
        <v>3.2051282051282048E-2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5</v>
      </c>
      <c r="X310" s="375">
        <f>IFERROR(X309/H309,"0")</f>
        <v>5</v>
      </c>
      <c r="Y310" s="375">
        <f>IFERROR(IF(Y309="",0,Y309),"0")</f>
        <v>3.7650000000000003E-2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9</v>
      </c>
      <c r="X311" s="375">
        <f>IFERROR(SUM(X309:X309),"0")</f>
        <v>9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700</v>
      </c>
      <c r="X314" s="374">
        <f>IFERROR(IF(W314="",0,CEILING((W314/$H314),1)*$H314),"")</f>
        <v>701.4</v>
      </c>
      <c r="Y314" s="36">
        <f>IFERROR(IF(X314=0,"",ROUNDUP(X314/H314,0)*0.00753),"")</f>
        <v>2.5150200000000003</v>
      </c>
      <c r="Z314" s="56"/>
      <c r="AA314" s="57"/>
      <c r="AE314" s="64"/>
      <c r="BB314" s="244" t="s">
        <v>1</v>
      </c>
      <c r="BL314" s="64">
        <f>IFERROR(W314*I314/H314,"0")</f>
        <v>790.66666666666652</v>
      </c>
      <c r="BM314" s="64">
        <f>IFERROR(X314*I314/H314,"0")</f>
        <v>792.24799999999993</v>
      </c>
      <c r="BN314" s="64">
        <f>IFERROR(1/J314*(W314/H314),"0")</f>
        <v>2.1367521367521367</v>
      </c>
      <c r="BO314" s="64">
        <f>IFERROR(1/J314*(X314/H314),"0")</f>
        <v>2.141025641025641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280</v>
      </c>
      <c r="X315" s="374">
        <f>IFERROR(IF(W315="",0,CEILING((W315/$H315),1)*$H315),"")</f>
        <v>281.40000000000003</v>
      </c>
      <c r="Y315" s="36">
        <f>IFERROR(IF(X315=0,"",ROUNDUP(X315/H315,0)*0.00753),"")</f>
        <v>1.00902</v>
      </c>
      <c r="Z315" s="56"/>
      <c r="AA315" s="57"/>
      <c r="AE315" s="64"/>
      <c r="BB315" s="245" t="s">
        <v>1</v>
      </c>
      <c r="BL315" s="64">
        <f>IFERROR(W315*I315/H315,"0")</f>
        <v>314.66666666666663</v>
      </c>
      <c r="BM315" s="64">
        <f>IFERROR(X315*I315/H315,"0")</f>
        <v>316.24</v>
      </c>
      <c r="BN315" s="64">
        <f>IFERROR(1/J315*(W315/H315),"0")</f>
        <v>0.85470085470085455</v>
      </c>
      <c r="BO315" s="64">
        <f>IFERROR(1/J315*(X315/H315),"0")</f>
        <v>0.85897435897435892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466.66666666666663</v>
      </c>
      <c r="X316" s="375">
        <f>IFERROR(X313/H313,"0")+IFERROR(X314/H314,"0")+IFERROR(X315/H315,"0")</f>
        <v>468</v>
      </c>
      <c r="Y316" s="375">
        <f>IFERROR(IF(Y313="",0,Y313),"0")+IFERROR(IF(Y314="",0,Y314),"0")+IFERROR(IF(Y315="",0,Y315),"0")</f>
        <v>3.5240400000000003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980</v>
      </c>
      <c r="X317" s="375">
        <f>IFERROR(SUM(X313:X315),"0")</f>
        <v>982.8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11.4</v>
      </c>
      <c r="X319" s="374">
        <f>IFERROR(IF(W319="",0,CEILING((W319/$H319),1)*$H319),"")</f>
        <v>11.399999999999999</v>
      </c>
      <c r="Y319" s="36">
        <f>IFERROR(IF(X319=0,"",ROUNDUP(X319/H319,0)*0.00753),"")</f>
        <v>3.7650000000000003E-2</v>
      </c>
      <c r="Z319" s="56"/>
      <c r="AA319" s="57"/>
      <c r="AE319" s="64"/>
      <c r="BB319" s="246" t="s">
        <v>1</v>
      </c>
      <c r="BL319" s="64">
        <f>IFERROR(W319*I319/H319,"0")</f>
        <v>12.760000000000002</v>
      </c>
      <c r="BM319" s="64">
        <f>IFERROR(X319*I319/H319,"0")</f>
        <v>12.76</v>
      </c>
      <c r="BN319" s="64">
        <f>IFERROR(1/J319*(W319/H319),"0")</f>
        <v>3.2051282051282055E-2</v>
      </c>
      <c r="BO319" s="64">
        <f>IFERROR(1/J319*(X319/H319),"0")</f>
        <v>3.2051282051282048E-2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5.0000000000000009</v>
      </c>
      <c r="X320" s="375">
        <f>IFERROR(X319/H319,"0")</f>
        <v>5</v>
      </c>
      <c r="Y320" s="375">
        <f>IFERROR(IF(Y319="",0,Y319),"0")</f>
        <v>3.7650000000000003E-2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11.4</v>
      </c>
      <c r="X321" s="375">
        <f>IFERROR(SUM(X319:X319),"0")</f>
        <v>11.399999999999999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2200</v>
      </c>
      <c r="X331" s="374">
        <f t="shared" si="65"/>
        <v>2205</v>
      </c>
      <c r="Y331" s="36">
        <f>IFERROR(IF(X331=0,"",ROUNDUP(X331/H331,0)*0.02175),"")</f>
        <v>3.1972499999999999</v>
      </c>
      <c r="Z331" s="56"/>
      <c r="AA331" s="57"/>
      <c r="AE331" s="64"/>
      <c r="BB331" s="250" t="s">
        <v>1</v>
      </c>
      <c r="BL331" s="64">
        <f t="shared" si="66"/>
        <v>2270.4</v>
      </c>
      <c r="BM331" s="64">
        <f t="shared" si="67"/>
        <v>2275.56</v>
      </c>
      <c r="BN331" s="64">
        <f t="shared" si="68"/>
        <v>3.0555555555555554</v>
      </c>
      <c r="BO331" s="64">
        <f t="shared" si="69"/>
        <v>3.0625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990</v>
      </c>
      <c r="X332" s="374">
        <f t="shared" si="65"/>
        <v>990</v>
      </c>
      <c r="Y332" s="36">
        <f>IFERROR(IF(X332=0,"",ROUNDUP(X332/H332,0)*0.02175),"")</f>
        <v>1.4355</v>
      </c>
      <c r="Z332" s="56"/>
      <c r="AA332" s="57"/>
      <c r="AE332" s="64"/>
      <c r="BB332" s="251" t="s">
        <v>1</v>
      </c>
      <c r="BL332" s="64">
        <f t="shared" si="66"/>
        <v>1021.6800000000001</v>
      </c>
      <c r="BM332" s="64">
        <f t="shared" si="67"/>
        <v>1021.6800000000001</v>
      </c>
      <c r="BN332" s="64">
        <f t="shared" si="68"/>
        <v>1.375</v>
      </c>
      <c r="BO332" s="64">
        <f t="shared" si="69"/>
        <v>1.375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870</v>
      </c>
      <c r="X334" s="374">
        <f t="shared" si="65"/>
        <v>870</v>
      </c>
      <c r="Y334" s="36">
        <f>IFERROR(IF(X334=0,"",ROUNDUP(X334/H334,0)*0.02175),"")</f>
        <v>1.2614999999999998</v>
      </c>
      <c r="Z334" s="56"/>
      <c r="AA334" s="57"/>
      <c r="AE334" s="64"/>
      <c r="BB334" s="253" t="s">
        <v>1</v>
      </c>
      <c r="BL334" s="64">
        <f t="shared" si="66"/>
        <v>897.84</v>
      </c>
      <c r="BM334" s="64">
        <f t="shared" si="67"/>
        <v>897.84</v>
      </c>
      <c r="BN334" s="64">
        <f t="shared" si="68"/>
        <v>1.2083333333333333</v>
      </c>
      <c r="BO334" s="64">
        <f t="shared" si="69"/>
        <v>1.2083333333333333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25</v>
      </c>
      <c r="X337" s="374">
        <f t="shared" si="65"/>
        <v>25</v>
      </c>
      <c r="Y337" s="36">
        <f>IFERROR(IF(X337=0,"",ROUNDUP(X337/H337,0)*0.00937),"")</f>
        <v>4.6850000000000003E-2</v>
      </c>
      <c r="Z337" s="56"/>
      <c r="AA337" s="57"/>
      <c r="AE337" s="64"/>
      <c r="BB337" s="256" t="s">
        <v>1</v>
      </c>
      <c r="BL337" s="64">
        <f t="shared" si="66"/>
        <v>26.05</v>
      </c>
      <c r="BM337" s="64">
        <f t="shared" si="67"/>
        <v>26.05</v>
      </c>
      <c r="BN337" s="64">
        <f t="shared" si="68"/>
        <v>4.1666666666666664E-2</v>
      </c>
      <c r="BO337" s="64">
        <f t="shared" si="69"/>
        <v>4.1666666666666664E-2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275.66666666666663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276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5.9410999999999996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4085</v>
      </c>
      <c r="X340" s="375">
        <f>IFERROR(SUM(X329:X338),"0")</f>
        <v>4090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1300</v>
      </c>
      <c r="X342" s="374">
        <f>IFERROR(IF(W342="",0,CEILING((W342/$H342),1)*$H342),"")</f>
        <v>1305</v>
      </c>
      <c r="Y342" s="36">
        <f>IFERROR(IF(X342=0,"",ROUNDUP(X342/H342,0)*0.02175),"")</f>
        <v>1.8922499999999998</v>
      </c>
      <c r="Z342" s="56"/>
      <c r="AA342" s="57"/>
      <c r="AE342" s="64"/>
      <c r="BB342" s="258" t="s">
        <v>1</v>
      </c>
      <c r="BL342" s="64">
        <f>IFERROR(W342*I342/H342,"0")</f>
        <v>1341.6</v>
      </c>
      <c r="BM342" s="64">
        <f>IFERROR(X342*I342/H342,"0")</f>
        <v>1346.76</v>
      </c>
      <c r="BN342" s="64">
        <f>IFERROR(1/J342*(W342/H342),"0")</f>
        <v>1.8055555555555556</v>
      </c>
      <c r="BO342" s="64">
        <f>IFERROR(1/J342*(X342/H342),"0")</f>
        <v>1.8125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86.666666666666671</v>
      </c>
      <c r="X345" s="375">
        <f>IFERROR(X342/H342,"0")+IFERROR(X343/H343,"0")+IFERROR(X344/H344,"0")</f>
        <v>87</v>
      </c>
      <c r="Y345" s="375">
        <f>IFERROR(IF(Y342="",0,Y342),"0")+IFERROR(IF(Y343="",0,Y343),"0")+IFERROR(IF(Y344="",0,Y344),"0")</f>
        <v>1.8922499999999998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1300</v>
      </c>
      <c r="X346" s="375">
        <f>IFERROR(SUM(X342:X344),"0")</f>
        <v>1305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60</v>
      </c>
      <c r="X349" s="374">
        <f>IFERROR(IF(W349="",0,CEILING((W349/$H349),1)*$H349),"")</f>
        <v>62.4</v>
      </c>
      <c r="Y349" s="36">
        <f>IFERROR(IF(X349=0,"",ROUNDUP(X349/H349,0)*0.02175),"")</f>
        <v>0.17399999999999999</v>
      </c>
      <c r="Z349" s="56"/>
      <c r="AA349" s="57"/>
      <c r="AE349" s="64"/>
      <c r="BB349" s="262" t="s">
        <v>1</v>
      </c>
      <c r="BL349" s="64">
        <f>IFERROR(W349*I349/H349,"0")</f>
        <v>64.338461538461544</v>
      </c>
      <c r="BM349" s="64">
        <f>IFERROR(X349*I349/H349,"0")</f>
        <v>66.912000000000006</v>
      </c>
      <c r="BN349" s="64">
        <f>IFERROR(1/J349*(W349/H349),"0")</f>
        <v>0.13736263736263735</v>
      </c>
      <c r="BO349" s="64">
        <f>IFERROR(1/J349*(X349/H349),"0")</f>
        <v>0.14285714285714285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7.6923076923076925</v>
      </c>
      <c r="X350" s="375">
        <f>IFERROR(X348/H348,"0")+IFERROR(X349/H349,"0")</f>
        <v>8</v>
      </c>
      <c r="Y350" s="375">
        <f>IFERROR(IF(Y348="",0,Y348),"0")+IFERROR(IF(Y349="",0,Y349),"0")</f>
        <v>0.17399999999999999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60</v>
      </c>
      <c r="X351" s="375">
        <f>IFERROR(SUM(X348:X349),"0")</f>
        <v>62.4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58</v>
      </c>
      <c r="X391" s="374">
        <f t="shared" si="70"/>
        <v>58.800000000000004</v>
      </c>
      <c r="Y391" s="36">
        <f>IFERROR(IF(X391=0,"",ROUNDUP(X391/H391,0)*0.00753),"")</f>
        <v>0.10542</v>
      </c>
      <c r="Z391" s="56"/>
      <c r="AA391" s="57"/>
      <c r="AE391" s="64"/>
      <c r="BB391" s="280" t="s">
        <v>1</v>
      </c>
      <c r="BL391" s="64">
        <f t="shared" si="71"/>
        <v>61.17619047619047</v>
      </c>
      <c r="BM391" s="64">
        <f t="shared" si="72"/>
        <v>62.019999999999996</v>
      </c>
      <c r="BN391" s="64">
        <f t="shared" si="73"/>
        <v>8.8522588522588513E-2</v>
      </c>
      <c r="BO391" s="64">
        <f t="shared" si="74"/>
        <v>8.9743589743589744E-2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61.600000000000009</v>
      </c>
      <c r="X392" s="374">
        <f t="shared" si="70"/>
        <v>62.16</v>
      </c>
      <c r="Y392" s="36">
        <f>IFERROR(IF(X392=0,"",ROUNDUP(X392/H392,0)*0.00753),"")</f>
        <v>0.27861000000000002</v>
      </c>
      <c r="Z392" s="56"/>
      <c r="AA392" s="57"/>
      <c r="AE392" s="64"/>
      <c r="BB392" s="281" t="s">
        <v>1</v>
      </c>
      <c r="BL392" s="64">
        <f t="shared" si="71"/>
        <v>95.333333333333357</v>
      </c>
      <c r="BM392" s="64">
        <f t="shared" si="72"/>
        <v>96.199999999999989</v>
      </c>
      <c r="BN392" s="64">
        <f t="shared" si="73"/>
        <v>0.23504273504273507</v>
      </c>
      <c r="BO392" s="64">
        <f t="shared" si="74"/>
        <v>0.23717948717948717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7</v>
      </c>
      <c r="X394" s="374">
        <f t="shared" si="70"/>
        <v>8.4</v>
      </c>
      <c r="Y394" s="36">
        <f t="shared" si="75"/>
        <v>2.0080000000000001E-2</v>
      </c>
      <c r="Z394" s="56"/>
      <c r="AA394" s="57"/>
      <c r="AE394" s="64"/>
      <c r="BB394" s="283" t="s">
        <v>1</v>
      </c>
      <c r="BL394" s="64">
        <f t="shared" si="71"/>
        <v>7.4333333333333327</v>
      </c>
      <c r="BM394" s="64">
        <f t="shared" si="72"/>
        <v>8.92</v>
      </c>
      <c r="BN394" s="64">
        <f t="shared" si="73"/>
        <v>1.4245014245014245E-2</v>
      </c>
      <c r="BO394" s="64">
        <f t="shared" si="74"/>
        <v>1.7094017094017096E-2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7</v>
      </c>
      <c r="X396" s="374">
        <f t="shared" si="70"/>
        <v>8.4</v>
      </c>
      <c r="Y396" s="36">
        <f t="shared" si="75"/>
        <v>2.0080000000000001E-2</v>
      </c>
      <c r="Z396" s="56"/>
      <c r="AA396" s="57"/>
      <c r="AE396" s="64"/>
      <c r="BB396" s="285" t="s">
        <v>1</v>
      </c>
      <c r="BL396" s="64">
        <f t="shared" si="71"/>
        <v>7.4333333333333327</v>
      </c>
      <c r="BM396" s="64">
        <f t="shared" si="72"/>
        <v>8.92</v>
      </c>
      <c r="BN396" s="64">
        <f t="shared" si="73"/>
        <v>1.4245014245014245E-2</v>
      </c>
      <c r="BO396" s="64">
        <f t="shared" si="74"/>
        <v>1.7094017094017096E-2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7</v>
      </c>
      <c r="X400" s="374">
        <f t="shared" si="70"/>
        <v>8.4</v>
      </c>
      <c r="Y400" s="36">
        <f t="shared" si="75"/>
        <v>2.0080000000000001E-2</v>
      </c>
      <c r="Z400" s="56"/>
      <c r="AA400" s="57"/>
      <c r="AE400" s="64"/>
      <c r="BB400" s="289" t="s">
        <v>1</v>
      </c>
      <c r="BL400" s="64">
        <f t="shared" si="71"/>
        <v>7.4333333333333327</v>
      </c>
      <c r="BM400" s="64">
        <f t="shared" si="72"/>
        <v>8.92</v>
      </c>
      <c r="BN400" s="64">
        <f t="shared" si="73"/>
        <v>1.4245014245014245E-2</v>
      </c>
      <c r="BO400" s="64">
        <f t="shared" si="74"/>
        <v>1.7094017094017096E-2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60.476190476190489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63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0.44427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140.60000000000002</v>
      </c>
      <c r="X403" s="375">
        <f>IFERROR(SUM(X389:X401),"0")</f>
        <v>146.16000000000003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1.1000000000000001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1.5666666666666667</v>
      </c>
      <c r="BM417" s="64">
        <f>IFERROR(X417*I417/H417,"0")</f>
        <v>1.8799999999999997</v>
      </c>
      <c r="BN417" s="64">
        <f>IFERROR(1/J417*(W417/H417),"0")</f>
        <v>4.1666666666666666E-3</v>
      </c>
      <c r="BO417" s="64">
        <f>IFERROR(1/J417*(X417/H417),"0")</f>
        <v>5.0000000000000001E-3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0.83333333333333337</v>
      </c>
      <c r="X418" s="375">
        <f>IFERROR(X415/H415,"0")+IFERROR(X416/H416,"0")+IFERROR(X417/H417,"0")</f>
        <v>1</v>
      </c>
      <c r="Y418" s="375">
        <f>IFERROR(IF(Y415="",0,Y415),"0")+IFERROR(IF(Y416="",0,Y416),"0")+IFERROR(IF(Y417="",0,Y417),"0")</f>
        <v>6.2700000000000004E-3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1.1000000000000001</v>
      </c>
      <c r="X419" s="375">
        <f>IFERROR(SUM(X415:X417),"0")</f>
        <v>1.32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58</v>
      </c>
      <c r="X427" s="374">
        <f t="shared" ref="X427:X433" si="76">IFERROR(IF(W427="",0,CEILING((W427/$H427),1)*$H427),"")</f>
        <v>58.800000000000004</v>
      </c>
      <c r="Y427" s="36">
        <f>IFERROR(IF(X427=0,"",ROUNDUP(X427/H427,0)*0.00753),"")</f>
        <v>0.10542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61.17619047619047</v>
      </c>
      <c r="BM427" s="64">
        <f t="shared" ref="BM427:BM433" si="78">IFERROR(X427*I427/H427,"0")</f>
        <v>62.019999999999996</v>
      </c>
      <c r="BN427" s="64">
        <f t="shared" ref="BN427:BN433" si="79">IFERROR(1/J427*(W427/H427),"0")</f>
        <v>8.8522588522588513E-2</v>
      </c>
      <c r="BO427" s="64">
        <f t="shared" ref="BO427:BO433" si="80">IFERROR(1/J427*(X427/H427),"0")</f>
        <v>8.9743589743589744E-2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7</v>
      </c>
      <c r="X432" s="374">
        <f t="shared" si="76"/>
        <v>8.4</v>
      </c>
      <c r="Y432" s="36">
        <f>IFERROR(IF(X432=0,"",ROUNDUP(X432/H432,0)*0.00502),"")</f>
        <v>2.0080000000000001E-2</v>
      </c>
      <c r="Z432" s="56"/>
      <c r="AA432" s="57"/>
      <c r="AE432" s="64"/>
      <c r="BB432" s="305" t="s">
        <v>1</v>
      </c>
      <c r="BL432" s="64">
        <f t="shared" si="77"/>
        <v>7.4333333333333327</v>
      </c>
      <c r="BM432" s="64">
        <f t="shared" si="78"/>
        <v>8.92</v>
      </c>
      <c r="BN432" s="64">
        <f t="shared" si="79"/>
        <v>1.4245014245014245E-2</v>
      </c>
      <c r="BO432" s="64">
        <f t="shared" si="80"/>
        <v>1.7094017094017096E-2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17.142857142857142</v>
      </c>
      <c r="X434" s="375">
        <f>IFERROR(X427/H427,"0")+IFERROR(X428/H428,"0")+IFERROR(X429/H429,"0")+IFERROR(X430/H430,"0")+IFERROR(X431/H431,"0")+IFERROR(X432/H432,"0")+IFERROR(X433/H433,"0")</f>
        <v>18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0.1255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65</v>
      </c>
      <c r="X435" s="375">
        <f>IFERROR(SUM(X427:X433),"0")</f>
        <v>67.2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1.1000000000000001</v>
      </c>
      <c r="X442" s="374">
        <f>IFERROR(IF(W442="",0,CEILING((W442/$H442),1)*$H442),"")</f>
        <v>1.32</v>
      </c>
      <c r="Y442" s="36">
        <f>IFERROR(IF(X442=0,"",ROUNDUP(X442/H442,0)*0.00627),"")</f>
        <v>6.2700000000000004E-3</v>
      </c>
      <c r="Z442" s="56"/>
      <c r="AA442" s="57"/>
      <c r="AE442" s="64"/>
      <c r="BB442" s="309" t="s">
        <v>1</v>
      </c>
      <c r="BL442" s="64">
        <f>IFERROR(W442*I442/H442,"0")</f>
        <v>1.5666666666666667</v>
      </c>
      <c r="BM442" s="64">
        <f>IFERROR(X442*I442/H442,"0")</f>
        <v>1.8799999999999997</v>
      </c>
      <c r="BN442" s="64">
        <f>IFERROR(1/J442*(W442/H442),"0")</f>
        <v>4.1666666666666666E-3</v>
      </c>
      <c r="BO442" s="64">
        <f>IFERROR(1/J442*(X442/H442),"0")</f>
        <v>5.0000000000000001E-3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0.83333333333333337</v>
      </c>
      <c r="X443" s="375">
        <f>IFERROR(X442/H442,"0")</f>
        <v>1</v>
      </c>
      <c r="Y443" s="375">
        <f>IFERROR(IF(Y442="",0,Y442),"0")</f>
        <v>6.2700000000000004E-3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1.1000000000000001</v>
      </c>
      <c r="X444" s="375">
        <f>IFERROR(SUM(X442:X442),"0")</f>
        <v>1.32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30</v>
      </c>
      <c r="X459" s="374">
        <f t="shared" ref="X459:X470" si="81">IFERROR(IF(W459="",0,CEILING((W459/$H459),1)*$H459),"")</f>
        <v>31.68</v>
      </c>
      <c r="Y459" s="36">
        <f t="shared" ref="Y459:Y465" si="82">IFERROR(IF(X459=0,"",ROUNDUP(X459/H459,0)*0.01196),"")</f>
        <v>7.1760000000000004E-2</v>
      </c>
      <c r="Z459" s="56"/>
      <c r="AA459" s="57"/>
      <c r="AE459" s="64"/>
      <c r="BB459" s="314" t="s">
        <v>1</v>
      </c>
      <c r="BL459" s="64">
        <f t="shared" ref="BL459:BL470" si="83">IFERROR(W459*I459/H459,"0")</f>
        <v>32.04545454545454</v>
      </c>
      <c r="BM459" s="64">
        <f t="shared" ref="BM459:BM470" si="84">IFERROR(X459*I459/H459,"0")</f>
        <v>33.839999999999996</v>
      </c>
      <c r="BN459" s="64">
        <f t="shared" ref="BN459:BN470" si="85">IFERROR(1/J459*(W459/H459),"0")</f>
        <v>5.4632867132867136E-2</v>
      </c>
      <c r="BO459" s="64">
        <f t="shared" ref="BO459:BO470" si="86">IFERROR(1/J459*(X459/H459),"0")</f>
        <v>5.7692307692307696E-2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190</v>
      </c>
      <c r="X460" s="374">
        <f t="shared" si="81"/>
        <v>190.08</v>
      </c>
      <c r="Y460" s="36">
        <f t="shared" si="82"/>
        <v>0.43056</v>
      </c>
      <c r="Z460" s="56"/>
      <c r="AA460" s="57"/>
      <c r="AE460" s="64"/>
      <c r="BB460" s="315" t="s">
        <v>1</v>
      </c>
      <c r="BL460" s="64">
        <f t="shared" si="83"/>
        <v>202.95454545454544</v>
      </c>
      <c r="BM460" s="64">
        <f t="shared" si="84"/>
        <v>203.04000000000002</v>
      </c>
      <c r="BN460" s="64">
        <f t="shared" si="85"/>
        <v>0.34600815850815853</v>
      </c>
      <c r="BO460" s="64">
        <f t="shared" si="86"/>
        <v>0.34615384615384615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140</v>
      </c>
      <c r="X464" s="374">
        <f t="shared" si="81"/>
        <v>142.56</v>
      </c>
      <c r="Y464" s="36">
        <f t="shared" si="82"/>
        <v>0.32291999999999998</v>
      </c>
      <c r="Z464" s="56"/>
      <c r="AA464" s="57"/>
      <c r="AE464" s="64"/>
      <c r="BB464" s="319" t="s">
        <v>1</v>
      </c>
      <c r="BL464" s="64">
        <f t="shared" si="83"/>
        <v>149.54545454545453</v>
      </c>
      <c r="BM464" s="64">
        <f t="shared" si="84"/>
        <v>152.27999999999997</v>
      </c>
      <c r="BN464" s="64">
        <f t="shared" si="85"/>
        <v>0.25495337995337997</v>
      </c>
      <c r="BO464" s="64">
        <f t="shared" si="86"/>
        <v>0.25961538461538464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12</v>
      </c>
      <c r="X466" s="374">
        <f t="shared" si="81"/>
        <v>14.4</v>
      </c>
      <c r="Y466" s="36">
        <f>IFERROR(IF(X466=0,"",ROUNDUP(X466/H466,0)*0.00937),"")</f>
        <v>3.7479999999999999E-2</v>
      </c>
      <c r="Z466" s="56"/>
      <c r="AA466" s="57"/>
      <c r="AE466" s="64"/>
      <c r="BB466" s="321" t="s">
        <v>1</v>
      </c>
      <c r="BL466" s="64">
        <f t="shared" si="83"/>
        <v>12.799999999999999</v>
      </c>
      <c r="BM466" s="64">
        <f t="shared" si="84"/>
        <v>15.36</v>
      </c>
      <c r="BN466" s="64">
        <f t="shared" si="85"/>
        <v>2.7777777777777776E-2</v>
      </c>
      <c r="BO466" s="64">
        <f t="shared" si="86"/>
        <v>3.3333333333333333E-2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12</v>
      </c>
      <c r="X470" s="374">
        <f t="shared" si="81"/>
        <v>14.4</v>
      </c>
      <c r="Y470" s="36">
        <f>IFERROR(IF(X470=0,"",ROUNDUP(X470/H470,0)*0.00937),"")</f>
        <v>3.7479999999999999E-2</v>
      </c>
      <c r="Z470" s="56"/>
      <c r="AA470" s="57"/>
      <c r="AE470" s="64"/>
      <c r="BB470" s="325" t="s">
        <v>1</v>
      </c>
      <c r="BL470" s="64">
        <f t="shared" si="83"/>
        <v>12.799999999999999</v>
      </c>
      <c r="BM470" s="64">
        <f t="shared" si="84"/>
        <v>15.36</v>
      </c>
      <c r="BN470" s="64">
        <f t="shared" si="85"/>
        <v>2.7777777777777776E-2</v>
      </c>
      <c r="BO470" s="64">
        <f t="shared" si="86"/>
        <v>3.3333333333333333E-2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74.848484848484844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77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0.90019999999999989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384</v>
      </c>
      <c r="X472" s="375">
        <f>IFERROR(SUM(X459:X470),"0")</f>
        <v>393.12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140</v>
      </c>
      <c r="X474" s="374">
        <f>IFERROR(IF(W474="",0,CEILING((W474/$H474),1)*$H474),"")</f>
        <v>142.56</v>
      </c>
      <c r="Y474" s="36">
        <f>IFERROR(IF(X474=0,"",ROUNDUP(X474/H474,0)*0.01196),"")</f>
        <v>0.32291999999999998</v>
      </c>
      <c r="Z474" s="56"/>
      <c r="AA474" s="57"/>
      <c r="AE474" s="64"/>
      <c r="BB474" s="326" t="s">
        <v>1</v>
      </c>
      <c r="BL474" s="64">
        <f>IFERROR(W474*I474/H474,"0")</f>
        <v>149.54545454545453</v>
      </c>
      <c r="BM474" s="64">
        <f>IFERROR(X474*I474/H474,"0")</f>
        <v>152.27999999999997</v>
      </c>
      <c r="BN474" s="64">
        <f>IFERROR(1/J474*(W474/H474),"0")</f>
        <v>0.25495337995337997</v>
      </c>
      <c r="BO474" s="64">
        <f>IFERROR(1/J474*(X474/H474),"0")</f>
        <v>0.25961538461538464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26.515151515151516</v>
      </c>
      <c r="X476" s="375">
        <f>IFERROR(X474/H474,"0")+IFERROR(X475/H475,"0")</f>
        <v>27</v>
      </c>
      <c r="Y476" s="375">
        <f>IFERROR(IF(Y474="",0,Y474),"0")+IFERROR(IF(Y475="",0,Y475),"0")</f>
        <v>0.32291999999999998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140</v>
      </c>
      <c r="X477" s="375">
        <f>IFERROR(SUM(X474:X475),"0")</f>
        <v>142.56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20</v>
      </c>
      <c r="X479" s="374">
        <f t="shared" ref="X479:X484" si="87">IFERROR(IF(W479="",0,CEILING((W479/$H479),1)*$H479),"")</f>
        <v>21.12</v>
      </c>
      <c r="Y479" s="36">
        <f>IFERROR(IF(X479=0,"",ROUNDUP(X479/H479,0)*0.01196),"")</f>
        <v>4.7840000000000001E-2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21.363636363636363</v>
      </c>
      <c r="BM479" s="64">
        <f t="shared" ref="BM479:BM484" si="89">IFERROR(X479*I479/H479,"0")</f>
        <v>22.56</v>
      </c>
      <c r="BN479" s="64">
        <f t="shared" ref="BN479:BN484" si="90">IFERROR(1/J479*(W479/H479),"0")</f>
        <v>3.6421911421911424E-2</v>
      </c>
      <c r="BO479" s="64">
        <f t="shared" ref="BO479:BO484" si="91">IFERROR(1/J479*(X479/H479),"0")</f>
        <v>3.8461538461538464E-2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42</v>
      </c>
      <c r="X480" s="374">
        <f t="shared" si="87"/>
        <v>42.24</v>
      </c>
      <c r="Y480" s="36">
        <f>IFERROR(IF(X480=0,"",ROUNDUP(X480/H480,0)*0.01196),"")</f>
        <v>9.5680000000000001E-2</v>
      </c>
      <c r="Z480" s="56"/>
      <c r="AA480" s="57"/>
      <c r="AE480" s="64"/>
      <c r="BB480" s="329" t="s">
        <v>1</v>
      </c>
      <c r="BL480" s="64">
        <f t="shared" si="88"/>
        <v>44.86363636363636</v>
      </c>
      <c r="BM480" s="64">
        <f t="shared" si="89"/>
        <v>45.12</v>
      </c>
      <c r="BN480" s="64">
        <f t="shared" si="90"/>
        <v>7.6486013986013984E-2</v>
      </c>
      <c r="BO480" s="64">
        <f t="shared" si="91"/>
        <v>7.6923076923076927E-2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32</v>
      </c>
      <c r="X481" s="374">
        <f t="shared" si="87"/>
        <v>36.96</v>
      </c>
      <c r="Y481" s="36">
        <f>IFERROR(IF(X481=0,"",ROUNDUP(X481/H481,0)*0.01196),"")</f>
        <v>8.3720000000000003E-2</v>
      </c>
      <c r="Z481" s="56"/>
      <c r="AA481" s="57"/>
      <c r="AE481" s="64"/>
      <c r="BB481" s="330" t="s">
        <v>1</v>
      </c>
      <c r="BL481" s="64">
        <f t="shared" si="88"/>
        <v>34.18181818181818</v>
      </c>
      <c r="BM481" s="64">
        <f t="shared" si="89"/>
        <v>39.479999999999997</v>
      </c>
      <c r="BN481" s="64">
        <f t="shared" si="90"/>
        <v>5.8275058275058279E-2</v>
      </c>
      <c r="BO481" s="64">
        <f t="shared" si="91"/>
        <v>6.7307692307692318E-2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12</v>
      </c>
      <c r="X483" s="374">
        <f t="shared" si="87"/>
        <v>14.4</v>
      </c>
      <c r="Y483" s="36">
        <f>IFERROR(IF(X483=0,"",ROUNDUP(X483/H483,0)*0.00937),"")</f>
        <v>3.7479999999999999E-2</v>
      </c>
      <c r="Z483" s="56"/>
      <c r="AA483" s="57"/>
      <c r="AE483" s="64"/>
      <c r="BB483" s="332" t="s">
        <v>1</v>
      </c>
      <c r="BL483" s="64">
        <f t="shared" si="88"/>
        <v>12.7</v>
      </c>
      <c r="BM483" s="64">
        <f t="shared" si="89"/>
        <v>15.24</v>
      </c>
      <c r="BN483" s="64">
        <f t="shared" si="90"/>
        <v>2.7777777777777776E-2</v>
      </c>
      <c r="BO483" s="64">
        <f t="shared" si="91"/>
        <v>3.3333333333333333E-2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12</v>
      </c>
      <c r="X484" s="374">
        <f t="shared" si="87"/>
        <v>14.4</v>
      </c>
      <c r="Y484" s="36">
        <f>IFERROR(IF(X484=0,"",ROUNDUP(X484/H484,0)*0.00937),"")</f>
        <v>3.7479999999999999E-2</v>
      </c>
      <c r="Z484" s="56"/>
      <c r="AA484" s="57"/>
      <c r="AE484" s="64"/>
      <c r="BB484" s="333" t="s">
        <v>1</v>
      </c>
      <c r="BL484" s="64">
        <f t="shared" si="88"/>
        <v>12.7</v>
      </c>
      <c r="BM484" s="64">
        <f t="shared" si="89"/>
        <v>15.24</v>
      </c>
      <c r="BN484" s="64">
        <f t="shared" si="90"/>
        <v>2.7777777777777776E-2</v>
      </c>
      <c r="BO484" s="64">
        <f t="shared" si="91"/>
        <v>3.3333333333333333E-2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27.803030303030301</v>
      </c>
      <c r="X485" s="375">
        <f>IFERROR(X479/H479,"0")+IFERROR(X480/H480,"0")+IFERROR(X481/H481,"0")+IFERROR(X482/H482,"0")+IFERROR(X483/H483,"0")+IFERROR(X484/H484,"0")</f>
        <v>31</v>
      </c>
      <c r="Y485" s="375">
        <f>IFERROR(IF(Y479="",0,Y479),"0")+IFERROR(IF(Y480="",0,Y480),"0")+IFERROR(IF(Y481="",0,Y481),"0")+IFERROR(IF(Y482="",0,Y482),"0")+IFERROR(IF(Y483="",0,Y483),"0")+IFERROR(IF(Y484="",0,Y484),"0")</f>
        <v>0.33968000000000004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130</v>
      </c>
      <c r="X486" s="375">
        <f>IFERROR(SUM(X479:X484),"0")</f>
        <v>143.52000000000001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900</v>
      </c>
      <c r="X526" s="374">
        <f>IFERROR(IF(W526="",0,CEILING((W526/$H526),1)*$H526),"")</f>
        <v>904.8</v>
      </c>
      <c r="Y526" s="36">
        <f>IFERROR(IF(X526=0,"",ROUNDUP(X526/H526,0)*0.02175),"")</f>
        <v>2.5229999999999997</v>
      </c>
      <c r="Z526" s="56"/>
      <c r="AA526" s="57"/>
      <c r="AE526" s="64"/>
      <c r="BB526" s="355" t="s">
        <v>1</v>
      </c>
      <c r="BL526" s="64">
        <f>IFERROR(W526*I526/H526,"0")</f>
        <v>965.07692307692309</v>
      </c>
      <c r="BM526" s="64">
        <f>IFERROR(X526*I526/H526,"0")</f>
        <v>970.22400000000016</v>
      </c>
      <c r="BN526" s="64">
        <f>IFERROR(1/J526*(W526/H526),"0")</f>
        <v>2.0604395604395602</v>
      </c>
      <c r="BO526" s="64">
        <f>IFERROR(1/J526*(X526/H526),"0")</f>
        <v>2.0714285714285712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115.38461538461539</v>
      </c>
      <c r="X531" s="375">
        <f>IFERROR(X526/H526,"0")+IFERROR(X527/H527,"0")+IFERROR(X528/H528,"0")+IFERROR(X529/H529,"0")+IFERROR(X530/H530,"0")</f>
        <v>116</v>
      </c>
      <c r="Y531" s="375">
        <f>IFERROR(IF(Y526="",0,Y526),"0")+IFERROR(IF(Y527="",0,Y527),"0")+IFERROR(IF(Y528="",0,Y528),"0")+IFERROR(IF(Y529="",0,Y529),"0")+IFERROR(IF(Y530="",0,Y530),"0")</f>
        <v>2.5229999999999997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900</v>
      </c>
      <c r="X532" s="375">
        <f>IFERROR(SUM(X526:X530),"0")</f>
        <v>904.8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12309.800000000001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12476.239999999998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13045.499732053384</v>
      </c>
      <c r="X541" s="375">
        <f>IFERROR(SUM(BM22:BM537),"0")</f>
        <v>13223.128000000004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23</v>
      </c>
      <c r="X542" s="38">
        <f>ROUNDUP(SUM(BO22:BO537),0)</f>
        <v>24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13620.499732053384</v>
      </c>
      <c r="X543" s="375">
        <f>GrossWeightTotalR+PalletQtyTotalR*25</f>
        <v>13823.128000000004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2189.1903990007436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2223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26.614089999999997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116.10000000000001</v>
      </c>
      <c r="D550" s="46">
        <f>IFERROR(X57*1,"0")+IFERROR(X58*1,"0")+IFERROR(X59*1,"0")+IFERROR(X60*1,"0")</f>
        <v>440.1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1077.52</v>
      </c>
      <c r="F550" s="46">
        <f>IFERROR(X134*1,"0")+IFERROR(X135*1,"0")+IFERROR(X136*1,"0")+IFERROR(X137*1,"0")+IFERROR(X138*1,"0")</f>
        <v>324.3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205.8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1473.5999999999997</v>
      </c>
      <c r="J550" s="46">
        <f>IFERROR(X209*1,"0")+IFERROR(X210*1,"0")+IFERROR(X211*1,"0")+IFERROR(X212*1,"0")+IFERROR(X213*1,"0")+IFERROR(X214*1,"0")+IFERROR(X218*1,"0")+IFERROR(X219*1,"0")</f>
        <v>123.9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376.32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376.32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1003.1999999999999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5504.2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147.48000000000002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68.52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679.2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904.8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2024-05-17T09:28:41Z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