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W114" i="1" l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W23" i="1" s="1"/>
  <c r="AC24" i="1"/>
  <c r="AC25" i="1"/>
  <c r="AC26" i="1"/>
  <c r="AC27" i="1"/>
  <c r="AC28" i="1"/>
  <c r="AC29" i="1"/>
  <c r="AC30" i="1"/>
  <c r="AC31" i="1"/>
  <c r="W31" i="1" s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7" i="1"/>
  <c r="AA8" i="1"/>
  <c r="AA9" i="1"/>
  <c r="W9" i="1" s="1"/>
  <c r="Z9" i="1" s="1"/>
  <c r="AA10" i="1"/>
  <c r="W10" i="1" s="1"/>
  <c r="Z10" i="1" s="1"/>
  <c r="AA11" i="1"/>
  <c r="AA12" i="1"/>
  <c r="AA13" i="1"/>
  <c r="W13" i="1" s="1"/>
  <c r="Z13" i="1" s="1"/>
  <c r="AA14" i="1"/>
  <c r="W14" i="1" s="1"/>
  <c r="Z14" i="1" s="1"/>
  <c r="AA15" i="1"/>
  <c r="AA16" i="1"/>
  <c r="AA17" i="1"/>
  <c r="W17" i="1" s="1"/>
  <c r="Z17" i="1" s="1"/>
  <c r="AA18" i="1"/>
  <c r="W18" i="1" s="1"/>
  <c r="Z18" i="1" s="1"/>
  <c r="AA19" i="1"/>
  <c r="AA20" i="1"/>
  <c r="AA21" i="1"/>
  <c r="W21" i="1" s="1"/>
  <c r="AA22" i="1"/>
  <c r="W22" i="1" s="1"/>
  <c r="Z22" i="1" s="1"/>
  <c r="AA23" i="1"/>
  <c r="AA24" i="1"/>
  <c r="AA25" i="1"/>
  <c r="W25" i="1" s="1"/>
  <c r="Z25" i="1" s="1"/>
  <c r="AA26" i="1"/>
  <c r="W26" i="1" s="1"/>
  <c r="AA27" i="1"/>
  <c r="AA28" i="1"/>
  <c r="AA29" i="1"/>
  <c r="W29" i="1" s="1"/>
  <c r="Z29" i="1" s="1"/>
  <c r="AA30" i="1"/>
  <c r="W30" i="1" s="1"/>
  <c r="AA31" i="1"/>
  <c r="AA32" i="1"/>
  <c r="AA33" i="1"/>
  <c r="W33" i="1" s="1"/>
  <c r="Z33" i="1" s="1"/>
  <c r="AA34" i="1"/>
  <c r="AA35" i="1"/>
  <c r="AA36" i="1"/>
  <c r="AA37" i="1"/>
  <c r="W37" i="1" s="1"/>
  <c r="AA38" i="1"/>
  <c r="AA39" i="1"/>
  <c r="AA40" i="1"/>
  <c r="AA41" i="1"/>
  <c r="W41" i="1" s="1"/>
  <c r="AA42" i="1"/>
  <c r="AA43" i="1"/>
  <c r="AA44" i="1"/>
  <c r="AA45" i="1"/>
  <c r="W45" i="1" s="1"/>
  <c r="AA46" i="1"/>
  <c r="AA47" i="1"/>
  <c r="AA48" i="1"/>
  <c r="AA49" i="1"/>
  <c r="W49" i="1" s="1"/>
  <c r="AA50" i="1"/>
  <c r="AA51" i="1"/>
  <c r="AA52" i="1"/>
  <c r="AA53" i="1"/>
  <c r="W53" i="1" s="1"/>
  <c r="AA54" i="1"/>
  <c r="AA55" i="1"/>
  <c r="AA56" i="1"/>
  <c r="AA57" i="1"/>
  <c r="W57" i="1" s="1"/>
  <c r="AA58" i="1"/>
  <c r="AA59" i="1"/>
  <c r="AA60" i="1"/>
  <c r="AA61" i="1"/>
  <c r="W61" i="1" s="1"/>
  <c r="AA62" i="1"/>
  <c r="AA63" i="1"/>
  <c r="AA64" i="1"/>
  <c r="AA65" i="1"/>
  <c r="W65" i="1" s="1"/>
  <c r="AA66" i="1"/>
  <c r="AA67" i="1"/>
  <c r="AA68" i="1"/>
  <c r="AA69" i="1"/>
  <c r="W69" i="1" s="1"/>
  <c r="AA70" i="1"/>
  <c r="AA71" i="1"/>
  <c r="AA72" i="1"/>
  <c r="AA73" i="1"/>
  <c r="W73" i="1" s="1"/>
  <c r="AA74" i="1"/>
  <c r="AA75" i="1"/>
  <c r="AA76" i="1"/>
  <c r="AA77" i="1"/>
  <c r="W77" i="1" s="1"/>
  <c r="AA78" i="1"/>
  <c r="AA79" i="1"/>
  <c r="AA80" i="1"/>
  <c r="AA81" i="1"/>
  <c r="W81" i="1" s="1"/>
  <c r="AA82" i="1"/>
  <c r="AA83" i="1"/>
  <c r="AA84" i="1"/>
  <c r="AA85" i="1"/>
  <c r="W85" i="1" s="1"/>
  <c r="AA86" i="1"/>
  <c r="AA87" i="1"/>
  <c r="AA88" i="1"/>
  <c r="AA89" i="1"/>
  <c r="W89" i="1" s="1"/>
  <c r="AA90" i="1"/>
  <c r="AA91" i="1"/>
  <c r="AA92" i="1"/>
  <c r="AA93" i="1"/>
  <c r="W93" i="1" s="1"/>
  <c r="AA94" i="1"/>
  <c r="AA95" i="1"/>
  <c r="AA96" i="1"/>
  <c r="AA97" i="1"/>
  <c r="W97" i="1" s="1"/>
  <c r="Z97" i="1" s="1"/>
  <c r="AA98" i="1"/>
  <c r="AA99" i="1"/>
  <c r="AA100" i="1"/>
  <c r="AA101" i="1"/>
  <c r="W101" i="1" s="1"/>
  <c r="AA102" i="1"/>
  <c r="AA103" i="1"/>
  <c r="AA104" i="1"/>
  <c r="AA105" i="1"/>
  <c r="W105" i="1" s="1"/>
  <c r="AA106" i="1"/>
  <c r="AA107" i="1"/>
  <c r="AA108" i="1"/>
  <c r="AA109" i="1"/>
  <c r="W109" i="1" s="1"/>
  <c r="AA110" i="1"/>
  <c r="AA111" i="1"/>
  <c r="AA112" i="1"/>
  <c r="AA113" i="1"/>
  <c r="W113" i="1" s="1"/>
  <c r="AA114" i="1"/>
  <c r="AA115" i="1"/>
  <c r="AA116" i="1"/>
  <c r="AA117" i="1"/>
  <c r="W117" i="1" s="1"/>
  <c r="Z117" i="1" s="1"/>
  <c r="AA118" i="1"/>
  <c r="AA119" i="1"/>
  <c r="AA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7" i="1"/>
  <c r="K115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6" i="1"/>
  <c r="K116" i="1" s="1"/>
  <c r="J117" i="1"/>
  <c r="K117" i="1" s="1"/>
  <c r="J118" i="1"/>
  <c r="K118" i="1" s="1"/>
  <c r="J119" i="1"/>
  <c r="K119" i="1" s="1"/>
  <c r="J7" i="1"/>
  <c r="K7" i="1" s="1"/>
  <c r="AB6" i="1"/>
  <c r="N6" i="1"/>
  <c r="O6" i="1"/>
  <c r="P6" i="1"/>
  <c r="Q6" i="1"/>
  <c r="R6" i="1"/>
  <c r="T6" i="1"/>
  <c r="U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AJ11" i="1" s="1"/>
  <c r="H12" i="1"/>
  <c r="H13" i="1"/>
  <c r="H14" i="1"/>
  <c r="H15" i="1"/>
  <c r="H16" i="1"/>
  <c r="H17" i="1"/>
  <c r="AK17" i="1" s="1"/>
  <c r="H18" i="1"/>
  <c r="H19" i="1"/>
  <c r="H20" i="1"/>
  <c r="AL20" i="1" s="1"/>
  <c r="H21" i="1"/>
  <c r="H22" i="1"/>
  <c r="H23" i="1"/>
  <c r="H24" i="1"/>
  <c r="H25" i="1"/>
  <c r="H26" i="1"/>
  <c r="AJ26" i="1" s="1"/>
  <c r="H27" i="1"/>
  <c r="H28" i="1"/>
  <c r="H29" i="1"/>
  <c r="H30" i="1"/>
  <c r="H31" i="1"/>
  <c r="H32" i="1"/>
  <c r="AK32" i="1" s="1"/>
  <c r="H33" i="1"/>
  <c r="H34" i="1"/>
  <c r="H35" i="1"/>
  <c r="H36" i="1"/>
  <c r="H37" i="1"/>
  <c r="H38" i="1"/>
  <c r="H39" i="1"/>
  <c r="H40" i="1"/>
  <c r="H41" i="1"/>
  <c r="AJ41" i="1" s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AJ57" i="1" s="1"/>
  <c r="H58" i="1"/>
  <c r="H59" i="1"/>
  <c r="H60" i="1"/>
  <c r="AK60" i="1" s="1"/>
  <c r="H61" i="1"/>
  <c r="H62" i="1"/>
  <c r="H63" i="1"/>
  <c r="H64" i="1"/>
  <c r="H65" i="1"/>
  <c r="H66" i="1"/>
  <c r="H67" i="1"/>
  <c r="H68" i="1"/>
  <c r="AK68" i="1" s="1"/>
  <c r="H69" i="1"/>
  <c r="AM69" i="1" s="1"/>
  <c r="H70" i="1"/>
  <c r="H71" i="1"/>
  <c r="H72" i="1"/>
  <c r="H73" i="1"/>
  <c r="AJ73" i="1" s="1"/>
  <c r="H74" i="1"/>
  <c r="H75" i="1"/>
  <c r="H76" i="1"/>
  <c r="H77" i="1"/>
  <c r="H78" i="1"/>
  <c r="H79" i="1"/>
  <c r="H80" i="1"/>
  <c r="H81" i="1"/>
  <c r="H82" i="1"/>
  <c r="AL82" i="1" s="1"/>
  <c r="H83" i="1"/>
  <c r="H84" i="1"/>
  <c r="H85" i="1"/>
  <c r="H86" i="1"/>
  <c r="H87" i="1"/>
  <c r="H88" i="1"/>
  <c r="H89" i="1"/>
  <c r="H90" i="1"/>
  <c r="H91" i="1"/>
  <c r="H92" i="1"/>
  <c r="AK92" i="1" s="1"/>
  <c r="H93" i="1"/>
  <c r="H94" i="1"/>
  <c r="H95" i="1"/>
  <c r="H96" i="1"/>
  <c r="H97" i="1"/>
  <c r="H98" i="1"/>
  <c r="H99" i="1"/>
  <c r="H100" i="1"/>
  <c r="AK100" i="1" s="1"/>
  <c r="H101" i="1"/>
  <c r="H102" i="1"/>
  <c r="H103" i="1"/>
  <c r="H104" i="1"/>
  <c r="H105" i="1"/>
  <c r="AJ105" i="1" s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7" i="1"/>
  <c r="AK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E6" i="1"/>
  <c r="F6" i="1"/>
  <c r="Y108" i="1" l="1"/>
  <c r="W118" i="1"/>
  <c r="Z118" i="1" s="1"/>
  <c r="W110" i="1"/>
  <c r="Z110" i="1" s="1"/>
  <c r="W102" i="1"/>
  <c r="W94" i="1"/>
  <c r="W86" i="1"/>
  <c r="W78" i="1"/>
  <c r="Z78" i="1" s="1"/>
  <c r="W70" i="1"/>
  <c r="W62" i="1"/>
  <c r="W54" i="1"/>
  <c r="Z54" i="1" s="1"/>
  <c r="W46" i="1"/>
  <c r="Z46" i="1" s="1"/>
  <c r="W38" i="1"/>
  <c r="Y22" i="1"/>
  <c r="Y18" i="1"/>
  <c r="Y14" i="1"/>
  <c r="Y10" i="1"/>
  <c r="W7" i="1"/>
  <c r="Z7" i="1" s="1"/>
  <c r="W112" i="1"/>
  <c r="Z112" i="1" s="1"/>
  <c r="W108" i="1"/>
  <c r="Z108" i="1" s="1"/>
  <c r="W104" i="1"/>
  <c r="Z104" i="1" s="1"/>
  <c r="W100" i="1"/>
  <c r="W96" i="1"/>
  <c r="Z96" i="1" s="1"/>
  <c r="W92" i="1"/>
  <c r="W88" i="1"/>
  <c r="W84" i="1"/>
  <c r="W80" i="1"/>
  <c r="Z80" i="1" s="1"/>
  <c r="W76" i="1"/>
  <c r="W72" i="1"/>
  <c r="W68" i="1"/>
  <c r="W64" i="1"/>
  <c r="Z64" i="1" s="1"/>
  <c r="W60" i="1"/>
  <c r="Z60" i="1" s="1"/>
  <c r="W56" i="1"/>
  <c r="W52" i="1"/>
  <c r="W48" i="1"/>
  <c r="Z48" i="1" s="1"/>
  <c r="W44" i="1"/>
  <c r="W40" i="1"/>
  <c r="Z40" i="1" s="1"/>
  <c r="W36" i="1"/>
  <c r="Z36" i="1" s="1"/>
  <c r="W32" i="1"/>
  <c r="Z32" i="1" s="1"/>
  <c r="W28" i="1"/>
  <c r="W24" i="1"/>
  <c r="W20" i="1"/>
  <c r="Z20" i="1" s="1"/>
  <c r="W12" i="1"/>
  <c r="Z12" i="1" s="1"/>
  <c r="Y117" i="1"/>
  <c r="Y97" i="1"/>
  <c r="Y33" i="1"/>
  <c r="Y29" i="1"/>
  <c r="Y25" i="1"/>
  <c r="W119" i="1"/>
  <c r="Z119" i="1" s="1"/>
  <c r="W115" i="1"/>
  <c r="Z115" i="1" s="1"/>
  <c r="W111" i="1"/>
  <c r="Z111" i="1" s="1"/>
  <c r="W107" i="1"/>
  <c r="Z107" i="1" s="1"/>
  <c r="W103" i="1"/>
  <c r="W99" i="1"/>
  <c r="W95" i="1"/>
  <c r="W91" i="1"/>
  <c r="W87" i="1"/>
  <c r="W83" i="1"/>
  <c r="Z83" i="1" s="1"/>
  <c r="W79" i="1"/>
  <c r="W75" i="1"/>
  <c r="Z75" i="1" s="1"/>
  <c r="W71" i="1"/>
  <c r="W67" i="1"/>
  <c r="Z67" i="1" s="1"/>
  <c r="W63" i="1"/>
  <c r="W59" i="1"/>
  <c r="Z59" i="1" s="1"/>
  <c r="W55" i="1"/>
  <c r="Z55" i="1" s="1"/>
  <c r="W51" i="1"/>
  <c r="W47" i="1"/>
  <c r="Z47" i="1" s="1"/>
  <c r="W43" i="1"/>
  <c r="Z43" i="1" s="1"/>
  <c r="W39" i="1"/>
  <c r="Z39" i="1" s="1"/>
  <c r="W35" i="1"/>
  <c r="Z35" i="1" s="1"/>
  <c r="Z84" i="1"/>
  <c r="Y84" i="1"/>
  <c r="Z76" i="1"/>
  <c r="AL76" i="1"/>
  <c r="Z68" i="1"/>
  <c r="Y68" i="1"/>
  <c r="Z52" i="1"/>
  <c r="Y52" i="1"/>
  <c r="Z44" i="1"/>
  <c r="Y44" i="1"/>
  <c r="Z86" i="1"/>
  <c r="AL86" i="1"/>
  <c r="Z70" i="1"/>
  <c r="AL70" i="1"/>
  <c r="Z62" i="1"/>
  <c r="Y71" i="1"/>
  <c r="AJ103" i="1"/>
  <c r="Y103" i="1"/>
  <c r="Z99" i="1"/>
  <c r="AJ95" i="1"/>
  <c r="AJ91" i="1"/>
  <c r="AJ87" i="1"/>
  <c r="Y87" i="1"/>
  <c r="Z79" i="1"/>
  <c r="Y75" i="1"/>
  <c r="Z71" i="1"/>
  <c r="Z63" i="1"/>
  <c r="Y63" i="1"/>
  <c r="Z51" i="1"/>
  <c r="Y51" i="1"/>
  <c r="Y32" i="1"/>
  <c r="Z28" i="1"/>
  <c r="Z24" i="1"/>
  <c r="AL24" i="1"/>
  <c r="Z100" i="1"/>
  <c r="Y100" i="1"/>
  <c r="AL92" i="1"/>
  <c r="Z72" i="1"/>
  <c r="AL72" i="1"/>
  <c r="Z56" i="1"/>
  <c r="Y56" i="1"/>
  <c r="Z21" i="1"/>
  <c r="Z38" i="1"/>
  <c r="AL38" i="1"/>
  <c r="Z31" i="1"/>
  <c r="Z23" i="1"/>
  <c r="Y54" i="1"/>
  <c r="M6" i="1"/>
  <c r="Z114" i="1"/>
  <c r="W106" i="1"/>
  <c r="W98" i="1"/>
  <c r="W90" i="1"/>
  <c r="W82" i="1"/>
  <c r="Z82" i="1" s="1"/>
  <c r="W74" i="1"/>
  <c r="W66" i="1"/>
  <c r="Z66" i="1" s="1"/>
  <c r="W58" i="1"/>
  <c r="W50" i="1"/>
  <c r="AL50" i="1" s="1"/>
  <c r="W42" i="1"/>
  <c r="Z42" i="1" s="1"/>
  <c r="W34" i="1"/>
  <c r="W27" i="1"/>
  <c r="W19" i="1"/>
  <c r="Z19" i="1" s="1"/>
  <c r="W15" i="1"/>
  <c r="Z15" i="1" s="1"/>
  <c r="W11" i="1"/>
  <c r="Z11" i="1" s="1"/>
  <c r="Y81" i="1"/>
  <c r="Y26" i="1"/>
  <c r="AL109" i="1"/>
  <c r="Z105" i="1"/>
  <c r="AL105" i="1"/>
  <c r="AL93" i="1"/>
  <c r="Z85" i="1"/>
  <c r="AL85" i="1"/>
  <c r="Z81" i="1"/>
  <c r="Z77" i="1"/>
  <c r="Y77" i="1"/>
  <c r="Z73" i="1"/>
  <c r="Z69" i="1"/>
  <c r="AL69" i="1"/>
  <c r="Z65" i="1"/>
  <c r="Y65" i="1"/>
  <c r="AL61" i="1"/>
  <c r="Z57" i="1"/>
  <c r="Y57" i="1"/>
  <c r="Z53" i="1"/>
  <c r="AL53" i="1"/>
  <c r="Z49" i="1"/>
  <c r="Y49" i="1"/>
  <c r="Z45" i="1"/>
  <c r="AL45" i="1"/>
  <c r="Z41" i="1"/>
  <c r="Y41" i="1"/>
  <c r="Z37" i="1"/>
  <c r="Y37" i="1"/>
  <c r="Z30" i="1"/>
  <c r="AL30" i="1"/>
  <c r="Z26" i="1"/>
  <c r="W16" i="1"/>
  <c r="Z16" i="1" s="1"/>
  <c r="W8" i="1"/>
  <c r="Z8" i="1" s="1"/>
  <c r="AJ102" i="1"/>
  <c r="Z102" i="1"/>
  <c r="AJ94" i="1"/>
  <c r="Z94" i="1"/>
  <c r="AJ90" i="1"/>
  <c r="Z90" i="1"/>
  <c r="Y92" i="1"/>
  <c r="AJ113" i="1"/>
  <c r="Z113" i="1"/>
  <c r="AJ109" i="1"/>
  <c r="Z109" i="1"/>
  <c r="AJ101" i="1"/>
  <c r="Z101" i="1"/>
  <c r="AJ93" i="1"/>
  <c r="Z93" i="1"/>
  <c r="AJ89" i="1"/>
  <c r="Z89" i="1"/>
  <c r="Z61" i="1"/>
  <c r="AM114" i="1"/>
  <c r="AK114" i="1"/>
  <c r="AJ114" i="1"/>
  <c r="AM102" i="1"/>
  <c r="AK102" i="1"/>
  <c r="AL102" i="1"/>
  <c r="AM90" i="1"/>
  <c r="AK90" i="1"/>
  <c r="AL90" i="1"/>
  <c r="AM78" i="1"/>
  <c r="AK78" i="1"/>
  <c r="AJ78" i="1"/>
  <c r="AM66" i="1"/>
  <c r="AK66" i="1"/>
  <c r="AJ66" i="1"/>
  <c r="AM54" i="1"/>
  <c r="AK54" i="1"/>
  <c r="AL54" i="1"/>
  <c r="AJ54" i="1"/>
  <c r="AM42" i="1"/>
  <c r="AK42" i="1"/>
  <c r="AJ42" i="1"/>
  <c r="AL42" i="1"/>
  <c r="AM31" i="1"/>
  <c r="AK31" i="1"/>
  <c r="AJ31" i="1"/>
  <c r="AL31" i="1"/>
  <c r="AL117" i="1"/>
  <c r="AK117" i="1"/>
  <c r="AK113" i="1"/>
  <c r="AL113" i="1"/>
  <c r="AM113" i="1"/>
  <c r="AK109" i="1"/>
  <c r="AM109" i="1"/>
  <c r="AK105" i="1"/>
  <c r="AM105" i="1"/>
  <c r="AK101" i="1"/>
  <c r="AL101" i="1"/>
  <c r="AK97" i="1"/>
  <c r="AL97" i="1"/>
  <c r="AM97" i="1"/>
  <c r="AK93" i="1"/>
  <c r="AM93" i="1"/>
  <c r="AK89" i="1"/>
  <c r="AL89" i="1"/>
  <c r="AM89" i="1"/>
  <c r="AK85" i="1"/>
  <c r="AK81" i="1"/>
  <c r="AL81" i="1"/>
  <c r="AM81" i="1"/>
  <c r="AK77" i="1"/>
  <c r="AL77" i="1"/>
  <c r="AM77" i="1"/>
  <c r="AK73" i="1"/>
  <c r="AL73" i="1"/>
  <c r="AM73" i="1"/>
  <c r="AK69" i="1"/>
  <c r="AK65" i="1"/>
  <c r="AL65" i="1"/>
  <c r="AM65" i="1"/>
  <c r="AK61" i="1"/>
  <c r="AM61" i="1"/>
  <c r="AK57" i="1"/>
  <c r="AM57" i="1"/>
  <c r="AK53" i="1"/>
  <c r="AK49" i="1"/>
  <c r="AM49" i="1"/>
  <c r="AK45" i="1"/>
  <c r="AM45" i="1"/>
  <c r="AK41" i="1"/>
  <c r="AL41" i="1"/>
  <c r="AM41" i="1"/>
  <c r="AK37" i="1"/>
  <c r="AK30" i="1"/>
  <c r="AM30" i="1"/>
  <c r="AK26" i="1"/>
  <c r="AL26" i="1"/>
  <c r="AM26" i="1"/>
  <c r="AK22" i="1"/>
  <c r="AL22" i="1"/>
  <c r="AK19" i="1"/>
  <c r="AL19" i="1"/>
  <c r="AM19" i="1"/>
  <c r="AK15" i="1"/>
  <c r="AL15" i="1"/>
  <c r="AM15" i="1"/>
  <c r="AK11" i="1"/>
  <c r="AL11" i="1"/>
  <c r="AM11" i="1"/>
  <c r="Y60" i="1"/>
  <c r="AJ117" i="1"/>
  <c r="AJ85" i="1"/>
  <c r="AJ69" i="1"/>
  <c r="AJ53" i="1"/>
  <c r="AJ37" i="1"/>
  <c r="AJ22" i="1"/>
  <c r="AL66" i="1"/>
  <c r="AM117" i="1"/>
  <c r="AM53" i="1"/>
  <c r="AM118" i="1"/>
  <c r="AL118" i="1"/>
  <c r="AJ118" i="1"/>
  <c r="AK118" i="1"/>
  <c r="AM106" i="1"/>
  <c r="AK106" i="1"/>
  <c r="AJ106" i="1"/>
  <c r="AM94" i="1"/>
  <c r="AK94" i="1"/>
  <c r="AL94" i="1"/>
  <c r="AM82" i="1"/>
  <c r="AK82" i="1"/>
  <c r="AJ82" i="1"/>
  <c r="AM70" i="1"/>
  <c r="AK70" i="1"/>
  <c r="AJ70" i="1"/>
  <c r="AM58" i="1"/>
  <c r="AK58" i="1"/>
  <c r="AJ58" i="1"/>
  <c r="AM46" i="1"/>
  <c r="AK46" i="1"/>
  <c r="AJ46" i="1"/>
  <c r="AM34" i="1"/>
  <c r="AK34" i="1"/>
  <c r="AJ34" i="1"/>
  <c r="AM23" i="1"/>
  <c r="AK23" i="1"/>
  <c r="AL23" i="1"/>
  <c r="AJ23" i="1"/>
  <c r="Y73" i="1"/>
  <c r="AL7" i="1"/>
  <c r="AM7" i="1"/>
  <c r="AJ7" i="1"/>
  <c r="AL116" i="1"/>
  <c r="AM116" i="1"/>
  <c r="AJ116" i="1"/>
  <c r="AL112" i="1"/>
  <c r="AM112" i="1"/>
  <c r="AK112" i="1"/>
  <c r="AJ112" i="1"/>
  <c r="AL108" i="1"/>
  <c r="AM108" i="1"/>
  <c r="AJ108" i="1"/>
  <c r="AL104" i="1"/>
  <c r="AM104" i="1"/>
  <c r="AK104" i="1"/>
  <c r="AJ104" i="1"/>
  <c r="AL100" i="1"/>
  <c r="AM100" i="1"/>
  <c r="AJ100" i="1"/>
  <c r="AL96" i="1"/>
  <c r="AM96" i="1"/>
  <c r="AK96" i="1"/>
  <c r="AJ96" i="1"/>
  <c r="AM92" i="1"/>
  <c r="AL88" i="1"/>
  <c r="AM88" i="1"/>
  <c r="AK88" i="1"/>
  <c r="AL84" i="1"/>
  <c r="AM84" i="1"/>
  <c r="AJ84" i="1"/>
  <c r="AL80" i="1"/>
  <c r="AM80" i="1"/>
  <c r="AK80" i="1"/>
  <c r="AJ80" i="1"/>
  <c r="AM76" i="1"/>
  <c r="AJ76" i="1"/>
  <c r="AM72" i="1"/>
  <c r="AK72" i="1"/>
  <c r="AJ72" i="1"/>
  <c r="AM68" i="1"/>
  <c r="AJ68" i="1"/>
  <c r="AM64" i="1"/>
  <c r="AK64" i="1"/>
  <c r="AJ64" i="1"/>
  <c r="AL60" i="1"/>
  <c r="AM60" i="1"/>
  <c r="AJ60" i="1"/>
  <c r="AM56" i="1"/>
  <c r="AK56" i="1"/>
  <c r="AJ56" i="1"/>
  <c r="AM52" i="1"/>
  <c r="AJ52" i="1"/>
  <c r="AL48" i="1"/>
  <c r="AM48" i="1"/>
  <c r="AK48" i="1"/>
  <c r="AJ48" i="1"/>
  <c r="AL44" i="1"/>
  <c r="AM44" i="1"/>
  <c r="AJ44" i="1"/>
  <c r="AK40" i="1"/>
  <c r="AL40" i="1"/>
  <c r="AM40" i="1"/>
  <c r="AJ40" i="1"/>
  <c r="AK36" i="1"/>
  <c r="AL36" i="1"/>
  <c r="AM36" i="1"/>
  <c r="AJ36" i="1"/>
  <c r="AK33" i="1"/>
  <c r="AL33" i="1"/>
  <c r="AM33" i="1"/>
  <c r="AJ33" i="1"/>
  <c r="AK29" i="1"/>
  <c r="AL29" i="1"/>
  <c r="AM29" i="1"/>
  <c r="AJ29" i="1"/>
  <c r="AK25" i="1"/>
  <c r="AL25" i="1"/>
  <c r="AM25" i="1"/>
  <c r="AJ25" i="1"/>
  <c r="AK18" i="1"/>
  <c r="AL18" i="1"/>
  <c r="AM18" i="1"/>
  <c r="AJ18" i="1"/>
  <c r="AK14" i="1"/>
  <c r="AL14" i="1"/>
  <c r="AM14" i="1"/>
  <c r="AJ14" i="1"/>
  <c r="AK10" i="1"/>
  <c r="AL10" i="1"/>
  <c r="AM10" i="1"/>
  <c r="AJ10" i="1"/>
  <c r="Y119" i="1"/>
  <c r="Y115" i="1"/>
  <c r="Y111" i="1"/>
  <c r="Y99" i="1"/>
  <c r="Y95" i="1"/>
  <c r="Y83" i="1"/>
  <c r="Y79" i="1"/>
  <c r="Y47" i="1"/>
  <c r="Y39" i="1"/>
  <c r="Y35" i="1"/>
  <c r="Y28" i="1"/>
  <c r="Y24" i="1"/>
  <c r="Y21" i="1"/>
  <c r="Y17" i="1"/>
  <c r="Y13" i="1"/>
  <c r="Y9" i="1"/>
  <c r="Z95" i="1"/>
  <c r="AJ97" i="1"/>
  <c r="AJ81" i="1"/>
  <c r="AJ65" i="1"/>
  <c r="AJ49" i="1"/>
  <c r="AJ19" i="1"/>
  <c r="AK116" i="1"/>
  <c r="AK84" i="1"/>
  <c r="AK52" i="1"/>
  <c r="AL114" i="1"/>
  <c r="AM101" i="1"/>
  <c r="AM37" i="1"/>
  <c r="AM110" i="1"/>
  <c r="AK110" i="1"/>
  <c r="AJ110" i="1"/>
  <c r="AL110" i="1"/>
  <c r="AM98" i="1"/>
  <c r="AK98" i="1"/>
  <c r="AJ98" i="1"/>
  <c r="AM86" i="1"/>
  <c r="AK86" i="1"/>
  <c r="AJ86" i="1"/>
  <c r="AM74" i="1"/>
  <c r="AK74" i="1"/>
  <c r="AJ74" i="1"/>
  <c r="AM62" i="1"/>
  <c r="AK62" i="1"/>
  <c r="AJ62" i="1"/>
  <c r="AL62" i="1"/>
  <c r="AM50" i="1"/>
  <c r="AK50" i="1"/>
  <c r="AJ50" i="1"/>
  <c r="AM38" i="1"/>
  <c r="AK38" i="1"/>
  <c r="AJ38" i="1"/>
  <c r="AM27" i="1"/>
  <c r="AK27" i="1"/>
  <c r="AJ27" i="1"/>
  <c r="AM20" i="1"/>
  <c r="AK20" i="1"/>
  <c r="AJ20" i="1"/>
  <c r="AM16" i="1"/>
  <c r="AK16" i="1"/>
  <c r="AJ16" i="1"/>
  <c r="AL16" i="1"/>
  <c r="AM12" i="1"/>
  <c r="AK12" i="1"/>
  <c r="AJ12" i="1"/>
  <c r="AL12" i="1"/>
  <c r="AM8" i="1"/>
  <c r="AK8" i="1"/>
  <c r="AL8" i="1"/>
  <c r="AJ8" i="1"/>
  <c r="Y55" i="1"/>
  <c r="Z103" i="1"/>
  <c r="Z87" i="1"/>
  <c r="AL119" i="1"/>
  <c r="AM119" i="1"/>
  <c r="AJ119" i="1"/>
  <c r="AK119" i="1"/>
  <c r="AL115" i="1"/>
  <c r="AM115" i="1"/>
  <c r="AJ115" i="1"/>
  <c r="AK115" i="1"/>
  <c r="AL111" i="1"/>
  <c r="AM111" i="1"/>
  <c r="AK111" i="1"/>
  <c r="AJ111" i="1"/>
  <c r="AM107" i="1"/>
  <c r="AJ107" i="1"/>
  <c r="AK107" i="1"/>
  <c r="AL103" i="1"/>
  <c r="AM103" i="1"/>
  <c r="AK103" i="1"/>
  <c r="AL99" i="1"/>
  <c r="AM99" i="1"/>
  <c r="AJ99" i="1"/>
  <c r="AK99" i="1"/>
  <c r="AL95" i="1"/>
  <c r="AM95" i="1"/>
  <c r="AK95" i="1"/>
  <c r="AM91" i="1"/>
  <c r="AK91" i="1"/>
  <c r="AM87" i="1"/>
  <c r="AK87" i="1"/>
  <c r="AL83" i="1"/>
  <c r="AM83" i="1"/>
  <c r="AJ83" i="1"/>
  <c r="AK83" i="1"/>
  <c r="AL79" i="1"/>
  <c r="AM79" i="1"/>
  <c r="AK79" i="1"/>
  <c r="AJ79" i="1"/>
  <c r="AM75" i="1"/>
  <c r="AJ75" i="1"/>
  <c r="AK75" i="1"/>
  <c r="AL71" i="1"/>
  <c r="AM71" i="1"/>
  <c r="AK71" i="1"/>
  <c r="AJ71" i="1"/>
  <c r="AL67" i="1"/>
  <c r="AM67" i="1"/>
  <c r="AJ67" i="1"/>
  <c r="AK67" i="1"/>
  <c r="AM63" i="1"/>
  <c r="AK63" i="1"/>
  <c r="AJ63" i="1"/>
  <c r="AM59" i="1"/>
  <c r="AJ59" i="1"/>
  <c r="AK59" i="1"/>
  <c r="AL55" i="1"/>
  <c r="AM55" i="1"/>
  <c r="AK55" i="1"/>
  <c r="AJ55" i="1"/>
  <c r="AM51" i="1"/>
  <c r="AJ51" i="1"/>
  <c r="AK51" i="1"/>
  <c r="AL47" i="1"/>
  <c r="AM47" i="1"/>
  <c r="AK47" i="1"/>
  <c r="AJ47" i="1"/>
  <c r="AM43" i="1"/>
  <c r="AJ43" i="1"/>
  <c r="AK43" i="1"/>
  <c r="AL39" i="1"/>
  <c r="AM39" i="1"/>
  <c r="AK39" i="1"/>
  <c r="AJ39" i="1"/>
  <c r="AL35" i="1"/>
  <c r="AM35" i="1"/>
  <c r="AK35" i="1"/>
  <c r="AJ35" i="1"/>
  <c r="AL32" i="1"/>
  <c r="AM32" i="1"/>
  <c r="AJ32" i="1"/>
  <c r="AL28" i="1"/>
  <c r="AM28" i="1"/>
  <c r="AJ28" i="1"/>
  <c r="AK28" i="1"/>
  <c r="AM24" i="1"/>
  <c r="AK24" i="1"/>
  <c r="AJ24" i="1"/>
  <c r="AL21" i="1"/>
  <c r="AM21" i="1"/>
  <c r="AK21" i="1"/>
  <c r="AJ21" i="1"/>
  <c r="AL17" i="1"/>
  <c r="AM17" i="1"/>
  <c r="AJ17" i="1"/>
  <c r="AL13" i="1"/>
  <c r="AM13" i="1"/>
  <c r="AJ13" i="1"/>
  <c r="AK13" i="1"/>
  <c r="AL9" i="1"/>
  <c r="AM9" i="1"/>
  <c r="AK9" i="1"/>
  <c r="AJ9" i="1"/>
  <c r="Y118" i="1"/>
  <c r="Y110" i="1"/>
  <c r="Y102" i="1"/>
  <c r="Y94" i="1"/>
  <c r="Y86" i="1"/>
  <c r="Y82" i="1"/>
  <c r="Y70" i="1"/>
  <c r="Y66" i="1"/>
  <c r="Y62" i="1"/>
  <c r="Y42" i="1"/>
  <c r="Y38" i="1"/>
  <c r="Y31" i="1"/>
  <c r="Y23" i="1"/>
  <c r="Y20" i="1"/>
  <c r="Y16" i="1"/>
  <c r="Y12" i="1"/>
  <c r="Y8" i="1"/>
  <c r="AA6" i="1"/>
  <c r="W116" i="1"/>
  <c r="Z116" i="1" s="1"/>
  <c r="AJ92" i="1"/>
  <c r="Z92" i="1"/>
  <c r="Z88" i="1"/>
  <c r="AJ77" i="1"/>
  <c r="AJ61" i="1"/>
  <c r="AJ45" i="1"/>
  <c r="AJ30" i="1"/>
  <c r="AJ15" i="1"/>
  <c r="AK108" i="1"/>
  <c r="AK76" i="1"/>
  <c r="AK44" i="1"/>
  <c r="AM85" i="1"/>
  <c r="AM22" i="1"/>
  <c r="AH6" i="1"/>
  <c r="Z74" i="1"/>
  <c r="AG6" i="1"/>
  <c r="AF6" i="1"/>
  <c r="AE6" i="1"/>
  <c r="AD6" i="1"/>
  <c r="AC6" i="1"/>
  <c r="L6" i="1"/>
  <c r="K6" i="1"/>
  <c r="J6" i="1"/>
  <c r="Y91" i="1" l="1"/>
  <c r="AL91" i="1"/>
  <c r="Y48" i="1"/>
  <c r="Z91" i="1"/>
  <c r="Y114" i="1"/>
  <c r="AL37" i="1"/>
  <c r="AL49" i="1"/>
  <c r="AL57" i="1"/>
  <c r="Y61" i="1"/>
  <c r="Z50" i="1"/>
  <c r="Y85" i="1"/>
  <c r="Y72" i="1"/>
  <c r="Y76" i="1"/>
  <c r="Y40" i="1"/>
  <c r="Y96" i="1"/>
  <c r="AL87" i="1"/>
  <c r="AL52" i="1"/>
  <c r="AL56" i="1"/>
  <c r="Y50" i="1"/>
  <c r="Y80" i="1"/>
  <c r="Y112" i="1"/>
  <c r="Y67" i="1"/>
  <c r="AL51" i="1"/>
  <c r="AL63" i="1"/>
  <c r="AL75" i="1"/>
  <c r="Y19" i="1"/>
  <c r="Y104" i="1"/>
  <c r="Y36" i="1"/>
  <c r="Y7" i="1"/>
  <c r="Y45" i="1"/>
  <c r="Y69" i="1"/>
  <c r="Y53" i="1"/>
  <c r="Y105" i="1"/>
  <c r="Y11" i="1"/>
  <c r="Y30" i="1"/>
  <c r="AL74" i="1"/>
  <c r="Z106" i="1"/>
  <c r="AL68" i="1"/>
  <c r="Z27" i="1"/>
  <c r="Z58" i="1"/>
  <c r="Y15" i="1"/>
  <c r="Z34" i="1"/>
  <c r="Z98" i="1"/>
  <c r="AK6" i="1"/>
  <c r="Y93" i="1"/>
  <c r="AJ88" i="1"/>
  <c r="AJ6" i="1" s="1"/>
  <c r="S6" i="1"/>
  <c r="Y88" i="1"/>
  <c r="Y101" i="1"/>
  <c r="AM6" i="1"/>
  <c r="Y116" i="1"/>
  <c r="Y109" i="1"/>
  <c r="W6" i="1"/>
  <c r="Y90" i="1"/>
  <c r="Y89" i="1"/>
  <c r="Y113" i="1"/>
  <c r="Y64" i="1" l="1"/>
  <c r="AL64" i="1"/>
  <c r="AL78" i="1"/>
  <c r="Y78" i="1"/>
  <c r="AL43" i="1"/>
  <c r="Y43" i="1"/>
  <c r="AL107" i="1"/>
  <c r="Y107" i="1"/>
  <c r="Y59" i="1"/>
  <c r="AL59" i="1"/>
  <c r="Y46" i="1"/>
  <c r="AL46" i="1"/>
  <c r="Y98" i="1"/>
  <c r="AL98" i="1"/>
  <c r="AL58" i="1"/>
  <c r="Y58" i="1"/>
  <c r="Y74" i="1"/>
  <c r="AL34" i="1"/>
  <c r="Y34" i="1"/>
  <c r="Y106" i="1"/>
  <c r="AL106" i="1"/>
  <c r="V6" i="1"/>
  <c r="Y27" i="1"/>
  <c r="AL27" i="1"/>
  <c r="AL6" i="1" l="1"/>
</calcChain>
</file>

<file path=xl/sharedStrings.xml><?xml version="1.0" encoding="utf-8"?>
<sst xmlns="http://schemas.openxmlformats.org/spreadsheetml/2006/main" count="289" uniqueCount="159">
  <si>
    <t>Период: 10.05.2024 - 17.05.2024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</si>
  <si>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</si>
  <si>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</si>
  <si>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</si>
  <si>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</si>
  <si>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</si>
  <si>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</si>
  <si>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</si>
  <si>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</si>
  <si>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</si>
  <si>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</si>
  <si>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</si>
  <si>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</si>
  <si>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</si>
  <si>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</si>
  <si>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</si>
  <si>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</si>
  <si>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</si>
  <si>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</si>
  <si>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</si>
  <si>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</si>
  <si>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</si>
  <si>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</si>
  <si>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</si>
  <si>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</si>
  <si>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</si>
  <si>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</si>
  <si>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</si>
  <si>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</si>
  <si>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</si>
  <si>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</si>
  <si>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</si>
  <si>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</si>
  <si>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</si>
  <si>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</si>
  <si>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</si>
  <si>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</si>
  <si>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</si>
  <si>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</si>
  <si>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</si>
  <si>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</si>
  <si>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</si>
  <si>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</si>
  <si>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</si>
  <si>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</si>
  <si>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</si>
  <si>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</si>
  <si>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</si>
  <si>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</si>
  <si>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</si>
  <si>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</si>
  <si>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</si>
  <si>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</si>
  <si>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</si>
  <si>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</si>
  <si>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</si>
  <si>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</si>
  <si>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</si>
  <si>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</si>
  <si>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</si>
  <si>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</si>
  <si>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</si>
  <si>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</si>
  <si>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</si>
  <si>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</si>
  <si>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</si>
  <si>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</si>
  <si>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</si>
  <si>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</si>
  <si>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</si>
  <si>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</si>
  <si>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</si>
  <si>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</si>
  <si>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</si>
  <si>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</si>
  <si>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</si>
  <si>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</si>
  <si>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</si>
  <si>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</si>
  <si>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</si>
  <si>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</si>
  <si>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</si>
  <si>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</si>
  <si>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</si>
  <si>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</si>
  <si>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</si>
  <si>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</si>
  <si>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</si>
  <si>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</si>
  <si>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</si>
  <si>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</si>
  <si>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</si>
  <si>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</si>
  <si>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</si>
  <si>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</si>
  <si>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</si>
  <si>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</si>
  <si>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</si>
  <si>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</si>
  <si>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</si>
  <si>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</si>
  <si>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</si>
  <si>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</si>
  <si>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</si>
  <si>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</si>
  <si>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</si>
  <si>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</si>
  <si>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</si>
  <si>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</si>
  <si>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</si>
  <si>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</si>
  <si>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</si>
  <si>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</si>
  <si>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</si>
  <si>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</si>
  <si>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</si>
  <si>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</si>
  <si>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</si>
  <si>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</si>
  <si>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</si>
  <si>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</si>
  <si>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</si>
  <si>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</si>
  <si>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</si>
  <si>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</si>
  <si>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</si>
  <si>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</si>
  <si>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</si>
  <si>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</si>
  <si>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</si>
  <si>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</si>
  <si>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</si>
  <si>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</si>
  <si>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</si>
  <si>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</si>
  <si>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</si>
  <si>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</si>
  <si>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</si>
  <si>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</si>
  <si>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20,05,</t>
  </si>
  <si>
    <t>21,05,</t>
  </si>
  <si>
    <t>22,05м</t>
  </si>
  <si>
    <t>24,05б</t>
  </si>
  <si>
    <t>23,05,</t>
  </si>
  <si>
    <t>24,05,</t>
  </si>
  <si>
    <t>6т</t>
  </si>
  <si>
    <t>9т</t>
  </si>
  <si>
    <t>5т</t>
  </si>
  <si>
    <t>17т</t>
  </si>
  <si>
    <t>26,04,</t>
  </si>
  <si>
    <t>03,05,</t>
  </si>
  <si>
    <t>10,05,</t>
  </si>
  <si>
    <t>17,05,</t>
  </si>
  <si>
    <t>22м</t>
  </si>
  <si>
    <t>24б</t>
  </si>
  <si>
    <t>6д</t>
  </si>
  <si>
    <t>7д</t>
  </si>
  <si>
    <t>8д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</si>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</sst>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0" fillId="5" borderId="1" xfId="0" applyNumberFormat="1" applyFill="1" applyBorder="1" applyAlignment="1">
      <alignment horizontal="right" vertical="top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6,05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1-17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7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09.05.2024 - 16.05.2024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16,05,</v>
          </cell>
          <cell r="M5" t="str">
            <v>17,05,</v>
          </cell>
          <cell r="N5" t="str">
            <v>20,05,</v>
          </cell>
          <cell r="O5" t="str">
            <v>ат</v>
          </cell>
          <cell r="X5" t="str">
            <v>21,05,</v>
          </cell>
          <cell r="AE5" t="str">
            <v>26,04,</v>
          </cell>
          <cell r="AF5" t="str">
            <v>03,05,</v>
          </cell>
          <cell r="AG5" t="str">
            <v>10,05,</v>
          </cell>
          <cell r="AH5" t="str">
            <v>16,05,</v>
          </cell>
        </row>
        <row r="6">
          <cell r="E6">
            <v>137948.50599999996</v>
          </cell>
          <cell r="F6">
            <v>71925.005000000005</v>
          </cell>
          <cell r="J6">
            <v>136727.49899999998</v>
          </cell>
          <cell r="K6">
            <v>1221.007000000001</v>
          </cell>
          <cell r="L6">
            <v>10320</v>
          </cell>
          <cell r="M6">
            <v>27820</v>
          </cell>
          <cell r="N6">
            <v>16960</v>
          </cell>
          <cell r="O6">
            <v>17635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21974.030799999997</v>
          </cell>
          <cell r="X6">
            <v>29290</v>
          </cell>
          <cell r="AA6">
            <v>2828.2149999999997</v>
          </cell>
          <cell r="AB6">
            <v>0</v>
          </cell>
          <cell r="AC6">
            <v>15604.137000000001</v>
          </cell>
          <cell r="AD6">
            <v>9646</v>
          </cell>
          <cell r="AE6">
            <v>23071.864600000001</v>
          </cell>
          <cell r="AF6">
            <v>24993.829800000018</v>
          </cell>
          <cell r="AG6">
            <v>21419.175199999987</v>
          </cell>
          <cell r="AH6">
            <v>36015.284999999996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25.210999999999999</v>
          </cell>
          <cell r="D7">
            <v>38.061</v>
          </cell>
          <cell r="E7">
            <v>59.375999999999998</v>
          </cell>
          <cell r="F7">
            <v>1.07</v>
          </cell>
          <cell r="G7" t="str">
            <v>вывод9</v>
          </cell>
          <cell r="H7">
            <v>0</v>
          </cell>
          <cell r="I7">
            <v>45</v>
          </cell>
          <cell r="J7">
            <v>82.58</v>
          </cell>
          <cell r="K7">
            <v>-23.204000000000001</v>
          </cell>
          <cell r="L7">
            <v>0</v>
          </cell>
          <cell r="M7">
            <v>0</v>
          </cell>
          <cell r="N7">
            <v>0</v>
          </cell>
          <cell r="O7">
            <v>20</v>
          </cell>
          <cell r="W7">
            <v>10.462199999999999</v>
          </cell>
          <cell r="Y7">
            <v>0.10227294450497984</v>
          </cell>
          <cell r="Z7">
            <v>0.10227294450497984</v>
          </cell>
          <cell r="AA7">
            <v>7.0650000000000004</v>
          </cell>
          <cell r="AC7">
            <v>0</v>
          </cell>
          <cell r="AD7">
            <v>0</v>
          </cell>
          <cell r="AE7">
            <v>10.3896</v>
          </cell>
          <cell r="AF7">
            <v>10.966800000000001</v>
          </cell>
          <cell r="AG7">
            <v>8.6340000000000003</v>
          </cell>
          <cell r="AH7">
            <v>0</v>
          </cell>
          <cell r="AI7" t="str">
            <v>вывод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204.25399999999999</v>
          </cell>
          <cell r="D8">
            <v>812.69299999999998</v>
          </cell>
          <cell r="E8">
            <v>469.28699999999998</v>
          </cell>
          <cell r="F8">
            <v>510.40199999999999</v>
          </cell>
          <cell r="G8" t="str">
            <v>н</v>
          </cell>
          <cell r="H8">
            <v>1</v>
          </cell>
          <cell r="I8">
            <v>45</v>
          </cell>
          <cell r="J8">
            <v>480.25700000000001</v>
          </cell>
          <cell r="K8">
            <v>-10.970000000000027</v>
          </cell>
          <cell r="L8">
            <v>80</v>
          </cell>
          <cell r="M8">
            <v>100</v>
          </cell>
          <cell r="N8">
            <v>0</v>
          </cell>
          <cell r="O8">
            <v>50</v>
          </cell>
          <cell r="W8">
            <v>93.857399999999998</v>
          </cell>
          <cell r="X8">
            <v>100</v>
          </cell>
          <cell r="Y8">
            <v>8.421307217118736</v>
          </cell>
          <cell r="Z8">
            <v>5.4380581605712495</v>
          </cell>
          <cell r="AA8">
            <v>0</v>
          </cell>
          <cell r="AC8">
            <v>0</v>
          </cell>
          <cell r="AD8">
            <v>0</v>
          </cell>
          <cell r="AE8">
            <v>108.42059999999999</v>
          </cell>
          <cell r="AF8">
            <v>124.0492</v>
          </cell>
          <cell r="AG8">
            <v>102.68699999999998</v>
          </cell>
          <cell r="AH8">
            <v>46.521000000000001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726.31399999999996</v>
          </cell>
          <cell r="D9">
            <v>611.61</v>
          </cell>
          <cell r="E9">
            <v>829.69500000000005</v>
          </cell>
          <cell r="F9">
            <v>499.67899999999997</v>
          </cell>
          <cell r="G9" t="str">
            <v>ябл</v>
          </cell>
          <cell r="H9">
            <v>1</v>
          </cell>
          <cell r="I9">
            <v>45</v>
          </cell>
          <cell r="J9">
            <v>793.61</v>
          </cell>
          <cell r="K9">
            <v>36.085000000000036</v>
          </cell>
          <cell r="L9">
            <v>0</v>
          </cell>
          <cell r="M9">
            <v>100</v>
          </cell>
          <cell r="N9">
            <v>200</v>
          </cell>
          <cell r="O9">
            <v>170</v>
          </cell>
          <cell r="W9">
            <v>119.44900000000003</v>
          </cell>
          <cell r="X9">
            <v>100</v>
          </cell>
          <cell r="Y9">
            <v>7.5319090155631256</v>
          </cell>
          <cell r="Z9">
            <v>4.1831995244832507</v>
          </cell>
          <cell r="AA9">
            <v>0</v>
          </cell>
          <cell r="AC9">
            <v>232.45</v>
          </cell>
          <cell r="AD9">
            <v>0</v>
          </cell>
          <cell r="AE9">
            <v>88.878</v>
          </cell>
          <cell r="AF9">
            <v>94.855999999999995</v>
          </cell>
          <cell r="AG9">
            <v>107.25139999999999</v>
          </cell>
          <cell r="AH9">
            <v>316.73</v>
          </cell>
          <cell r="AI9" t="str">
            <v>май яб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783.15300000000002</v>
          </cell>
          <cell r="D10">
            <v>1332.356</v>
          </cell>
          <cell r="E10">
            <v>1334.412</v>
          </cell>
          <cell r="F10">
            <v>721.99099999999999</v>
          </cell>
          <cell r="G10" t="str">
            <v>н</v>
          </cell>
          <cell r="H10">
            <v>1</v>
          </cell>
          <cell r="I10">
            <v>45</v>
          </cell>
          <cell r="J10">
            <v>1311.08</v>
          </cell>
          <cell r="K10">
            <v>23.332000000000107</v>
          </cell>
          <cell r="L10">
            <v>100</v>
          </cell>
          <cell r="M10">
            <v>350</v>
          </cell>
          <cell r="N10">
            <v>160</v>
          </cell>
          <cell r="O10">
            <v>230</v>
          </cell>
          <cell r="W10">
            <v>208.2996</v>
          </cell>
          <cell r="X10">
            <v>170</v>
          </cell>
          <cell r="Y10">
            <v>7.2107243604884506</v>
          </cell>
          <cell r="Z10">
            <v>3.4661180338320379</v>
          </cell>
          <cell r="AA10">
            <v>0</v>
          </cell>
          <cell r="AC10">
            <v>292.91399999999999</v>
          </cell>
          <cell r="AD10">
            <v>0</v>
          </cell>
          <cell r="AE10">
            <v>330.81659999999999</v>
          </cell>
          <cell r="AF10">
            <v>319.34820000000002</v>
          </cell>
          <cell r="AG10">
            <v>211.3672</v>
          </cell>
          <cell r="AH10">
            <v>480.17599999999999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48.984000000000002</v>
          </cell>
          <cell r="D11">
            <v>231.94</v>
          </cell>
          <cell r="E11">
            <v>149.97999999999999</v>
          </cell>
          <cell r="F11">
            <v>125.694</v>
          </cell>
          <cell r="G11">
            <v>0</v>
          </cell>
          <cell r="H11">
            <v>1</v>
          </cell>
          <cell r="I11">
            <v>40</v>
          </cell>
          <cell r="J11">
            <v>155.20699999999999</v>
          </cell>
          <cell r="K11">
            <v>-5.2270000000000039</v>
          </cell>
          <cell r="L11">
            <v>30</v>
          </cell>
          <cell r="M11">
            <v>40</v>
          </cell>
          <cell r="N11">
            <v>0</v>
          </cell>
          <cell r="O11">
            <v>30</v>
          </cell>
          <cell r="W11">
            <v>29.995999999999999</v>
          </cell>
          <cell r="X11">
            <v>20</v>
          </cell>
          <cell r="Y11">
            <v>7.1907587678357121</v>
          </cell>
          <cell r="Z11">
            <v>4.1903587144952663</v>
          </cell>
          <cell r="AA11">
            <v>0</v>
          </cell>
          <cell r="AC11">
            <v>0</v>
          </cell>
          <cell r="AD11">
            <v>0</v>
          </cell>
          <cell r="AE11">
            <v>37.204999999999998</v>
          </cell>
          <cell r="AF11">
            <v>27.832000000000001</v>
          </cell>
          <cell r="AG11">
            <v>30.836399999999998</v>
          </cell>
          <cell r="AH11">
            <v>26.2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63</v>
          </cell>
          <cell r="D12">
            <v>262</v>
          </cell>
          <cell r="E12">
            <v>195</v>
          </cell>
          <cell r="F12">
            <v>126</v>
          </cell>
          <cell r="G12">
            <v>0</v>
          </cell>
          <cell r="H12">
            <v>0.5</v>
          </cell>
          <cell r="I12">
            <v>45</v>
          </cell>
          <cell r="J12">
            <v>209</v>
          </cell>
          <cell r="K12">
            <v>-14</v>
          </cell>
          <cell r="L12">
            <v>0</v>
          </cell>
          <cell r="M12">
            <v>50</v>
          </cell>
          <cell r="N12">
            <v>30</v>
          </cell>
          <cell r="O12">
            <v>100</v>
          </cell>
          <cell r="W12">
            <v>39</v>
          </cell>
          <cell r="X12">
            <v>80</v>
          </cell>
          <cell r="Y12">
            <v>7.333333333333333</v>
          </cell>
          <cell r="Z12">
            <v>3.2307692307692308</v>
          </cell>
          <cell r="AA12">
            <v>0</v>
          </cell>
          <cell r="AC12">
            <v>0</v>
          </cell>
          <cell r="AD12">
            <v>0</v>
          </cell>
          <cell r="AE12">
            <v>33</v>
          </cell>
          <cell r="AF12">
            <v>35.4</v>
          </cell>
          <cell r="AG12">
            <v>34.799999999999997</v>
          </cell>
          <cell r="AH12">
            <v>48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1407</v>
          </cell>
          <cell r="D13">
            <v>2949</v>
          </cell>
          <cell r="E13">
            <v>2682</v>
          </cell>
          <cell r="F13">
            <v>1645</v>
          </cell>
          <cell r="G13" t="str">
            <v>ябл</v>
          </cell>
          <cell r="H13">
            <v>0.4</v>
          </cell>
          <cell r="I13">
            <v>45</v>
          </cell>
          <cell r="J13">
            <v>2707</v>
          </cell>
          <cell r="K13">
            <v>-25</v>
          </cell>
          <cell r="L13">
            <v>0</v>
          </cell>
          <cell r="M13">
            <v>400</v>
          </cell>
          <cell r="N13">
            <v>200</v>
          </cell>
          <cell r="O13">
            <v>210</v>
          </cell>
          <cell r="W13">
            <v>314.39999999999998</v>
          </cell>
          <cell r="X13">
            <v>200</v>
          </cell>
          <cell r="Y13">
            <v>7.7767175572519092</v>
          </cell>
          <cell r="Z13">
            <v>5.2321882951653951</v>
          </cell>
          <cell r="AA13">
            <v>0</v>
          </cell>
          <cell r="AC13">
            <v>60</v>
          </cell>
          <cell r="AD13">
            <v>1050</v>
          </cell>
          <cell r="AE13">
            <v>285.2</v>
          </cell>
          <cell r="AF13">
            <v>325.39999999999998</v>
          </cell>
          <cell r="AG13">
            <v>326.39999999999998</v>
          </cell>
          <cell r="AH13">
            <v>414</v>
          </cell>
          <cell r="AI13" t="str">
            <v>май яб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2203</v>
          </cell>
          <cell r="D14">
            <v>4872</v>
          </cell>
          <cell r="E14">
            <v>4328</v>
          </cell>
          <cell r="F14">
            <v>2679</v>
          </cell>
          <cell r="G14">
            <v>0</v>
          </cell>
          <cell r="H14">
            <v>0.45</v>
          </cell>
          <cell r="I14">
            <v>45</v>
          </cell>
          <cell r="J14">
            <v>4355</v>
          </cell>
          <cell r="K14">
            <v>-27</v>
          </cell>
          <cell r="L14">
            <v>0</v>
          </cell>
          <cell r="M14">
            <v>800</v>
          </cell>
          <cell r="N14">
            <v>700</v>
          </cell>
          <cell r="O14">
            <v>194</v>
          </cell>
          <cell r="W14">
            <v>673.6</v>
          </cell>
          <cell r="X14">
            <v>700</v>
          </cell>
          <cell r="Y14">
            <v>7.2431710213776723</v>
          </cell>
          <cell r="Z14">
            <v>3.9771377672209023</v>
          </cell>
          <cell r="AA14">
            <v>0</v>
          </cell>
          <cell r="AC14">
            <v>120</v>
          </cell>
          <cell r="AD14">
            <v>840</v>
          </cell>
          <cell r="AE14">
            <v>455.2</v>
          </cell>
          <cell r="AF14">
            <v>536.4</v>
          </cell>
          <cell r="AG14">
            <v>622.20000000000005</v>
          </cell>
          <cell r="AH14">
            <v>711</v>
          </cell>
          <cell r="AI14" t="str">
            <v>май яб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2064</v>
          </cell>
          <cell r="D15">
            <v>3809</v>
          </cell>
          <cell r="E15">
            <v>3598</v>
          </cell>
          <cell r="F15">
            <v>2200</v>
          </cell>
          <cell r="G15">
            <v>0</v>
          </cell>
          <cell r="H15">
            <v>0.45</v>
          </cell>
          <cell r="I15">
            <v>45</v>
          </cell>
          <cell r="J15">
            <v>3672</v>
          </cell>
          <cell r="K15">
            <v>-74</v>
          </cell>
          <cell r="L15">
            <v>0</v>
          </cell>
          <cell r="M15">
            <v>700</v>
          </cell>
          <cell r="N15">
            <v>500</v>
          </cell>
          <cell r="O15">
            <v>194</v>
          </cell>
          <cell r="W15">
            <v>584</v>
          </cell>
          <cell r="X15">
            <v>600</v>
          </cell>
          <cell r="Y15">
            <v>6.8493150684931505</v>
          </cell>
          <cell r="Z15">
            <v>3.7671232876712328</v>
          </cell>
          <cell r="AA15">
            <v>0</v>
          </cell>
          <cell r="AC15">
            <v>120</v>
          </cell>
          <cell r="AD15">
            <v>558</v>
          </cell>
          <cell r="AE15">
            <v>1070.8</v>
          </cell>
          <cell r="AF15">
            <v>950.2</v>
          </cell>
          <cell r="AG15">
            <v>537</v>
          </cell>
          <cell r="AH15">
            <v>624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79</v>
          </cell>
          <cell r="D16">
            <v>263</v>
          </cell>
          <cell r="E16">
            <v>191</v>
          </cell>
          <cell r="F16">
            <v>140</v>
          </cell>
          <cell r="G16">
            <v>0</v>
          </cell>
          <cell r="H16">
            <v>0.5</v>
          </cell>
          <cell r="I16">
            <v>40</v>
          </cell>
          <cell r="J16">
            <v>210</v>
          </cell>
          <cell r="K16">
            <v>-19</v>
          </cell>
          <cell r="L16">
            <v>50</v>
          </cell>
          <cell r="M16">
            <v>50</v>
          </cell>
          <cell r="N16">
            <v>0</v>
          </cell>
          <cell r="O16">
            <v>30</v>
          </cell>
          <cell r="W16">
            <v>38.200000000000003</v>
          </cell>
          <cell r="X16">
            <v>40</v>
          </cell>
          <cell r="Y16">
            <v>7.3298429319371721</v>
          </cell>
          <cell r="Z16">
            <v>3.664921465968586</v>
          </cell>
          <cell r="AA16">
            <v>0</v>
          </cell>
          <cell r="AC16">
            <v>0</v>
          </cell>
          <cell r="AD16">
            <v>0</v>
          </cell>
          <cell r="AE16">
            <v>41.2</v>
          </cell>
          <cell r="AF16">
            <v>44.8</v>
          </cell>
          <cell r="AG16">
            <v>41.4</v>
          </cell>
          <cell r="AH16">
            <v>47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44</v>
          </cell>
          <cell r="D17">
            <v>54</v>
          </cell>
          <cell r="E17">
            <v>77</v>
          </cell>
          <cell r="F17">
            <v>17</v>
          </cell>
          <cell r="G17">
            <v>0</v>
          </cell>
          <cell r="H17">
            <v>0.4</v>
          </cell>
          <cell r="I17">
            <v>50</v>
          </cell>
          <cell r="J17">
            <v>95</v>
          </cell>
          <cell r="K17">
            <v>-18</v>
          </cell>
          <cell r="L17">
            <v>30</v>
          </cell>
          <cell r="M17">
            <v>0</v>
          </cell>
          <cell r="N17">
            <v>70</v>
          </cell>
          <cell r="O17">
            <v>0</v>
          </cell>
          <cell r="W17">
            <v>15.4</v>
          </cell>
          <cell r="Y17">
            <v>7.5974025974025974</v>
          </cell>
          <cell r="Z17">
            <v>1.1038961038961039</v>
          </cell>
          <cell r="AA17">
            <v>0</v>
          </cell>
          <cell r="AC17">
            <v>0</v>
          </cell>
          <cell r="AD17">
            <v>0</v>
          </cell>
          <cell r="AE17">
            <v>13.8</v>
          </cell>
          <cell r="AF17">
            <v>15.6</v>
          </cell>
          <cell r="AG17">
            <v>11.6</v>
          </cell>
          <cell r="AH17">
            <v>8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240</v>
          </cell>
          <cell r="D18">
            <v>218</v>
          </cell>
          <cell r="E18">
            <v>184</v>
          </cell>
          <cell r="F18">
            <v>274</v>
          </cell>
          <cell r="G18">
            <v>0</v>
          </cell>
          <cell r="H18">
            <v>0.17</v>
          </cell>
          <cell r="I18">
            <v>180</v>
          </cell>
          <cell r="J18">
            <v>182</v>
          </cell>
          <cell r="K18">
            <v>2</v>
          </cell>
          <cell r="L18">
            <v>0</v>
          </cell>
          <cell r="M18">
            <v>100</v>
          </cell>
          <cell r="N18">
            <v>0</v>
          </cell>
          <cell r="O18">
            <v>0</v>
          </cell>
          <cell r="W18">
            <v>36.799999999999997</v>
          </cell>
          <cell r="Y18">
            <v>10.163043478260871</v>
          </cell>
          <cell r="Z18">
            <v>7.4456521739130439</v>
          </cell>
          <cell r="AA18">
            <v>0</v>
          </cell>
          <cell r="AC18">
            <v>0</v>
          </cell>
          <cell r="AD18">
            <v>0</v>
          </cell>
          <cell r="AE18">
            <v>34.799999999999997</v>
          </cell>
          <cell r="AF18">
            <v>55.6</v>
          </cell>
          <cell r="AG18">
            <v>48.2</v>
          </cell>
          <cell r="AH18">
            <v>48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81</v>
          </cell>
          <cell r="D19">
            <v>164</v>
          </cell>
          <cell r="E19">
            <v>106</v>
          </cell>
          <cell r="F19">
            <v>139</v>
          </cell>
          <cell r="G19">
            <v>0</v>
          </cell>
          <cell r="H19">
            <v>0.45</v>
          </cell>
          <cell r="I19">
            <v>45</v>
          </cell>
          <cell r="J19">
            <v>112</v>
          </cell>
          <cell r="K19">
            <v>-6</v>
          </cell>
          <cell r="L19">
            <v>0</v>
          </cell>
          <cell r="M19">
            <v>20</v>
          </cell>
          <cell r="N19">
            <v>0</v>
          </cell>
          <cell r="O19">
            <v>0</v>
          </cell>
          <cell r="W19">
            <v>21.2</v>
          </cell>
          <cell r="Y19">
            <v>7.5</v>
          </cell>
          <cell r="Z19">
            <v>6.5566037735849063</v>
          </cell>
          <cell r="AA19">
            <v>0</v>
          </cell>
          <cell r="AC19">
            <v>0</v>
          </cell>
          <cell r="AD19">
            <v>0</v>
          </cell>
          <cell r="AE19">
            <v>25.8</v>
          </cell>
          <cell r="AF19">
            <v>34.200000000000003</v>
          </cell>
          <cell r="AG19">
            <v>23</v>
          </cell>
          <cell r="AH19">
            <v>2</v>
          </cell>
          <cell r="AI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435</v>
          </cell>
          <cell r="D20">
            <v>265</v>
          </cell>
          <cell r="E20">
            <v>296</v>
          </cell>
          <cell r="F20">
            <v>176</v>
          </cell>
          <cell r="G20" t="str">
            <v>оконч</v>
          </cell>
          <cell r="H20">
            <v>0.5</v>
          </cell>
          <cell r="I20">
            <v>60</v>
          </cell>
          <cell r="J20">
            <v>313</v>
          </cell>
          <cell r="K20">
            <v>-17</v>
          </cell>
          <cell r="L20">
            <v>0</v>
          </cell>
          <cell r="M20">
            <v>100</v>
          </cell>
          <cell r="N20">
            <v>0</v>
          </cell>
          <cell r="O20">
            <v>50</v>
          </cell>
          <cell r="W20">
            <v>53.2</v>
          </cell>
          <cell r="X20">
            <v>110</v>
          </cell>
          <cell r="Y20">
            <v>7.2556390977443606</v>
          </cell>
          <cell r="Z20">
            <v>3.3082706766917291</v>
          </cell>
          <cell r="AA20">
            <v>0</v>
          </cell>
          <cell r="AC20">
            <v>30</v>
          </cell>
          <cell r="AD20">
            <v>0</v>
          </cell>
          <cell r="AE20">
            <v>146</v>
          </cell>
          <cell r="AF20">
            <v>51.4</v>
          </cell>
          <cell r="AG20">
            <v>51.2</v>
          </cell>
          <cell r="AH20">
            <v>111</v>
          </cell>
          <cell r="AI20" t="str">
            <v>увел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103</v>
          </cell>
          <cell r="D21">
            <v>370</v>
          </cell>
          <cell r="E21">
            <v>316</v>
          </cell>
          <cell r="F21">
            <v>152</v>
          </cell>
          <cell r="G21">
            <v>0</v>
          </cell>
          <cell r="H21">
            <v>0.3</v>
          </cell>
          <cell r="I21">
            <v>40</v>
          </cell>
          <cell r="J21">
            <v>317</v>
          </cell>
          <cell r="K21">
            <v>-1</v>
          </cell>
          <cell r="L21">
            <v>0</v>
          </cell>
          <cell r="M21">
            <v>80</v>
          </cell>
          <cell r="N21">
            <v>50</v>
          </cell>
          <cell r="O21">
            <v>30</v>
          </cell>
          <cell r="W21">
            <v>63.2</v>
          </cell>
          <cell r="X21">
            <v>170</v>
          </cell>
          <cell r="Y21">
            <v>7.1518987341772151</v>
          </cell>
          <cell r="Z21">
            <v>2.4050632911392404</v>
          </cell>
          <cell r="AA21">
            <v>0</v>
          </cell>
          <cell r="AC21">
            <v>0</v>
          </cell>
          <cell r="AD21">
            <v>0</v>
          </cell>
          <cell r="AE21">
            <v>55.2</v>
          </cell>
          <cell r="AF21">
            <v>69.400000000000006</v>
          </cell>
          <cell r="AG21">
            <v>53.6</v>
          </cell>
          <cell r="AH21">
            <v>95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50</v>
          </cell>
          <cell r="D22">
            <v>66</v>
          </cell>
          <cell r="E22">
            <v>93</v>
          </cell>
          <cell r="F22">
            <v>20</v>
          </cell>
          <cell r="G22" t="str">
            <v>выв09</v>
          </cell>
          <cell r="H22">
            <v>0</v>
          </cell>
          <cell r="I22">
            <v>60</v>
          </cell>
          <cell r="J22">
            <v>107</v>
          </cell>
          <cell r="K22">
            <v>-14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W22">
            <v>18.600000000000001</v>
          </cell>
          <cell r="Y22">
            <v>1.075268817204301</v>
          </cell>
          <cell r="Z22">
            <v>1.075268817204301</v>
          </cell>
          <cell r="AA22">
            <v>0</v>
          </cell>
          <cell r="AC22">
            <v>0</v>
          </cell>
          <cell r="AD22">
            <v>0</v>
          </cell>
          <cell r="AE22">
            <v>12.4</v>
          </cell>
          <cell r="AF22">
            <v>19.2</v>
          </cell>
          <cell r="AG22">
            <v>13.2</v>
          </cell>
          <cell r="AH22">
            <v>22</v>
          </cell>
          <cell r="AI22" t="str">
            <v>вывод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977</v>
          </cell>
          <cell r="D23">
            <v>2110</v>
          </cell>
          <cell r="E23">
            <v>1125</v>
          </cell>
          <cell r="F23">
            <v>1942</v>
          </cell>
          <cell r="G23">
            <v>0</v>
          </cell>
          <cell r="H23">
            <v>0.17</v>
          </cell>
          <cell r="I23">
            <v>180</v>
          </cell>
          <cell r="J23">
            <v>1145</v>
          </cell>
          <cell r="K23">
            <v>-20</v>
          </cell>
          <cell r="L23">
            <v>0</v>
          </cell>
          <cell r="M23">
            <v>1000</v>
          </cell>
          <cell r="N23">
            <v>0</v>
          </cell>
          <cell r="O23">
            <v>50</v>
          </cell>
          <cell r="W23">
            <v>213</v>
          </cell>
          <cell r="Y23">
            <v>13.812206572769954</v>
          </cell>
          <cell r="Z23">
            <v>9.1173708920187799</v>
          </cell>
          <cell r="AA23">
            <v>0</v>
          </cell>
          <cell r="AC23">
            <v>60</v>
          </cell>
          <cell r="AD23">
            <v>0</v>
          </cell>
          <cell r="AE23">
            <v>213</v>
          </cell>
          <cell r="AF23">
            <v>296.2</v>
          </cell>
          <cell r="AG23">
            <v>235.6</v>
          </cell>
          <cell r="AH23">
            <v>306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29</v>
          </cell>
          <cell r="D24">
            <v>338</v>
          </cell>
          <cell r="E24">
            <v>240</v>
          </cell>
          <cell r="F24">
            <v>122</v>
          </cell>
          <cell r="G24">
            <v>0</v>
          </cell>
          <cell r="H24">
            <v>0.38</v>
          </cell>
          <cell r="I24">
            <v>40</v>
          </cell>
          <cell r="J24">
            <v>244</v>
          </cell>
          <cell r="K24">
            <v>-4</v>
          </cell>
          <cell r="L24">
            <v>40</v>
          </cell>
          <cell r="M24">
            <v>50</v>
          </cell>
          <cell r="N24">
            <v>0</v>
          </cell>
          <cell r="O24">
            <v>30</v>
          </cell>
          <cell r="W24">
            <v>48</v>
          </cell>
          <cell r="X24">
            <v>120</v>
          </cell>
          <cell r="Y24">
            <v>6.916666666666667</v>
          </cell>
          <cell r="Z24">
            <v>2.5416666666666665</v>
          </cell>
          <cell r="AA24">
            <v>0</v>
          </cell>
          <cell r="AC24">
            <v>0</v>
          </cell>
          <cell r="AD24">
            <v>0</v>
          </cell>
          <cell r="AE24">
            <v>52.4</v>
          </cell>
          <cell r="AF24">
            <v>38.799999999999997</v>
          </cell>
          <cell r="AG24">
            <v>44.2</v>
          </cell>
          <cell r="AH24">
            <v>103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382</v>
          </cell>
          <cell r="D25">
            <v>1141</v>
          </cell>
          <cell r="E25">
            <v>777</v>
          </cell>
          <cell r="F25">
            <v>722</v>
          </cell>
          <cell r="G25">
            <v>0</v>
          </cell>
          <cell r="H25">
            <v>0.35</v>
          </cell>
          <cell r="I25">
            <v>45</v>
          </cell>
          <cell r="J25">
            <v>795</v>
          </cell>
          <cell r="K25">
            <v>-18</v>
          </cell>
          <cell r="L25">
            <v>100</v>
          </cell>
          <cell r="M25">
            <v>200</v>
          </cell>
          <cell r="N25">
            <v>0</v>
          </cell>
          <cell r="O25">
            <v>20</v>
          </cell>
          <cell r="W25">
            <v>155.4</v>
          </cell>
          <cell r="X25">
            <v>100</v>
          </cell>
          <cell r="Y25">
            <v>7.2200772200772194</v>
          </cell>
          <cell r="Z25">
            <v>4.6460746460746458</v>
          </cell>
          <cell r="AA25">
            <v>0</v>
          </cell>
          <cell r="AC25">
            <v>0</v>
          </cell>
          <cell r="AD25">
            <v>0</v>
          </cell>
          <cell r="AE25">
            <v>196.4</v>
          </cell>
          <cell r="AF25">
            <v>225.2</v>
          </cell>
          <cell r="AG25">
            <v>165.6</v>
          </cell>
          <cell r="AH25">
            <v>130</v>
          </cell>
          <cell r="AI25" t="str">
            <v>продмай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107</v>
          </cell>
          <cell r="D26">
            <v>371</v>
          </cell>
          <cell r="E26">
            <v>354</v>
          </cell>
          <cell r="F26">
            <v>107</v>
          </cell>
          <cell r="G26" t="str">
            <v>н</v>
          </cell>
          <cell r="H26">
            <v>0.35</v>
          </cell>
          <cell r="I26">
            <v>45</v>
          </cell>
          <cell r="J26">
            <v>394</v>
          </cell>
          <cell r="K26">
            <v>-40</v>
          </cell>
          <cell r="L26">
            <v>50</v>
          </cell>
          <cell r="M26">
            <v>40</v>
          </cell>
          <cell r="N26">
            <v>50</v>
          </cell>
          <cell r="O26">
            <v>20</v>
          </cell>
          <cell r="W26">
            <v>40.799999999999997</v>
          </cell>
          <cell r="X26">
            <v>60</v>
          </cell>
          <cell r="Y26">
            <v>7.5245098039215694</v>
          </cell>
          <cell r="Z26">
            <v>2.6225490196078431</v>
          </cell>
          <cell r="AA26">
            <v>0</v>
          </cell>
          <cell r="AC26">
            <v>0</v>
          </cell>
          <cell r="AD26">
            <v>150</v>
          </cell>
          <cell r="AE26">
            <v>39.200000000000003</v>
          </cell>
          <cell r="AF26">
            <v>40.4</v>
          </cell>
          <cell r="AG26">
            <v>34.4</v>
          </cell>
          <cell r="AH26">
            <v>61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83</v>
          </cell>
          <cell r="D27">
            <v>1005</v>
          </cell>
          <cell r="E27">
            <v>806</v>
          </cell>
          <cell r="F27">
            <v>279</v>
          </cell>
          <cell r="G27">
            <v>0</v>
          </cell>
          <cell r="H27">
            <v>0.35</v>
          </cell>
          <cell r="I27">
            <v>45</v>
          </cell>
          <cell r="J27">
            <v>834</v>
          </cell>
          <cell r="K27">
            <v>-28</v>
          </cell>
          <cell r="L27">
            <v>100</v>
          </cell>
          <cell r="M27">
            <v>120</v>
          </cell>
          <cell r="N27">
            <v>250</v>
          </cell>
          <cell r="O27">
            <v>20</v>
          </cell>
          <cell r="W27">
            <v>151.6</v>
          </cell>
          <cell r="X27">
            <v>350</v>
          </cell>
          <cell r="Y27">
            <v>7.2493403693931402</v>
          </cell>
          <cell r="Z27">
            <v>1.8403693931398417</v>
          </cell>
          <cell r="AA27">
            <v>0</v>
          </cell>
          <cell r="AC27">
            <v>0</v>
          </cell>
          <cell r="AD27">
            <v>48</v>
          </cell>
          <cell r="AE27">
            <v>65.400000000000006</v>
          </cell>
          <cell r="AF27">
            <v>99.2</v>
          </cell>
          <cell r="AG27">
            <v>110.6</v>
          </cell>
          <cell r="AH27">
            <v>175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431</v>
          </cell>
          <cell r="D28">
            <v>1143</v>
          </cell>
          <cell r="E28">
            <v>873</v>
          </cell>
          <cell r="F28">
            <v>669</v>
          </cell>
          <cell r="G28">
            <v>0</v>
          </cell>
          <cell r="H28">
            <v>0.35</v>
          </cell>
          <cell r="I28">
            <v>45</v>
          </cell>
          <cell r="J28">
            <v>906</v>
          </cell>
          <cell r="K28">
            <v>-33</v>
          </cell>
          <cell r="L28">
            <v>100</v>
          </cell>
          <cell r="M28">
            <v>150</v>
          </cell>
          <cell r="N28">
            <v>200</v>
          </cell>
          <cell r="O28">
            <v>20</v>
          </cell>
          <cell r="W28">
            <v>174.6</v>
          </cell>
          <cell r="X28">
            <v>150</v>
          </cell>
          <cell r="Y28">
            <v>7.268041237113402</v>
          </cell>
          <cell r="Z28">
            <v>3.8316151202749142</v>
          </cell>
          <cell r="AA28">
            <v>0</v>
          </cell>
          <cell r="AC28">
            <v>0</v>
          </cell>
          <cell r="AD28">
            <v>0</v>
          </cell>
          <cell r="AE28">
            <v>168.4</v>
          </cell>
          <cell r="AF28">
            <v>211.6</v>
          </cell>
          <cell r="AG28">
            <v>167.6</v>
          </cell>
          <cell r="AH28">
            <v>162</v>
          </cell>
          <cell r="AI28" t="str">
            <v>оконч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301.49599999999998</v>
          </cell>
          <cell r="D29">
            <v>800.66099999999994</v>
          </cell>
          <cell r="E29">
            <v>658.35900000000004</v>
          </cell>
          <cell r="F29">
            <v>176.27600000000001</v>
          </cell>
          <cell r="G29">
            <v>0</v>
          </cell>
          <cell r="H29">
            <v>1</v>
          </cell>
          <cell r="I29">
            <v>50</v>
          </cell>
          <cell r="J29">
            <v>647.13699999999994</v>
          </cell>
          <cell r="K29">
            <v>11.222000000000094</v>
          </cell>
          <cell r="L29">
            <v>50</v>
          </cell>
          <cell r="M29">
            <v>100</v>
          </cell>
          <cell r="N29">
            <v>200</v>
          </cell>
          <cell r="O29">
            <v>140</v>
          </cell>
          <cell r="W29">
            <v>87.288800000000009</v>
          </cell>
          <cell r="X29">
            <v>100</v>
          </cell>
          <cell r="Y29">
            <v>7.1747578154356573</v>
          </cell>
          <cell r="Z29">
            <v>2.0194572499564662</v>
          </cell>
          <cell r="AA29">
            <v>121.44</v>
          </cell>
          <cell r="AC29">
            <v>100.47499999999999</v>
          </cell>
          <cell r="AD29">
            <v>0</v>
          </cell>
          <cell r="AE29">
            <v>77.793599999999998</v>
          </cell>
          <cell r="AF29">
            <v>110.25399999999999</v>
          </cell>
          <cell r="AG29">
            <v>84.302800000000005</v>
          </cell>
          <cell r="AH29">
            <v>178.79499999999999</v>
          </cell>
          <cell r="AI29">
            <v>0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2983.8519999999999</v>
          </cell>
          <cell r="D30">
            <v>14842.598</v>
          </cell>
          <cell r="E30">
            <v>7317.2120000000004</v>
          </cell>
          <cell r="F30">
            <v>3826.5940000000001</v>
          </cell>
          <cell r="G30">
            <v>0</v>
          </cell>
          <cell r="H30">
            <v>1</v>
          </cell>
          <cell r="I30">
            <v>50</v>
          </cell>
          <cell r="J30">
            <v>7405.326</v>
          </cell>
          <cell r="K30">
            <v>-88.113999999999578</v>
          </cell>
          <cell r="L30">
            <v>600</v>
          </cell>
          <cell r="M30">
            <v>1500</v>
          </cell>
          <cell r="N30">
            <v>500</v>
          </cell>
          <cell r="O30">
            <v>1300</v>
          </cell>
          <cell r="W30">
            <v>1073.0636</v>
          </cell>
          <cell r="X30">
            <v>1300</v>
          </cell>
          <cell r="Y30">
            <v>7.200499578962515</v>
          </cell>
          <cell r="Z30">
            <v>3.5660458522682164</v>
          </cell>
          <cell r="AA30">
            <v>0</v>
          </cell>
          <cell r="AC30">
            <v>1951.894</v>
          </cell>
          <cell r="AD30">
            <v>0</v>
          </cell>
          <cell r="AE30">
            <v>1139.93</v>
          </cell>
          <cell r="AF30">
            <v>1254.9259999999999</v>
          </cell>
          <cell r="AG30">
            <v>1059.453</v>
          </cell>
          <cell r="AH30">
            <v>2729.3139999999999</v>
          </cell>
          <cell r="AI30" t="str">
            <v>продмай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187.25</v>
          </cell>
          <cell r="D31">
            <v>434.00799999999998</v>
          </cell>
          <cell r="E31">
            <v>336.14699999999999</v>
          </cell>
          <cell r="F31">
            <v>268.45299999999997</v>
          </cell>
          <cell r="G31">
            <v>0</v>
          </cell>
          <cell r="H31">
            <v>1</v>
          </cell>
          <cell r="I31">
            <v>50</v>
          </cell>
          <cell r="J31">
            <v>328.892</v>
          </cell>
          <cell r="K31">
            <v>7.2549999999999955</v>
          </cell>
          <cell r="L31">
            <v>0</v>
          </cell>
          <cell r="M31">
            <v>100</v>
          </cell>
          <cell r="N31">
            <v>0</v>
          </cell>
          <cell r="O31">
            <v>30</v>
          </cell>
          <cell r="W31">
            <v>67.229399999999998</v>
          </cell>
          <cell r="X31">
            <v>110</v>
          </cell>
          <cell r="Y31">
            <v>7.1167227433236055</v>
          </cell>
          <cell r="Z31">
            <v>3.9930893329406478</v>
          </cell>
          <cell r="AA31">
            <v>0</v>
          </cell>
          <cell r="AC31">
            <v>0</v>
          </cell>
          <cell r="AD31">
            <v>0</v>
          </cell>
          <cell r="AE31">
            <v>65.483199999999997</v>
          </cell>
          <cell r="AF31">
            <v>82.449600000000004</v>
          </cell>
          <cell r="AG31">
            <v>67.026199999999989</v>
          </cell>
          <cell r="AH31">
            <v>85.84</v>
          </cell>
          <cell r="AI31">
            <v>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244.09</v>
          </cell>
          <cell r="D32">
            <v>608.08399999999995</v>
          </cell>
          <cell r="E32">
            <v>586.79399999999998</v>
          </cell>
          <cell r="F32">
            <v>349</v>
          </cell>
          <cell r="G32">
            <v>0</v>
          </cell>
          <cell r="H32">
            <v>1</v>
          </cell>
          <cell r="I32">
            <v>50</v>
          </cell>
          <cell r="J32">
            <v>588.46400000000006</v>
          </cell>
          <cell r="K32">
            <v>-1.6700000000000728</v>
          </cell>
          <cell r="L32">
            <v>0</v>
          </cell>
          <cell r="M32">
            <v>120</v>
          </cell>
          <cell r="N32">
            <v>150</v>
          </cell>
          <cell r="O32">
            <v>190</v>
          </cell>
          <cell r="W32">
            <v>100.49879999999999</v>
          </cell>
          <cell r="X32">
            <v>100</v>
          </cell>
          <cell r="Y32">
            <v>7.1543142803695172</v>
          </cell>
          <cell r="Z32">
            <v>3.4726782807356908</v>
          </cell>
          <cell r="AA32">
            <v>0</v>
          </cell>
          <cell r="AC32">
            <v>84.3</v>
          </cell>
          <cell r="AD32">
            <v>0</v>
          </cell>
          <cell r="AE32">
            <v>98.866399999999999</v>
          </cell>
          <cell r="AF32">
            <v>132.88499999999999</v>
          </cell>
          <cell r="AG32">
            <v>95.917600000000007</v>
          </cell>
          <cell r="AH32">
            <v>164.38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151.99700000000001</v>
          </cell>
          <cell r="D33">
            <v>341.98</v>
          </cell>
          <cell r="E33">
            <v>284.77999999999997</v>
          </cell>
          <cell r="F33">
            <v>207.56700000000001</v>
          </cell>
          <cell r="G33">
            <v>0</v>
          </cell>
          <cell r="H33">
            <v>1</v>
          </cell>
          <cell r="I33">
            <v>60</v>
          </cell>
          <cell r="J33">
            <v>282.03800000000001</v>
          </cell>
          <cell r="K33">
            <v>2.7419999999999618</v>
          </cell>
          <cell r="L33">
            <v>0</v>
          </cell>
          <cell r="M33">
            <v>70</v>
          </cell>
          <cell r="N33">
            <v>50</v>
          </cell>
          <cell r="O33">
            <v>0</v>
          </cell>
          <cell r="W33">
            <v>56.955999999999996</v>
          </cell>
          <cell r="X33">
            <v>90</v>
          </cell>
          <cell r="Y33">
            <v>7.331396165461058</v>
          </cell>
          <cell r="Z33">
            <v>3.6443394901327344</v>
          </cell>
          <cell r="AA33">
            <v>0</v>
          </cell>
          <cell r="AC33">
            <v>0</v>
          </cell>
          <cell r="AD33">
            <v>0</v>
          </cell>
          <cell r="AE33">
            <v>44.702999999999996</v>
          </cell>
          <cell r="AF33">
            <v>56.7</v>
          </cell>
          <cell r="AG33">
            <v>50.97</v>
          </cell>
          <cell r="AH33">
            <v>64.78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3754.6559999999999</v>
          </cell>
          <cell r="D34">
            <v>25901.51</v>
          </cell>
          <cell r="E34">
            <v>11582.911</v>
          </cell>
          <cell r="F34">
            <v>7928.33</v>
          </cell>
          <cell r="G34">
            <v>0</v>
          </cell>
          <cell r="H34">
            <v>1</v>
          </cell>
          <cell r="I34">
            <v>60</v>
          </cell>
          <cell r="J34">
            <v>11610.342000000001</v>
          </cell>
          <cell r="K34">
            <v>-27.431000000000495</v>
          </cell>
          <cell r="L34">
            <v>600</v>
          </cell>
          <cell r="M34">
            <v>2700</v>
          </cell>
          <cell r="N34">
            <v>0</v>
          </cell>
          <cell r="O34">
            <v>2200</v>
          </cell>
          <cell r="W34">
            <v>1793.2921999999999</v>
          </cell>
          <cell r="X34">
            <v>1700</v>
          </cell>
          <cell r="Y34">
            <v>7.2092713055909128</v>
          </cell>
          <cell r="Z34">
            <v>4.4211032647105704</v>
          </cell>
          <cell r="AA34">
            <v>0</v>
          </cell>
          <cell r="AC34">
            <v>2616.4499999999998</v>
          </cell>
          <cell r="AD34">
            <v>0</v>
          </cell>
          <cell r="AE34">
            <v>1460.2583999999999</v>
          </cell>
          <cell r="AF34">
            <v>1880.7418000000002</v>
          </cell>
          <cell r="AG34">
            <v>1926.922</v>
          </cell>
          <cell r="AH34">
            <v>3978.6080000000002</v>
          </cell>
          <cell r="AI34" t="str">
            <v>май яб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31.713000000000001</v>
          </cell>
          <cell r="D35">
            <v>29.3</v>
          </cell>
          <cell r="E35">
            <v>52.75</v>
          </cell>
          <cell r="F35">
            <v>2.9329999999999998</v>
          </cell>
          <cell r="G35" t="str">
            <v>выв09</v>
          </cell>
          <cell r="H35">
            <v>0</v>
          </cell>
          <cell r="I35">
            <v>50</v>
          </cell>
          <cell r="J35">
            <v>56.557000000000002</v>
          </cell>
          <cell r="K35">
            <v>-3.8070000000000022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W35">
            <v>10.55</v>
          </cell>
          <cell r="Y35">
            <v>0.27800947867298575</v>
          </cell>
          <cell r="Z35">
            <v>0.27800947867298575</v>
          </cell>
          <cell r="AA35">
            <v>0</v>
          </cell>
          <cell r="AC35">
            <v>0</v>
          </cell>
          <cell r="AD35">
            <v>0</v>
          </cell>
          <cell r="AE35">
            <v>14.0816</v>
          </cell>
          <cell r="AF35">
            <v>13.2</v>
          </cell>
          <cell r="AG35">
            <v>11.968</v>
          </cell>
          <cell r="AH35">
            <v>8.8000000000000007</v>
          </cell>
          <cell r="AI35" t="str">
            <v>вывод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231.46600000000001</v>
          </cell>
          <cell r="D36">
            <v>778.22299999999996</v>
          </cell>
          <cell r="E36">
            <v>618.48</v>
          </cell>
          <cell r="F36">
            <v>375.315</v>
          </cell>
          <cell r="G36">
            <v>0</v>
          </cell>
          <cell r="H36">
            <v>1</v>
          </cell>
          <cell r="I36">
            <v>50</v>
          </cell>
          <cell r="J36">
            <v>602.62</v>
          </cell>
          <cell r="K36">
            <v>15.860000000000014</v>
          </cell>
          <cell r="L36">
            <v>60</v>
          </cell>
          <cell r="M36">
            <v>150</v>
          </cell>
          <cell r="N36">
            <v>0</v>
          </cell>
          <cell r="O36">
            <v>140</v>
          </cell>
          <cell r="W36">
            <v>110.02160000000001</v>
          </cell>
          <cell r="X36">
            <v>200</v>
          </cell>
          <cell r="Y36">
            <v>7.1378256633242927</v>
          </cell>
          <cell r="Z36">
            <v>3.4112846931875191</v>
          </cell>
          <cell r="AA36">
            <v>0</v>
          </cell>
          <cell r="AC36">
            <v>68.372</v>
          </cell>
          <cell r="AD36">
            <v>0</v>
          </cell>
          <cell r="AE36">
            <v>107.7132</v>
          </cell>
          <cell r="AF36">
            <v>126.1926</v>
          </cell>
          <cell r="AG36">
            <v>110.65540000000001</v>
          </cell>
          <cell r="AH36">
            <v>183.124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2621.36</v>
          </cell>
          <cell r="D37">
            <v>10055.030000000001</v>
          </cell>
          <cell r="E37">
            <v>4977.3450000000003</v>
          </cell>
          <cell r="F37">
            <v>1784.63</v>
          </cell>
          <cell r="G37">
            <v>0</v>
          </cell>
          <cell r="H37">
            <v>1</v>
          </cell>
          <cell r="I37">
            <v>60</v>
          </cell>
          <cell r="J37">
            <v>4987.3739999999998</v>
          </cell>
          <cell r="K37">
            <v>-10.028999999999542</v>
          </cell>
          <cell r="L37">
            <v>80</v>
          </cell>
          <cell r="M37">
            <v>1000</v>
          </cell>
          <cell r="N37">
            <v>850</v>
          </cell>
          <cell r="O37">
            <v>990</v>
          </cell>
          <cell r="W37">
            <v>614.00000000000011</v>
          </cell>
          <cell r="X37">
            <v>900</v>
          </cell>
          <cell r="Y37">
            <v>7.5156840390879465</v>
          </cell>
          <cell r="Z37">
            <v>2.9065635179153091</v>
          </cell>
          <cell r="AA37">
            <v>1099.82</v>
          </cell>
          <cell r="AC37">
            <v>807.52499999999998</v>
          </cell>
          <cell r="AD37">
            <v>0</v>
          </cell>
          <cell r="AE37">
            <v>1134.7813999999998</v>
          </cell>
          <cell r="AF37">
            <v>1053.3120000000001</v>
          </cell>
          <cell r="AG37">
            <v>704.63599999999997</v>
          </cell>
          <cell r="AH37">
            <v>1434.827</v>
          </cell>
          <cell r="AI37" t="str">
            <v>оконч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2487.4259999999999</v>
          </cell>
          <cell r="D38">
            <v>9539.009</v>
          </cell>
          <cell r="E38">
            <v>5200.3850000000002</v>
          </cell>
          <cell r="F38">
            <v>1867.5350000000001</v>
          </cell>
          <cell r="G38">
            <v>0</v>
          </cell>
          <cell r="H38">
            <v>1</v>
          </cell>
          <cell r="I38">
            <v>60</v>
          </cell>
          <cell r="J38">
            <v>5181.241</v>
          </cell>
          <cell r="K38">
            <v>19.144000000000233</v>
          </cell>
          <cell r="L38">
            <v>0</v>
          </cell>
          <cell r="M38">
            <v>1000</v>
          </cell>
          <cell r="N38">
            <v>800</v>
          </cell>
          <cell r="O38">
            <v>870</v>
          </cell>
          <cell r="W38">
            <v>659.827</v>
          </cell>
          <cell r="X38">
            <v>1300</v>
          </cell>
          <cell r="Y38">
            <v>7.5285415722606075</v>
          </cell>
          <cell r="Z38">
            <v>2.8303403770988456</v>
          </cell>
          <cell r="AA38">
            <v>1108.08</v>
          </cell>
          <cell r="AC38">
            <v>793.17</v>
          </cell>
          <cell r="AD38">
            <v>0</v>
          </cell>
          <cell r="AE38">
            <v>950.07299999999998</v>
          </cell>
          <cell r="AF38">
            <v>962.65179999999998</v>
          </cell>
          <cell r="AG38">
            <v>680.72799999999995</v>
          </cell>
          <cell r="AH38">
            <v>1521.645</v>
          </cell>
          <cell r="AI38" t="str">
            <v>оконч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117.242</v>
          </cell>
          <cell r="D39">
            <v>336.66</v>
          </cell>
          <cell r="E39">
            <v>277.16899999999998</v>
          </cell>
          <cell r="F39">
            <v>171.435</v>
          </cell>
          <cell r="G39">
            <v>0</v>
          </cell>
          <cell r="H39">
            <v>1</v>
          </cell>
          <cell r="I39">
            <v>60</v>
          </cell>
          <cell r="J39">
            <v>268.935</v>
          </cell>
          <cell r="K39">
            <v>8.2339999999999804</v>
          </cell>
          <cell r="L39">
            <v>50</v>
          </cell>
          <cell r="M39">
            <v>80</v>
          </cell>
          <cell r="N39">
            <v>50</v>
          </cell>
          <cell r="O39">
            <v>20</v>
          </cell>
          <cell r="W39">
            <v>55.433799999999998</v>
          </cell>
          <cell r="X39">
            <v>50</v>
          </cell>
          <cell r="Y39">
            <v>7.2417009117181221</v>
          </cell>
          <cell r="Z39">
            <v>3.0926077591649861</v>
          </cell>
          <cell r="AA39">
            <v>0</v>
          </cell>
          <cell r="AC39">
            <v>0</v>
          </cell>
          <cell r="AD39">
            <v>0</v>
          </cell>
          <cell r="AE39">
            <v>65.194000000000003</v>
          </cell>
          <cell r="AF39">
            <v>62.717399999999998</v>
          </cell>
          <cell r="AG39">
            <v>55.341600000000007</v>
          </cell>
          <cell r="AH39">
            <v>58.277999999999999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145.774</v>
          </cell>
          <cell r="D40">
            <v>291.34399999999999</v>
          </cell>
          <cell r="E40">
            <v>262.16199999999998</v>
          </cell>
          <cell r="F40">
            <v>163.51</v>
          </cell>
          <cell r="G40">
            <v>0</v>
          </cell>
          <cell r="H40">
            <v>1</v>
          </cell>
          <cell r="I40">
            <v>60</v>
          </cell>
          <cell r="J40">
            <v>261.02699999999999</v>
          </cell>
          <cell r="K40">
            <v>1.1349999999999909</v>
          </cell>
          <cell r="L40">
            <v>60</v>
          </cell>
          <cell r="M40">
            <v>70</v>
          </cell>
          <cell r="N40">
            <v>50</v>
          </cell>
          <cell r="O40">
            <v>42</v>
          </cell>
          <cell r="W40">
            <v>52.432399999999994</v>
          </cell>
          <cell r="X40">
            <v>40</v>
          </cell>
          <cell r="Y40">
            <v>7.3143705037343327</v>
          </cell>
          <cell r="Z40">
            <v>3.1184916196855381</v>
          </cell>
          <cell r="AA40">
            <v>0</v>
          </cell>
          <cell r="AC40">
            <v>0</v>
          </cell>
          <cell r="AD40">
            <v>0</v>
          </cell>
          <cell r="AE40">
            <v>54.0336</v>
          </cell>
          <cell r="AF40">
            <v>62.654399999999995</v>
          </cell>
          <cell r="AG40">
            <v>51.922000000000004</v>
          </cell>
          <cell r="AH40">
            <v>36.08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41.21</v>
          </cell>
          <cell r="D41">
            <v>33.06</v>
          </cell>
          <cell r="E41">
            <v>25.084</v>
          </cell>
          <cell r="F41">
            <v>48.395000000000003</v>
          </cell>
          <cell r="G41">
            <v>0</v>
          </cell>
          <cell r="H41">
            <v>1</v>
          </cell>
          <cell r="I41">
            <v>180</v>
          </cell>
          <cell r="J41">
            <v>24.187000000000001</v>
          </cell>
          <cell r="K41">
            <v>0.89699999999999847</v>
          </cell>
          <cell r="L41">
            <v>0</v>
          </cell>
          <cell r="M41">
            <v>30</v>
          </cell>
          <cell r="N41">
            <v>0</v>
          </cell>
          <cell r="O41">
            <v>0</v>
          </cell>
          <cell r="W41">
            <v>5.0167999999999999</v>
          </cell>
          <cell r="Y41">
            <v>15.626494976877693</v>
          </cell>
          <cell r="Z41">
            <v>9.6465874661138589</v>
          </cell>
          <cell r="AA41">
            <v>0</v>
          </cell>
          <cell r="AC41">
            <v>0</v>
          </cell>
          <cell r="AD41">
            <v>0</v>
          </cell>
          <cell r="AE41">
            <v>4.7249999999999996</v>
          </cell>
          <cell r="AF41">
            <v>8.6989999999999998</v>
          </cell>
          <cell r="AG41">
            <v>6.2249999999999996</v>
          </cell>
          <cell r="AH41">
            <v>4.5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173.45</v>
          </cell>
          <cell r="D42">
            <v>852.49199999999996</v>
          </cell>
          <cell r="E42">
            <v>481.55799999999999</v>
          </cell>
          <cell r="F42">
            <v>534.68499999999995</v>
          </cell>
          <cell r="G42">
            <v>0</v>
          </cell>
          <cell r="H42">
            <v>1</v>
          </cell>
          <cell r="I42">
            <v>60</v>
          </cell>
          <cell r="J42">
            <v>468.84</v>
          </cell>
          <cell r="K42">
            <v>12.718000000000018</v>
          </cell>
          <cell r="L42">
            <v>100</v>
          </cell>
          <cell r="M42">
            <v>200</v>
          </cell>
          <cell r="N42">
            <v>0</v>
          </cell>
          <cell r="O42">
            <v>32</v>
          </cell>
          <cell r="W42">
            <v>96.311599999999999</v>
          </cell>
          <cell r="Y42">
            <v>8.6665053846058004</v>
          </cell>
          <cell r="Z42">
            <v>5.5516157970587132</v>
          </cell>
          <cell r="AA42">
            <v>0</v>
          </cell>
          <cell r="AC42">
            <v>0</v>
          </cell>
          <cell r="AD42">
            <v>0</v>
          </cell>
          <cell r="AE42">
            <v>107.5992</v>
          </cell>
          <cell r="AF42">
            <v>127.7012</v>
          </cell>
          <cell r="AG42">
            <v>125.5874</v>
          </cell>
          <cell r="AH42">
            <v>104.06100000000001</v>
          </cell>
          <cell r="AI42">
            <v>0</v>
          </cell>
        </row>
        <row r="43">
          <cell r="A43" t="str">
            <v xml:space="preserve"> 247  Сардельки Нежные, ВЕС.  ПОКОМ</v>
          </cell>
          <cell r="B43" t="str">
            <v>кг</v>
          </cell>
          <cell r="C43">
            <v>33.957000000000001</v>
          </cell>
          <cell r="D43">
            <v>165.93600000000001</v>
          </cell>
          <cell r="E43">
            <v>148.21799999999999</v>
          </cell>
          <cell r="F43">
            <v>48.994999999999997</v>
          </cell>
          <cell r="G43">
            <v>0</v>
          </cell>
          <cell r="H43">
            <v>1</v>
          </cell>
          <cell r="I43">
            <v>30</v>
          </cell>
          <cell r="J43">
            <v>153.101</v>
          </cell>
          <cell r="K43">
            <v>-4.8830000000000098</v>
          </cell>
          <cell r="L43">
            <v>30</v>
          </cell>
          <cell r="M43">
            <v>30</v>
          </cell>
          <cell r="N43">
            <v>20</v>
          </cell>
          <cell r="O43">
            <v>20</v>
          </cell>
          <cell r="W43">
            <v>29.643599999999999</v>
          </cell>
          <cell r="X43">
            <v>40</v>
          </cell>
          <cell r="Y43">
            <v>5.700893278819037</v>
          </cell>
          <cell r="Z43">
            <v>1.6528019538787462</v>
          </cell>
          <cell r="AA43">
            <v>0</v>
          </cell>
          <cell r="AC43">
            <v>0</v>
          </cell>
          <cell r="AD43">
            <v>0</v>
          </cell>
          <cell r="AE43">
            <v>30.445600000000002</v>
          </cell>
          <cell r="AF43">
            <v>26.316000000000003</v>
          </cell>
          <cell r="AG43">
            <v>26.512999999999998</v>
          </cell>
          <cell r="AH43">
            <v>40.192999999999998</v>
          </cell>
          <cell r="AI43">
            <v>0</v>
          </cell>
        </row>
        <row r="44">
          <cell r="A44" t="str">
            <v xml:space="preserve"> 248  Сардельки Сочные ТМ Особый рецепт,   ПОКОМ</v>
          </cell>
          <cell r="B44" t="str">
            <v>кг</v>
          </cell>
          <cell r="C44">
            <v>121.559</v>
          </cell>
          <cell r="D44">
            <v>104.34099999999999</v>
          </cell>
          <cell r="E44">
            <v>165.45099999999999</v>
          </cell>
          <cell r="F44">
            <v>56.369</v>
          </cell>
          <cell r="G44" t="str">
            <v>н</v>
          </cell>
          <cell r="H44">
            <v>1</v>
          </cell>
          <cell r="I44">
            <v>30</v>
          </cell>
          <cell r="J44">
            <v>185.917</v>
          </cell>
          <cell r="K44">
            <v>-20.466000000000008</v>
          </cell>
          <cell r="L44">
            <v>0</v>
          </cell>
          <cell r="M44">
            <v>0</v>
          </cell>
          <cell r="N44">
            <v>80</v>
          </cell>
          <cell r="O44">
            <v>40</v>
          </cell>
          <cell r="W44">
            <v>26.876200000000001</v>
          </cell>
          <cell r="X44">
            <v>30</v>
          </cell>
          <cell r="Y44">
            <v>6.1901980190651953</v>
          </cell>
          <cell r="Z44">
            <v>2.0973575133389391</v>
          </cell>
          <cell r="AA44">
            <v>31.07</v>
          </cell>
          <cell r="AC44">
            <v>0</v>
          </cell>
          <cell r="AD44">
            <v>0</v>
          </cell>
          <cell r="AE44">
            <v>29.988</v>
          </cell>
          <cell r="AF44">
            <v>36.54</v>
          </cell>
          <cell r="AG44">
            <v>21.036000000000001</v>
          </cell>
          <cell r="AH44">
            <v>13.6</v>
          </cell>
          <cell r="AI44">
            <v>0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B45" t="str">
            <v>кг</v>
          </cell>
          <cell r="C45">
            <v>563.096</v>
          </cell>
          <cell r="D45">
            <v>2758.663</v>
          </cell>
          <cell r="E45">
            <v>1415.415</v>
          </cell>
          <cell r="F45">
            <v>386.40499999999997</v>
          </cell>
          <cell r="G45">
            <v>0</v>
          </cell>
          <cell r="H45">
            <v>1</v>
          </cell>
          <cell r="I45">
            <v>30</v>
          </cell>
          <cell r="J45">
            <v>1423.15</v>
          </cell>
          <cell r="K45">
            <v>-7.7350000000001273</v>
          </cell>
          <cell r="L45">
            <v>200</v>
          </cell>
          <cell r="M45">
            <v>250</v>
          </cell>
          <cell r="N45">
            <v>370</v>
          </cell>
          <cell r="O45">
            <v>290</v>
          </cell>
          <cell r="W45">
            <v>243.02699999999999</v>
          </cell>
          <cell r="X45">
            <v>250</v>
          </cell>
          <cell r="Y45">
            <v>5.9927703506194785</v>
          </cell>
          <cell r="Z45">
            <v>1.5899673698807129</v>
          </cell>
          <cell r="AA45">
            <v>0</v>
          </cell>
          <cell r="AC45">
            <v>200.28</v>
          </cell>
          <cell r="AD45">
            <v>0</v>
          </cell>
          <cell r="AE45">
            <v>258.23239999999998</v>
          </cell>
          <cell r="AF45">
            <v>270.64839999999998</v>
          </cell>
          <cell r="AG45">
            <v>217.83939999999998</v>
          </cell>
          <cell r="AH45">
            <v>412.77600000000001</v>
          </cell>
          <cell r="AI45">
            <v>0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B46" t="str">
            <v>кг</v>
          </cell>
          <cell r="C46">
            <v>100.806</v>
          </cell>
          <cell r="D46">
            <v>58.165999999999997</v>
          </cell>
          <cell r="E46">
            <v>120.40900000000001</v>
          </cell>
          <cell r="F46">
            <v>30.475000000000001</v>
          </cell>
          <cell r="G46">
            <v>0</v>
          </cell>
          <cell r="H46">
            <v>1</v>
          </cell>
          <cell r="I46">
            <v>40</v>
          </cell>
          <cell r="J46">
            <v>127.779</v>
          </cell>
          <cell r="K46">
            <v>-7.3699999999999903</v>
          </cell>
          <cell r="L46">
            <v>0</v>
          </cell>
          <cell r="M46">
            <v>0</v>
          </cell>
          <cell r="N46">
            <v>80</v>
          </cell>
          <cell r="O46">
            <v>0</v>
          </cell>
          <cell r="W46">
            <v>24.081800000000001</v>
          </cell>
          <cell r="X46">
            <v>40</v>
          </cell>
          <cell r="Y46">
            <v>6.2484947138502926</v>
          </cell>
          <cell r="Z46">
            <v>1.2654784941324984</v>
          </cell>
          <cell r="AA46">
            <v>0</v>
          </cell>
          <cell r="AC46">
            <v>0</v>
          </cell>
          <cell r="AD46">
            <v>0</v>
          </cell>
          <cell r="AE46">
            <v>18.489799999999999</v>
          </cell>
          <cell r="AF46">
            <v>21.172000000000001</v>
          </cell>
          <cell r="AG46">
            <v>9.9212000000000007</v>
          </cell>
          <cell r="AH46">
            <v>12.129</v>
          </cell>
          <cell r="AI46" t="str">
            <v xml:space="preserve">увел 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B47" t="str">
            <v>кг</v>
          </cell>
          <cell r="C47">
            <v>55.124000000000002</v>
          </cell>
          <cell r="D47">
            <v>191.09</v>
          </cell>
          <cell r="E47">
            <v>212.09200000000001</v>
          </cell>
          <cell r="F47">
            <v>32.731999999999999</v>
          </cell>
          <cell r="G47" t="str">
            <v>н</v>
          </cell>
          <cell r="H47">
            <v>1</v>
          </cell>
          <cell r="I47">
            <v>35</v>
          </cell>
          <cell r="J47">
            <v>206.47499999999999</v>
          </cell>
          <cell r="K47">
            <v>5.6170000000000186</v>
          </cell>
          <cell r="L47">
            <v>30</v>
          </cell>
          <cell r="M47">
            <v>20</v>
          </cell>
          <cell r="N47">
            <v>60</v>
          </cell>
          <cell r="O47">
            <v>60</v>
          </cell>
          <cell r="W47">
            <v>30.244400000000002</v>
          </cell>
          <cell r="X47">
            <v>70</v>
          </cell>
          <cell r="Y47">
            <v>7.0337649283834356</v>
          </cell>
          <cell r="Z47">
            <v>1.0822499371784529</v>
          </cell>
          <cell r="AA47">
            <v>0</v>
          </cell>
          <cell r="AC47">
            <v>60.87</v>
          </cell>
          <cell r="AD47">
            <v>0</v>
          </cell>
          <cell r="AE47">
            <v>30.962</v>
          </cell>
          <cell r="AF47">
            <v>24.622800000000002</v>
          </cell>
          <cell r="AG47">
            <v>20.897200000000002</v>
          </cell>
          <cell r="AH47">
            <v>96.581999999999994</v>
          </cell>
          <cell r="AI47">
            <v>0</v>
          </cell>
        </row>
        <row r="48">
          <cell r="A48" t="str">
            <v xml:space="preserve"> 263  Шпикачки Стародворские, ВЕС.  ПОКОМ</v>
          </cell>
          <cell r="B48" t="str">
            <v>кг</v>
          </cell>
          <cell r="C48">
            <v>136.51599999999999</v>
          </cell>
          <cell r="D48">
            <v>90.582999999999998</v>
          </cell>
          <cell r="E48">
            <v>145.17400000000001</v>
          </cell>
          <cell r="F48">
            <v>79.370999999999995</v>
          </cell>
          <cell r="G48">
            <v>0</v>
          </cell>
          <cell r="H48">
            <v>1</v>
          </cell>
          <cell r="I48">
            <v>30</v>
          </cell>
          <cell r="J48">
            <v>141.21899999999999</v>
          </cell>
          <cell r="K48">
            <v>3.9550000000000125</v>
          </cell>
          <cell r="L48">
            <v>0</v>
          </cell>
          <cell r="M48">
            <v>0</v>
          </cell>
          <cell r="N48">
            <v>30</v>
          </cell>
          <cell r="O48">
            <v>15</v>
          </cell>
          <cell r="W48">
            <v>29.034800000000001</v>
          </cell>
          <cell r="X48">
            <v>60</v>
          </cell>
          <cell r="Y48">
            <v>5.8333792552385404</v>
          </cell>
          <cell r="Z48">
            <v>2.7336506536983203</v>
          </cell>
          <cell r="AA48">
            <v>0</v>
          </cell>
          <cell r="AC48">
            <v>0</v>
          </cell>
          <cell r="AD48">
            <v>0</v>
          </cell>
          <cell r="AE48">
            <v>35.496400000000001</v>
          </cell>
          <cell r="AF48">
            <v>36.948399999999999</v>
          </cell>
          <cell r="AG48">
            <v>22.527000000000001</v>
          </cell>
          <cell r="AH48">
            <v>37.503999999999998</v>
          </cell>
          <cell r="AI48">
            <v>0</v>
          </cell>
        </row>
        <row r="49">
          <cell r="A49" t="str">
            <v xml:space="preserve"> 265  Колбаса Балыкбургская, ВЕС, ТМ Баварушка  ПОКОМ</v>
          </cell>
          <cell r="B49" t="str">
            <v>кг</v>
          </cell>
          <cell r="C49">
            <v>209.77799999999999</v>
          </cell>
          <cell r="D49">
            <v>301.59199999999998</v>
          </cell>
          <cell r="E49">
            <v>375.00700000000001</v>
          </cell>
          <cell r="F49">
            <v>131.34899999999999</v>
          </cell>
          <cell r="G49" t="str">
            <v>н</v>
          </cell>
          <cell r="H49">
            <v>1</v>
          </cell>
          <cell r="I49">
            <v>45</v>
          </cell>
          <cell r="J49">
            <v>379.28899999999999</v>
          </cell>
          <cell r="K49">
            <v>-4.2819999999999823</v>
          </cell>
          <cell r="L49">
            <v>50</v>
          </cell>
          <cell r="M49">
            <v>60</v>
          </cell>
          <cell r="N49">
            <v>70</v>
          </cell>
          <cell r="O49">
            <v>58</v>
          </cell>
          <cell r="W49">
            <v>64.922800000000009</v>
          </cell>
          <cell r="X49">
            <v>160</v>
          </cell>
          <cell r="Y49">
            <v>7.260145896356903</v>
          </cell>
          <cell r="Z49">
            <v>2.0231567338438881</v>
          </cell>
          <cell r="AA49">
            <v>0</v>
          </cell>
          <cell r="AC49">
            <v>50.393000000000001</v>
          </cell>
          <cell r="AD49">
            <v>0</v>
          </cell>
          <cell r="AE49">
            <v>63.349000000000004</v>
          </cell>
          <cell r="AF49">
            <v>74.653999999999996</v>
          </cell>
          <cell r="AG49">
            <v>52.624800000000008</v>
          </cell>
          <cell r="AH49">
            <v>132.61799999999999</v>
          </cell>
          <cell r="AI49">
            <v>0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B50" t="str">
            <v>кг</v>
          </cell>
          <cell r="C50">
            <v>210.57300000000001</v>
          </cell>
          <cell r="D50">
            <v>291.38400000000001</v>
          </cell>
          <cell r="E50">
            <v>450.63900000000001</v>
          </cell>
          <cell r="F50">
            <v>44.856000000000002</v>
          </cell>
          <cell r="G50" t="str">
            <v>н</v>
          </cell>
          <cell r="H50">
            <v>1</v>
          </cell>
          <cell r="I50">
            <v>45</v>
          </cell>
          <cell r="J50">
            <v>462.029</v>
          </cell>
          <cell r="K50">
            <v>-11.389999999999986</v>
          </cell>
          <cell r="L50">
            <v>50</v>
          </cell>
          <cell r="M50">
            <v>50</v>
          </cell>
          <cell r="N50">
            <v>180</v>
          </cell>
          <cell r="O50">
            <v>58</v>
          </cell>
          <cell r="W50">
            <v>67.773200000000003</v>
          </cell>
          <cell r="X50">
            <v>170</v>
          </cell>
          <cell r="Y50">
            <v>7.3016472587984627</v>
          </cell>
          <cell r="Z50">
            <v>0.66185453837209984</v>
          </cell>
          <cell r="AA50">
            <v>60.311999999999998</v>
          </cell>
          <cell r="AC50">
            <v>51.460999999999999</v>
          </cell>
          <cell r="AD50">
            <v>0</v>
          </cell>
          <cell r="AE50">
            <v>55.052000000000007</v>
          </cell>
          <cell r="AF50">
            <v>73.409000000000006</v>
          </cell>
          <cell r="AG50">
            <v>50.086200000000005</v>
          </cell>
          <cell r="AH50">
            <v>143.36199999999999</v>
          </cell>
          <cell r="AI50">
            <v>0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B51" t="str">
            <v>кг</v>
          </cell>
          <cell r="C51">
            <v>121.842</v>
          </cell>
          <cell r="D51">
            <v>345.56299999999999</v>
          </cell>
          <cell r="E51">
            <v>267.42099999999999</v>
          </cell>
          <cell r="F51">
            <v>197.124</v>
          </cell>
          <cell r="G51" t="str">
            <v>н</v>
          </cell>
          <cell r="H51">
            <v>1</v>
          </cell>
          <cell r="I51">
            <v>45</v>
          </cell>
          <cell r="J51">
            <v>265.98099999999999</v>
          </cell>
          <cell r="K51">
            <v>1.4399999999999977</v>
          </cell>
          <cell r="L51">
            <v>60</v>
          </cell>
          <cell r="M51">
            <v>70</v>
          </cell>
          <cell r="N51">
            <v>0</v>
          </cell>
          <cell r="O51">
            <v>0</v>
          </cell>
          <cell r="W51">
            <v>53.484200000000001</v>
          </cell>
          <cell r="X51">
            <v>60</v>
          </cell>
          <cell r="Y51">
            <v>7.2381002239913848</v>
          </cell>
          <cell r="Z51">
            <v>3.6856492197695765</v>
          </cell>
          <cell r="AA51">
            <v>0</v>
          </cell>
          <cell r="AC51">
            <v>0</v>
          </cell>
          <cell r="AD51">
            <v>0</v>
          </cell>
          <cell r="AE51">
            <v>50.974000000000004</v>
          </cell>
          <cell r="AF51">
            <v>67.186000000000007</v>
          </cell>
          <cell r="AG51">
            <v>56.150800000000004</v>
          </cell>
          <cell r="AH51">
            <v>60.796999999999997</v>
          </cell>
          <cell r="AI51">
            <v>0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B52" t="str">
            <v>шт</v>
          </cell>
          <cell r="C52">
            <v>1287</v>
          </cell>
          <cell r="D52">
            <v>5903</v>
          </cell>
          <cell r="E52">
            <v>2836</v>
          </cell>
          <cell r="F52">
            <v>1406</v>
          </cell>
          <cell r="G52" t="str">
            <v>акк</v>
          </cell>
          <cell r="H52">
            <v>0.35</v>
          </cell>
          <cell r="I52">
            <v>40</v>
          </cell>
          <cell r="J52">
            <v>2145</v>
          </cell>
          <cell r="K52">
            <v>691</v>
          </cell>
          <cell r="L52">
            <v>200</v>
          </cell>
          <cell r="M52">
            <v>700</v>
          </cell>
          <cell r="N52">
            <v>700</v>
          </cell>
          <cell r="O52">
            <v>350</v>
          </cell>
          <cell r="W52">
            <v>501.2</v>
          </cell>
          <cell r="X52">
            <v>600</v>
          </cell>
          <cell r="Y52">
            <v>7.1947326416600159</v>
          </cell>
          <cell r="Z52">
            <v>2.8052673583399841</v>
          </cell>
          <cell r="AA52">
            <v>0</v>
          </cell>
          <cell r="AC52">
            <v>330</v>
          </cell>
          <cell r="AD52">
            <v>0</v>
          </cell>
          <cell r="AE52">
            <v>397.4</v>
          </cell>
          <cell r="AF52">
            <v>468.2</v>
          </cell>
          <cell r="AG52">
            <v>465.8</v>
          </cell>
          <cell r="AH52">
            <v>592</v>
          </cell>
          <cell r="AI52">
            <v>0</v>
          </cell>
        </row>
        <row r="53">
          <cell r="A53" t="str">
            <v xml:space="preserve"> 273  Сосиски Сочинки с сочной грудинкой, МГС 0.4кг,   ПОКОМ</v>
          </cell>
          <cell r="B53" t="str">
            <v>шт</v>
          </cell>
          <cell r="C53">
            <v>3035</v>
          </cell>
          <cell r="D53">
            <v>13679</v>
          </cell>
          <cell r="E53">
            <v>6217</v>
          </cell>
          <cell r="F53">
            <v>2481</v>
          </cell>
          <cell r="G53" t="str">
            <v>акк</v>
          </cell>
          <cell r="H53">
            <v>0.4</v>
          </cell>
          <cell r="I53">
            <v>40</v>
          </cell>
          <cell r="J53">
            <v>4562</v>
          </cell>
          <cell r="K53">
            <v>1655</v>
          </cell>
          <cell r="L53">
            <v>700</v>
          </cell>
          <cell r="M53">
            <v>1400</v>
          </cell>
          <cell r="N53">
            <v>800</v>
          </cell>
          <cell r="O53">
            <v>430</v>
          </cell>
          <cell r="W53">
            <v>1039.4000000000001</v>
          </cell>
          <cell r="X53">
            <v>2100</v>
          </cell>
          <cell r="Y53">
            <v>7.1974215893784868</v>
          </cell>
          <cell r="Z53">
            <v>2.3869540119299595</v>
          </cell>
          <cell r="AA53">
            <v>0</v>
          </cell>
          <cell r="AC53">
            <v>312</v>
          </cell>
          <cell r="AD53">
            <v>708</v>
          </cell>
          <cell r="AE53">
            <v>1006.2</v>
          </cell>
          <cell r="AF53">
            <v>1075.8</v>
          </cell>
          <cell r="AG53">
            <v>935.6</v>
          </cell>
          <cell r="AH53">
            <v>1056</v>
          </cell>
          <cell r="AI53">
            <v>0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B54" t="str">
            <v>шт</v>
          </cell>
          <cell r="C54">
            <v>1130</v>
          </cell>
          <cell r="D54">
            <v>6238</v>
          </cell>
          <cell r="E54">
            <v>5164</v>
          </cell>
          <cell r="F54">
            <v>2130</v>
          </cell>
          <cell r="G54">
            <v>0</v>
          </cell>
          <cell r="H54">
            <v>0.45</v>
          </cell>
          <cell r="I54">
            <v>45</v>
          </cell>
          <cell r="J54">
            <v>5224</v>
          </cell>
          <cell r="K54">
            <v>-60</v>
          </cell>
          <cell r="L54">
            <v>500</v>
          </cell>
          <cell r="M54">
            <v>1000</v>
          </cell>
          <cell r="N54">
            <v>800</v>
          </cell>
          <cell r="O54">
            <v>220</v>
          </cell>
          <cell r="W54">
            <v>704.8</v>
          </cell>
          <cell r="X54">
            <v>600</v>
          </cell>
          <cell r="Y54">
            <v>7.1367763904653811</v>
          </cell>
          <cell r="Z54">
            <v>3.0221339387060162</v>
          </cell>
          <cell r="AA54">
            <v>0</v>
          </cell>
          <cell r="AC54">
            <v>120</v>
          </cell>
          <cell r="AD54">
            <v>1520</v>
          </cell>
          <cell r="AE54">
            <v>670.8</v>
          </cell>
          <cell r="AF54">
            <v>736.2</v>
          </cell>
          <cell r="AG54">
            <v>691</v>
          </cell>
          <cell r="AH54">
            <v>465</v>
          </cell>
          <cell r="AI54" t="str">
            <v>продмай</v>
          </cell>
        </row>
        <row r="55">
          <cell r="A55" t="str">
            <v xml:space="preserve"> 283  Сосиски Сочинки, ВЕС, ТМ Стародворье ПОКОМ</v>
          </cell>
          <cell r="B55" t="str">
            <v>кг</v>
          </cell>
          <cell r="C55">
            <v>252.94900000000001</v>
          </cell>
          <cell r="D55">
            <v>754.69399999999996</v>
          </cell>
          <cell r="E55">
            <v>735.85500000000002</v>
          </cell>
          <cell r="F55">
            <v>263.64800000000002</v>
          </cell>
          <cell r="G55" t="str">
            <v>оконч</v>
          </cell>
          <cell r="H55">
            <v>1</v>
          </cell>
          <cell r="I55">
            <v>40</v>
          </cell>
          <cell r="J55">
            <v>766.39400000000001</v>
          </cell>
          <cell r="K55">
            <v>-30.538999999999987</v>
          </cell>
          <cell r="L55">
            <v>100</v>
          </cell>
          <cell r="M55">
            <v>150</v>
          </cell>
          <cell r="N55">
            <v>300</v>
          </cell>
          <cell r="O55">
            <v>80</v>
          </cell>
          <cell r="W55">
            <v>147.17099999999999</v>
          </cell>
          <cell r="X55">
            <v>240</v>
          </cell>
          <cell r="Y55">
            <v>7.1593452514422014</v>
          </cell>
          <cell r="Z55">
            <v>1.7914398896521735</v>
          </cell>
          <cell r="AA55">
            <v>0</v>
          </cell>
          <cell r="AC55">
            <v>0</v>
          </cell>
          <cell r="AD55">
            <v>0</v>
          </cell>
          <cell r="AE55">
            <v>133.11539999999999</v>
          </cell>
          <cell r="AF55">
            <v>137.00020000000001</v>
          </cell>
          <cell r="AG55">
            <v>116.56959999999999</v>
          </cell>
          <cell r="AH55">
            <v>151.08199999999999</v>
          </cell>
          <cell r="AI55">
            <v>0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B56" t="str">
            <v>шт</v>
          </cell>
          <cell r="C56">
            <v>448</v>
          </cell>
          <cell r="D56">
            <v>1026</v>
          </cell>
          <cell r="E56">
            <v>517</v>
          </cell>
          <cell r="F56">
            <v>939</v>
          </cell>
          <cell r="G56">
            <v>0</v>
          </cell>
          <cell r="H56">
            <v>0.1</v>
          </cell>
          <cell r="I56">
            <v>730</v>
          </cell>
          <cell r="J56">
            <v>536</v>
          </cell>
          <cell r="K56">
            <v>-19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W56">
            <v>103.4</v>
          </cell>
          <cell r="Y56">
            <v>9.0812379110251449</v>
          </cell>
          <cell r="Z56">
            <v>9.0812379110251449</v>
          </cell>
          <cell r="AA56">
            <v>0</v>
          </cell>
          <cell r="AC56">
            <v>0</v>
          </cell>
          <cell r="AD56">
            <v>0</v>
          </cell>
          <cell r="AE56">
            <v>85.6</v>
          </cell>
          <cell r="AF56">
            <v>128.6</v>
          </cell>
          <cell r="AG56">
            <v>85.4</v>
          </cell>
          <cell r="AH56">
            <v>111</v>
          </cell>
          <cell r="AI56">
            <v>0</v>
          </cell>
        </row>
        <row r="57">
          <cell r="A57" t="str">
            <v xml:space="preserve"> 290  Колбаса Царедворская, 0,4кг ТМ Стародворье  Поком</v>
          </cell>
          <cell r="B57" t="str">
            <v>шт</v>
          </cell>
          <cell r="C57">
            <v>29</v>
          </cell>
          <cell r="D57">
            <v>23</v>
          </cell>
          <cell r="E57">
            <v>14</v>
          </cell>
          <cell r="F57">
            <v>38</v>
          </cell>
          <cell r="G57" t="str">
            <v>выв09</v>
          </cell>
          <cell r="H57">
            <v>0</v>
          </cell>
          <cell r="I57" t="e">
            <v>#N/A</v>
          </cell>
          <cell r="J57">
            <v>14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80</v>
          </cell>
          <cell r="W57">
            <v>2.8</v>
          </cell>
          <cell r="Y57">
            <v>13.571428571428573</v>
          </cell>
          <cell r="Z57">
            <v>13.571428571428573</v>
          </cell>
          <cell r="AA57">
            <v>0</v>
          </cell>
          <cell r="AC57">
            <v>0</v>
          </cell>
          <cell r="AD57">
            <v>0</v>
          </cell>
          <cell r="AE57">
            <v>3</v>
          </cell>
          <cell r="AF57">
            <v>7.2</v>
          </cell>
          <cell r="AG57">
            <v>3.2</v>
          </cell>
          <cell r="AH57">
            <v>3</v>
          </cell>
          <cell r="AI57" t="str">
            <v>вывод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B58" t="str">
            <v>шт</v>
          </cell>
          <cell r="C58">
            <v>291</v>
          </cell>
          <cell r="D58">
            <v>2005</v>
          </cell>
          <cell r="E58">
            <v>1249</v>
          </cell>
          <cell r="F58">
            <v>993</v>
          </cell>
          <cell r="G58">
            <v>0</v>
          </cell>
          <cell r="H58">
            <v>0.35</v>
          </cell>
          <cell r="I58">
            <v>40</v>
          </cell>
          <cell r="J58">
            <v>1294</v>
          </cell>
          <cell r="K58">
            <v>-45</v>
          </cell>
          <cell r="L58">
            <v>200</v>
          </cell>
          <cell r="M58">
            <v>300</v>
          </cell>
          <cell r="N58">
            <v>0</v>
          </cell>
          <cell r="O58">
            <v>80</v>
          </cell>
          <cell r="W58">
            <v>237.8</v>
          </cell>
          <cell r="X58">
            <v>200</v>
          </cell>
          <cell r="Y58">
            <v>7.1194280908326322</v>
          </cell>
          <cell r="Z58">
            <v>4.1757779646761986</v>
          </cell>
          <cell r="AA58">
            <v>0</v>
          </cell>
          <cell r="AC58">
            <v>60</v>
          </cell>
          <cell r="AD58">
            <v>0</v>
          </cell>
          <cell r="AE58">
            <v>225.6</v>
          </cell>
          <cell r="AF58">
            <v>262.39999999999998</v>
          </cell>
          <cell r="AG58">
            <v>263.8</v>
          </cell>
          <cell r="AH58">
            <v>356</v>
          </cell>
          <cell r="AI58">
            <v>0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B59" t="str">
            <v>кг</v>
          </cell>
          <cell r="C59">
            <v>113.27</v>
          </cell>
          <cell r="D59">
            <v>351.73500000000001</v>
          </cell>
          <cell r="E59">
            <v>299.411</v>
          </cell>
          <cell r="F59">
            <v>153.86000000000001</v>
          </cell>
          <cell r="G59">
            <v>0</v>
          </cell>
          <cell r="H59">
            <v>1</v>
          </cell>
          <cell r="I59">
            <v>40</v>
          </cell>
          <cell r="J59">
            <v>298.40199999999999</v>
          </cell>
          <cell r="K59">
            <v>1.0090000000000146</v>
          </cell>
          <cell r="L59">
            <v>50</v>
          </cell>
          <cell r="M59">
            <v>50</v>
          </cell>
          <cell r="N59">
            <v>50</v>
          </cell>
          <cell r="O59">
            <v>0</v>
          </cell>
          <cell r="W59">
            <v>49.384599999999999</v>
          </cell>
          <cell r="X59">
            <v>50</v>
          </cell>
          <cell r="Y59">
            <v>7.1653916403089228</v>
          </cell>
          <cell r="Z59">
            <v>3.1155461419146864</v>
          </cell>
          <cell r="AA59">
            <v>52.488</v>
          </cell>
          <cell r="AC59">
            <v>0</v>
          </cell>
          <cell r="AD59">
            <v>0</v>
          </cell>
          <cell r="AE59">
            <v>38.466000000000001</v>
          </cell>
          <cell r="AF59">
            <v>52.910000000000004</v>
          </cell>
          <cell r="AG59">
            <v>50.305399999999999</v>
          </cell>
          <cell r="AH59">
            <v>38.637</v>
          </cell>
          <cell r="AI59">
            <v>0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B60" t="str">
            <v>шт</v>
          </cell>
          <cell r="C60">
            <v>1064</v>
          </cell>
          <cell r="D60">
            <v>5656</v>
          </cell>
          <cell r="E60">
            <v>2551</v>
          </cell>
          <cell r="F60">
            <v>1295</v>
          </cell>
          <cell r="G60">
            <v>0</v>
          </cell>
          <cell r="H60">
            <v>0.4</v>
          </cell>
          <cell r="I60">
            <v>35</v>
          </cell>
          <cell r="J60">
            <v>2590</v>
          </cell>
          <cell r="K60">
            <v>-39</v>
          </cell>
          <cell r="L60">
            <v>600</v>
          </cell>
          <cell r="M60">
            <v>700</v>
          </cell>
          <cell r="N60">
            <v>300</v>
          </cell>
          <cell r="O60">
            <v>230</v>
          </cell>
          <cell r="W60">
            <v>486.2</v>
          </cell>
          <cell r="X60">
            <v>600</v>
          </cell>
          <cell r="Y60">
            <v>7.1883998354586591</v>
          </cell>
          <cell r="Z60">
            <v>2.6635129576306049</v>
          </cell>
          <cell r="AA60">
            <v>0</v>
          </cell>
          <cell r="AC60">
            <v>120</v>
          </cell>
          <cell r="AD60">
            <v>0</v>
          </cell>
          <cell r="AE60">
            <v>582.20000000000005</v>
          </cell>
          <cell r="AF60">
            <v>566.4</v>
          </cell>
          <cell r="AG60">
            <v>479.6</v>
          </cell>
          <cell r="AH60">
            <v>590</v>
          </cell>
          <cell r="AI60" t="e">
            <v>#N/A</v>
          </cell>
        </row>
        <row r="61">
          <cell r="A61" t="str">
            <v xml:space="preserve"> 302  Сосиски Сочинки по-баварски,  0.4кг, ТМ Стародворье  ПОКОМ</v>
          </cell>
          <cell r="B61" t="str">
            <v>шт</v>
          </cell>
          <cell r="C61">
            <v>1019</v>
          </cell>
          <cell r="D61">
            <v>7585</v>
          </cell>
          <cell r="E61">
            <v>3241</v>
          </cell>
          <cell r="F61">
            <v>1873</v>
          </cell>
          <cell r="G61">
            <v>0</v>
          </cell>
          <cell r="H61">
            <v>0.4</v>
          </cell>
          <cell r="I61">
            <v>40</v>
          </cell>
          <cell r="J61">
            <v>3261</v>
          </cell>
          <cell r="K61">
            <v>-20</v>
          </cell>
          <cell r="L61">
            <v>300</v>
          </cell>
          <cell r="M61">
            <v>700</v>
          </cell>
          <cell r="N61">
            <v>500</v>
          </cell>
          <cell r="O61">
            <v>370</v>
          </cell>
          <cell r="W61">
            <v>579.79999999999995</v>
          </cell>
          <cell r="X61">
            <v>800</v>
          </cell>
          <cell r="Y61">
            <v>7.1973094170403593</v>
          </cell>
          <cell r="Z61">
            <v>3.2304242842359439</v>
          </cell>
          <cell r="AA61">
            <v>0</v>
          </cell>
          <cell r="AC61">
            <v>342</v>
          </cell>
          <cell r="AD61">
            <v>0</v>
          </cell>
          <cell r="AE61">
            <v>597.79999999999995</v>
          </cell>
          <cell r="AF61">
            <v>626.4</v>
          </cell>
          <cell r="AG61">
            <v>575.6</v>
          </cell>
          <cell r="AH61">
            <v>951</v>
          </cell>
          <cell r="AI61" t="e">
            <v>#N/A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B62" t="str">
            <v>кг</v>
          </cell>
          <cell r="C62">
            <v>39.76</v>
          </cell>
          <cell r="D62">
            <v>158.30799999999999</v>
          </cell>
          <cell r="E62">
            <v>80.891000000000005</v>
          </cell>
          <cell r="F62">
            <v>113.59699999999999</v>
          </cell>
          <cell r="G62" t="str">
            <v>лид, я</v>
          </cell>
          <cell r="H62">
            <v>1</v>
          </cell>
          <cell r="I62">
            <v>40</v>
          </cell>
          <cell r="J62">
            <v>87.971000000000004</v>
          </cell>
          <cell r="K62">
            <v>-7.0799999999999983</v>
          </cell>
          <cell r="L62">
            <v>20</v>
          </cell>
          <cell r="M62">
            <v>30</v>
          </cell>
          <cell r="N62">
            <v>0</v>
          </cell>
          <cell r="O62">
            <v>0</v>
          </cell>
          <cell r="W62">
            <v>16.1782</v>
          </cell>
          <cell r="Y62">
            <v>10.112188006082258</v>
          </cell>
          <cell r="Z62">
            <v>7.0216093261302239</v>
          </cell>
          <cell r="AA62">
            <v>0</v>
          </cell>
          <cell r="AC62">
            <v>0</v>
          </cell>
          <cell r="AD62">
            <v>0</v>
          </cell>
          <cell r="AE62">
            <v>15.300999999999998</v>
          </cell>
          <cell r="AF62">
            <v>19.591000000000001</v>
          </cell>
          <cell r="AG62">
            <v>21.613199999999999</v>
          </cell>
          <cell r="AH62">
            <v>19.294</v>
          </cell>
          <cell r="AI62">
            <v>0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B63" t="str">
            <v>кг</v>
          </cell>
          <cell r="C63">
            <v>614.322</v>
          </cell>
          <cell r="D63">
            <v>832.19299999999998</v>
          </cell>
          <cell r="E63">
            <v>610</v>
          </cell>
          <cell r="F63">
            <v>236</v>
          </cell>
          <cell r="G63" t="str">
            <v>акк</v>
          </cell>
          <cell r="H63">
            <v>1</v>
          </cell>
          <cell r="I63">
            <v>40</v>
          </cell>
          <cell r="J63">
            <v>221.43</v>
          </cell>
          <cell r="K63">
            <v>388.57</v>
          </cell>
          <cell r="L63">
            <v>100</v>
          </cell>
          <cell r="M63">
            <v>150</v>
          </cell>
          <cell r="N63">
            <v>150</v>
          </cell>
          <cell r="O63">
            <v>0</v>
          </cell>
          <cell r="W63">
            <v>113.3</v>
          </cell>
          <cell r="X63">
            <v>180</v>
          </cell>
          <cell r="Y63">
            <v>7.2021182700794357</v>
          </cell>
          <cell r="Z63">
            <v>2.0829655781112093</v>
          </cell>
          <cell r="AA63">
            <v>43.5</v>
          </cell>
          <cell r="AC63">
            <v>0</v>
          </cell>
          <cell r="AD63">
            <v>0</v>
          </cell>
          <cell r="AE63">
            <v>91.4</v>
          </cell>
          <cell r="AF63">
            <v>107.2</v>
          </cell>
          <cell r="AG63">
            <v>100.6</v>
          </cell>
          <cell r="AH63">
            <v>54.375</v>
          </cell>
          <cell r="AI63">
            <v>0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B64" t="str">
            <v>шт</v>
          </cell>
          <cell r="C64">
            <v>410</v>
          </cell>
          <cell r="D64">
            <v>2233</v>
          </cell>
          <cell r="E64">
            <v>1714</v>
          </cell>
          <cell r="F64">
            <v>883</v>
          </cell>
          <cell r="G64" t="str">
            <v>лид, я</v>
          </cell>
          <cell r="H64">
            <v>0.35</v>
          </cell>
          <cell r="I64">
            <v>40</v>
          </cell>
          <cell r="J64">
            <v>1742</v>
          </cell>
          <cell r="K64">
            <v>-28</v>
          </cell>
          <cell r="L64">
            <v>200</v>
          </cell>
          <cell r="M64">
            <v>400</v>
          </cell>
          <cell r="N64">
            <v>200</v>
          </cell>
          <cell r="O64">
            <v>250</v>
          </cell>
          <cell r="W64">
            <v>288.8</v>
          </cell>
          <cell r="X64">
            <v>400</v>
          </cell>
          <cell r="Y64">
            <v>7.2126038781163428</v>
          </cell>
          <cell r="Z64">
            <v>3.0574792243767313</v>
          </cell>
          <cell r="AA64">
            <v>0</v>
          </cell>
          <cell r="AC64">
            <v>270</v>
          </cell>
          <cell r="AD64">
            <v>0</v>
          </cell>
          <cell r="AE64">
            <v>266</v>
          </cell>
          <cell r="AF64">
            <v>297.60000000000002</v>
          </cell>
          <cell r="AG64">
            <v>286.60000000000002</v>
          </cell>
          <cell r="AH64">
            <v>606</v>
          </cell>
          <cell r="AI64">
            <v>0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B65" t="str">
            <v>шт</v>
          </cell>
          <cell r="C65">
            <v>578</v>
          </cell>
          <cell r="D65">
            <v>3112</v>
          </cell>
          <cell r="E65">
            <v>2193</v>
          </cell>
          <cell r="F65">
            <v>1405</v>
          </cell>
          <cell r="G65" t="str">
            <v>неакк</v>
          </cell>
          <cell r="H65">
            <v>0.35</v>
          </cell>
          <cell r="I65">
            <v>40</v>
          </cell>
          <cell r="J65">
            <v>2267</v>
          </cell>
          <cell r="K65">
            <v>-74</v>
          </cell>
          <cell r="L65">
            <v>200</v>
          </cell>
          <cell r="M65">
            <v>500</v>
          </cell>
          <cell r="N65">
            <v>200</v>
          </cell>
          <cell r="O65">
            <v>250</v>
          </cell>
          <cell r="W65">
            <v>384.6</v>
          </cell>
          <cell r="X65">
            <v>450</v>
          </cell>
          <cell r="Y65">
            <v>7.1632865314612584</v>
          </cell>
          <cell r="Z65">
            <v>3.6531461258450335</v>
          </cell>
          <cell r="AA65">
            <v>0</v>
          </cell>
          <cell r="AC65">
            <v>270</v>
          </cell>
          <cell r="AD65">
            <v>0</v>
          </cell>
          <cell r="AE65">
            <v>360.8</v>
          </cell>
          <cell r="AF65">
            <v>423</v>
          </cell>
          <cell r="AG65">
            <v>399.4</v>
          </cell>
          <cell r="AH65">
            <v>663</v>
          </cell>
          <cell r="AI65">
            <v>0</v>
          </cell>
        </row>
        <row r="66">
          <cell r="A66" t="str">
            <v xml:space="preserve"> 309  Сосиски Сочинки с сыром 0,4 кг ТМ Стародворье  ПОКОМ</v>
          </cell>
          <cell r="B66" t="str">
            <v>шт</v>
          </cell>
          <cell r="C66">
            <v>510</v>
          </cell>
          <cell r="D66">
            <v>1106</v>
          </cell>
          <cell r="E66">
            <v>1196</v>
          </cell>
          <cell r="F66">
            <v>384</v>
          </cell>
          <cell r="G66">
            <v>0</v>
          </cell>
          <cell r="H66">
            <v>0.4</v>
          </cell>
          <cell r="I66">
            <v>35</v>
          </cell>
          <cell r="J66">
            <v>1222</v>
          </cell>
          <cell r="K66">
            <v>-26</v>
          </cell>
          <cell r="L66">
            <v>200</v>
          </cell>
          <cell r="M66">
            <v>220</v>
          </cell>
          <cell r="N66">
            <v>400</v>
          </cell>
          <cell r="O66">
            <v>140</v>
          </cell>
          <cell r="W66">
            <v>218.8</v>
          </cell>
          <cell r="X66">
            <v>370</v>
          </cell>
          <cell r="Y66">
            <v>7.1937842778793417</v>
          </cell>
          <cell r="Z66">
            <v>1.7550274223034734</v>
          </cell>
          <cell r="AA66">
            <v>0</v>
          </cell>
          <cell r="AC66">
            <v>102</v>
          </cell>
          <cell r="AD66">
            <v>0</v>
          </cell>
          <cell r="AE66">
            <v>199</v>
          </cell>
          <cell r="AF66">
            <v>228.2</v>
          </cell>
          <cell r="AG66">
            <v>184.8</v>
          </cell>
          <cell r="AH66">
            <v>383</v>
          </cell>
          <cell r="AI66">
            <v>0</v>
          </cell>
        </row>
        <row r="67">
          <cell r="A67" t="str">
            <v xml:space="preserve"> 312  Ветчина Филейская ВЕС ТМ  Вязанка ТС Столичная  ПОКОМ</v>
          </cell>
          <cell r="B67" t="str">
            <v>кг</v>
          </cell>
          <cell r="C67">
            <v>149.59700000000001</v>
          </cell>
          <cell r="D67">
            <v>248.27</v>
          </cell>
          <cell r="E67">
            <v>340.75</v>
          </cell>
          <cell r="F67">
            <v>48.999000000000002</v>
          </cell>
          <cell r="G67">
            <v>700</v>
          </cell>
          <cell r="H67">
            <v>1</v>
          </cell>
          <cell r="I67">
            <v>50</v>
          </cell>
          <cell r="J67">
            <v>351.56099999999998</v>
          </cell>
          <cell r="K67">
            <v>-10.810999999999979</v>
          </cell>
          <cell r="L67">
            <v>50</v>
          </cell>
          <cell r="M67">
            <v>60</v>
          </cell>
          <cell r="N67">
            <v>100</v>
          </cell>
          <cell r="O67">
            <v>96</v>
          </cell>
          <cell r="W67">
            <v>53.029600000000002</v>
          </cell>
          <cell r="X67">
            <v>120</v>
          </cell>
          <cell r="Y67">
            <v>7.1469330336265031</v>
          </cell>
          <cell r="Z67">
            <v>0.92399339236954459</v>
          </cell>
          <cell r="AA67">
            <v>0</v>
          </cell>
          <cell r="AC67">
            <v>75.602000000000004</v>
          </cell>
          <cell r="AD67">
            <v>0</v>
          </cell>
          <cell r="AE67">
            <v>39.752799999999993</v>
          </cell>
          <cell r="AF67">
            <v>48.0976</v>
          </cell>
          <cell r="AG67">
            <v>38.1892</v>
          </cell>
          <cell r="AH67">
            <v>132.428</v>
          </cell>
          <cell r="AI67">
            <v>0</v>
          </cell>
        </row>
        <row r="68">
          <cell r="A68" t="str">
            <v xml:space="preserve"> 315  Колбаса вареная Молокуша ТМ Вязанка ВЕС, ПОКОМ</v>
          </cell>
          <cell r="B68" t="str">
            <v>кг</v>
          </cell>
          <cell r="C68">
            <v>516.24300000000005</v>
          </cell>
          <cell r="D68">
            <v>1339.578</v>
          </cell>
          <cell r="E68">
            <v>1074.645</v>
          </cell>
          <cell r="F68">
            <v>765.03599999999994</v>
          </cell>
          <cell r="G68" t="str">
            <v>н</v>
          </cell>
          <cell r="H68">
            <v>1</v>
          </cell>
          <cell r="I68">
            <v>50</v>
          </cell>
          <cell r="J68">
            <v>1072.575</v>
          </cell>
          <cell r="K68">
            <v>2.0699999999999363</v>
          </cell>
          <cell r="L68">
            <v>100</v>
          </cell>
          <cell r="M68">
            <v>200</v>
          </cell>
          <cell r="N68">
            <v>200</v>
          </cell>
          <cell r="O68">
            <v>136</v>
          </cell>
          <cell r="W68">
            <v>158.96999999999997</v>
          </cell>
          <cell r="X68">
            <v>100</v>
          </cell>
          <cell r="Y68">
            <v>8.5867522173995106</v>
          </cell>
          <cell r="Z68">
            <v>4.8124551802226838</v>
          </cell>
          <cell r="AA68">
            <v>204.44</v>
          </cell>
          <cell r="AC68">
            <v>75.355000000000004</v>
          </cell>
          <cell r="AD68">
            <v>0</v>
          </cell>
          <cell r="AE68">
            <v>123.03399999999999</v>
          </cell>
          <cell r="AF68">
            <v>165.566</v>
          </cell>
          <cell r="AG68">
            <v>186.12899999999999</v>
          </cell>
          <cell r="AH68">
            <v>137.33000000000001</v>
          </cell>
          <cell r="AI68" t="str">
            <v>май яб</v>
          </cell>
        </row>
        <row r="69">
          <cell r="A69" t="str">
            <v xml:space="preserve"> 316  Колбаса Нежная ТМ Зареченские ВЕС  ПОКОМ</v>
          </cell>
          <cell r="B69" t="str">
            <v>кг</v>
          </cell>
          <cell r="C69">
            <v>62.674999999999997</v>
          </cell>
          <cell r="D69">
            <v>95.073999999999998</v>
          </cell>
          <cell r="E69">
            <v>82.075999999999993</v>
          </cell>
          <cell r="F69">
            <v>69.588999999999999</v>
          </cell>
          <cell r="G69">
            <v>0</v>
          </cell>
          <cell r="H69">
            <v>1</v>
          </cell>
          <cell r="I69">
            <v>50</v>
          </cell>
          <cell r="J69">
            <v>86.512</v>
          </cell>
          <cell r="K69">
            <v>-4.436000000000007</v>
          </cell>
          <cell r="L69">
            <v>0</v>
          </cell>
          <cell r="M69">
            <v>30</v>
          </cell>
          <cell r="N69">
            <v>0</v>
          </cell>
          <cell r="O69">
            <v>0</v>
          </cell>
          <cell r="W69">
            <v>16.415199999999999</v>
          </cell>
          <cell r="X69">
            <v>20</v>
          </cell>
          <cell r="Y69">
            <v>7.2852600029241197</v>
          </cell>
          <cell r="Z69">
            <v>4.2393025975924754</v>
          </cell>
          <cell r="AA69">
            <v>0</v>
          </cell>
          <cell r="AC69">
            <v>0</v>
          </cell>
          <cell r="AD69">
            <v>0</v>
          </cell>
          <cell r="AE69">
            <v>14.1</v>
          </cell>
          <cell r="AF69">
            <v>18.3</v>
          </cell>
          <cell r="AG69">
            <v>16.532</v>
          </cell>
          <cell r="AH69">
            <v>27.36</v>
          </cell>
          <cell r="AI69">
            <v>0</v>
          </cell>
        </row>
        <row r="70">
          <cell r="A70" t="str">
            <v xml:space="preserve"> 318  Сосиски Датские ТМ Зареченские, ВЕС  ПОКОМ</v>
          </cell>
          <cell r="B70" t="str">
            <v>кг</v>
          </cell>
          <cell r="C70">
            <v>569.75</v>
          </cell>
          <cell r="D70">
            <v>3287.61</v>
          </cell>
          <cell r="E70">
            <v>2837</v>
          </cell>
          <cell r="F70">
            <v>1477</v>
          </cell>
          <cell r="G70">
            <v>0</v>
          </cell>
          <cell r="H70">
            <v>1</v>
          </cell>
          <cell r="I70">
            <v>40</v>
          </cell>
          <cell r="J70">
            <v>2785.4949999999999</v>
          </cell>
          <cell r="K70">
            <v>51.505000000000109</v>
          </cell>
          <cell r="L70">
            <v>400</v>
          </cell>
          <cell r="M70">
            <v>800</v>
          </cell>
          <cell r="N70">
            <v>0</v>
          </cell>
          <cell r="O70">
            <v>900</v>
          </cell>
          <cell r="W70">
            <v>465.14160000000004</v>
          </cell>
          <cell r="X70">
            <v>650</v>
          </cell>
          <cell r="Y70">
            <v>7.1526606091564373</v>
          </cell>
          <cell r="Z70">
            <v>3.175377132468908</v>
          </cell>
          <cell r="AA70">
            <v>0</v>
          </cell>
          <cell r="AC70">
            <v>511.29199999999997</v>
          </cell>
          <cell r="AD70">
            <v>0</v>
          </cell>
          <cell r="AE70">
            <v>468.01499999999999</v>
          </cell>
          <cell r="AF70">
            <v>401.28000000000003</v>
          </cell>
          <cell r="AG70">
            <v>453.8</v>
          </cell>
          <cell r="AH70">
            <v>821.55899999999997</v>
          </cell>
          <cell r="AI70" t="str">
            <v>продмай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B71" t="str">
            <v>шт</v>
          </cell>
          <cell r="C71">
            <v>3764</v>
          </cell>
          <cell r="D71">
            <v>4424</v>
          </cell>
          <cell r="E71">
            <v>4516</v>
          </cell>
          <cell r="F71">
            <v>3613</v>
          </cell>
          <cell r="G71">
            <v>0</v>
          </cell>
          <cell r="H71">
            <v>0.45</v>
          </cell>
          <cell r="I71">
            <v>50</v>
          </cell>
          <cell r="J71">
            <v>4564</v>
          </cell>
          <cell r="K71">
            <v>-48</v>
          </cell>
          <cell r="L71">
            <v>0</v>
          </cell>
          <cell r="M71">
            <v>0</v>
          </cell>
          <cell r="N71">
            <v>500</v>
          </cell>
          <cell r="O71">
            <v>570</v>
          </cell>
          <cell r="W71">
            <v>613.20000000000005</v>
          </cell>
          <cell r="X71">
            <v>500</v>
          </cell>
          <cell r="Y71">
            <v>7.5228310502283096</v>
          </cell>
          <cell r="Z71">
            <v>5.8920417482061316</v>
          </cell>
          <cell r="AA71">
            <v>100</v>
          </cell>
          <cell r="AC71">
            <v>440</v>
          </cell>
          <cell r="AD71">
            <v>910</v>
          </cell>
          <cell r="AE71">
            <v>687.8</v>
          </cell>
          <cell r="AF71">
            <v>747.8</v>
          </cell>
          <cell r="AG71">
            <v>643.79999999999995</v>
          </cell>
          <cell r="AH71">
            <v>941</v>
          </cell>
          <cell r="AI71" t="str">
            <v>май яб</v>
          </cell>
        </row>
        <row r="72">
          <cell r="A72" t="str">
            <v xml:space="preserve"> 322  Колбаса вареная Молокуша 0,45кг ТМ Вязанка  ПОКОМ</v>
          </cell>
          <cell r="B72" t="str">
            <v>шт</v>
          </cell>
          <cell r="C72">
            <v>1038</v>
          </cell>
          <cell r="D72">
            <v>7159</v>
          </cell>
          <cell r="E72">
            <v>5053</v>
          </cell>
          <cell r="F72">
            <v>3066</v>
          </cell>
          <cell r="G72" t="str">
            <v>акяб</v>
          </cell>
          <cell r="H72">
            <v>0.45</v>
          </cell>
          <cell r="I72">
            <v>50</v>
          </cell>
          <cell r="J72">
            <v>5141</v>
          </cell>
          <cell r="K72">
            <v>-88</v>
          </cell>
          <cell r="L72">
            <v>0</v>
          </cell>
          <cell r="M72">
            <v>1000</v>
          </cell>
          <cell r="N72">
            <v>0</v>
          </cell>
          <cell r="O72">
            <v>430</v>
          </cell>
          <cell r="W72">
            <v>738.6</v>
          </cell>
          <cell r="X72">
            <v>1200</v>
          </cell>
          <cell r="Y72">
            <v>7.1297048470078526</v>
          </cell>
          <cell r="Z72">
            <v>4.1510966693744917</v>
          </cell>
          <cell r="AA72">
            <v>0</v>
          </cell>
          <cell r="AC72">
            <v>360</v>
          </cell>
          <cell r="AD72">
            <v>1000</v>
          </cell>
          <cell r="AE72">
            <v>894</v>
          </cell>
          <cell r="AF72">
            <v>937.8</v>
          </cell>
          <cell r="AG72">
            <v>766.8</v>
          </cell>
          <cell r="AH72">
            <v>1147</v>
          </cell>
          <cell r="AI72" t="str">
            <v>оконч</v>
          </cell>
        </row>
        <row r="73">
          <cell r="A73" t="str">
            <v xml:space="preserve"> 324  Ветчина Филейская ТМ Вязанка Столичная 0,45 кг ПОКОМ</v>
          </cell>
          <cell r="B73" t="str">
            <v>шт</v>
          </cell>
          <cell r="C73">
            <v>387</v>
          </cell>
          <cell r="D73">
            <v>1394</v>
          </cell>
          <cell r="E73">
            <v>1115</v>
          </cell>
          <cell r="F73">
            <v>619</v>
          </cell>
          <cell r="G73">
            <v>0</v>
          </cell>
          <cell r="H73">
            <v>0.45</v>
          </cell>
          <cell r="I73">
            <v>50</v>
          </cell>
          <cell r="J73">
            <v>1143</v>
          </cell>
          <cell r="K73">
            <v>-28</v>
          </cell>
          <cell r="L73">
            <v>100</v>
          </cell>
          <cell r="M73">
            <v>300</v>
          </cell>
          <cell r="N73">
            <v>300</v>
          </cell>
          <cell r="O73">
            <v>40</v>
          </cell>
          <cell r="W73">
            <v>223</v>
          </cell>
          <cell r="X73">
            <v>300</v>
          </cell>
          <cell r="Y73">
            <v>7.260089686098655</v>
          </cell>
          <cell r="Z73">
            <v>2.7757847533632285</v>
          </cell>
          <cell r="AA73">
            <v>0</v>
          </cell>
          <cell r="AC73">
            <v>0</v>
          </cell>
          <cell r="AD73">
            <v>0</v>
          </cell>
          <cell r="AE73">
            <v>200.4</v>
          </cell>
          <cell r="AF73">
            <v>223.8</v>
          </cell>
          <cell r="AG73">
            <v>203.4</v>
          </cell>
          <cell r="AH73">
            <v>195</v>
          </cell>
          <cell r="AI73">
            <v>0</v>
          </cell>
        </row>
        <row r="74">
          <cell r="A74" t="str">
            <v xml:space="preserve"> 328  Сардельки Сочинки Стародворье ТМ  0,4 кг ПОКОМ</v>
          </cell>
          <cell r="B74" t="str">
            <v>шт</v>
          </cell>
          <cell r="C74">
            <v>183</v>
          </cell>
          <cell r="D74">
            <v>450</v>
          </cell>
          <cell r="E74">
            <v>466</v>
          </cell>
          <cell r="F74">
            <v>143</v>
          </cell>
          <cell r="G74">
            <v>0</v>
          </cell>
          <cell r="H74">
            <v>0.4</v>
          </cell>
          <cell r="I74">
            <v>40</v>
          </cell>
          <cell r="J74">
            <v>513</v>
          </cell>
          <cell r="K74">
            <v>-47</v>
          </cell>
          <cell r="L74">
            <v>100</v>
          </cell>
          <cell r="M74">
            <v>120</v>
          </cell>
          <cell r="N74">
            <v>200</v>
          </cell>
          <cell r="O74">
            <v>40</v>
          </cell>
          <cell r="W74">
            <v>93.2</v>
          </cell>
          <cell r="X74">
            <v>110</v>
          </cell>
          <cell r="Y74">
            <v>7.2210300429184544</v>
          </cell>
          <cell r="Z74">
            <v>1.5343347639484979</v>
          </cell>
          <cell r="AA74">
            <v>0</v>
          </cell>
          <cell r="AC74">
            <v>0</v>
          </cell>
          <cell r="AD74">
            <v>0</v>
          </cell>
          <cell r="AE74">
            <v>98.8</v>
          </cell>
          <cell r="AF74">
            <v>95.2</v>
          </cell>
          <cell r="AG74">
            <v>80.599999999999994</v>
          </cell>
          <cell r="AH74">
            <v>86</v>
          </cell>
          <cell r="AI74" t="e">
            <v>#N/A</v>
          </cell>
        </row>
        <row r="75">
          <cell r="A75" t="str">
            <v xml:space="preserve"> 329  Сардельки Сочинки с сыром Стародворье ТМ, 0,4 кг. ПОКОМ</v>
          </cell>
          <cell r="B75" t="str">
            <v>шт</v>
          </cell>
          <cell r="C75">
            <v>142</v>
          </cell>
          <cell r="D75">
            <v>552</v>
          </cell>
          <cell r="E75">
            <v>433</v>
          </cell>
          <cell r="F75">
            <v>244</v>
          </cell>
          <cell r="G75">
            <v>0</v>
          </cell>
          <cell r="H75">
            <v>0.4</v>
          </cell>
          <cell r="I75">
            <v>40</v>
          </cell>
          <cell r="J75">
            <v>466</v>
          </cell>
          <cell r="K75">
            <v>-33</v>
          </cell>
          <cell r="L75">
            <v>80</v>
          </cell>
          <cell r="M75">
            <v>80</v>
          </cell>
          <cell r="N75">
            <v>100</v>
          </cell>
          <cell r="O75">
            <v>20</v>
          </cell>
          <cell r="W75">
            <v>86.6</v>
          </cell>
          <cell r="X75">
            <v>120</v>
          </cell>
          <cell r="Y75">
            <v>7.2055427251732107</v>
          </cell>
          <cell r="Z75">
            <v>2.8175519630484991</v>
          </cell>
          <cell r="AA75">
            <v>0</v>
          </cell>
          <cell r="AC75">
            <v>0</v>
          </cell>
          <cell r="AD75">
            <v>0</v>
          </cell>
          <cell r="AE75">
            <v>91.4</v>
          </cell>
          <cell r="AF75">
            <v>86.8</v>
          </cell>
          <cell r="AG75">
            <v>79.8</v>
          </cell>
          <cell r="AH75">
            <v>99</v>
          </cell>
          <cell r="AI75" t="e">
            <v>#N/A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B76" t="str">
            <v>кг</v>
          </cell>
          <cell r="C76">
            <v>949.21400000000006</v>
          </cell>
          <cell r="D76">
            <v>2293.1550000000002</v>
          </cell>
          <cell r="E76">
            <v>1296</v>
          </cell>
          <cell r="F76">
            <v>1213</v>
          </cell>
          <cell r="G76" t="str">
            <v>ак апр</v>
          </cell>
          <cell r="H76">
            <v>1</v>
          </cell>
          <cell r="I76">
            <v>50</v>
          </cell>
          <cell r="J76">
            <v>817.64499999999998</v>
          </cell>
          <cell r="K76">
            <v>478.35500000000002</v>
          </cell>
          <cell r="L76">
            <v>0</v>
          </cell>
          <cell r="M76">
            <v>400</v>
          </cell>
          <cell r="N76">
            <v>100</v>
          </cell>
          <cell r="O76">
            <v>180</v>
          </cell>
          <cell r="W76">
            <v>229.00900000000001</v>
          </cell>
          <cell r="X76">
            <v>200</v>
          </cell>
          <cell r="Y76">
            <v>8.3533834914784997</v>
          </cell>
          <cell r="Z76">
            <v>5.2967350628141245</v>
          </cell>
          <cell r="AA76">
            <v>0</v>
          </cell>
          <cell r="AC76">
            <v>150.95500000000001</v>
          </cell>
          <cell r="AD76">
            <v>0</v>
          </cell>
          <cell r="AE76">
            <v>277.89099999999996</v>
          </cell>
          <cell r="AF76">
            <v>331.4</v>
          </cell>
          <cell r="AG76">
            <v>262.8</v>
          </cell>
          <cell r="AH76">
            <v>241.74</v>
          </cell>
          <cell r="AI76">
            <v>0</v>
          </cell>
        </row>
        <row r="77">
          <cell r="A77" t="str">
            <v xml:space="preserve"> 334  Паштет Любительский ТМ Стародворье ламистер 0,1 кг  ПОКОМ</v>
          </cell>
          <cell r="B77" t="str">
            <v>шт</v>
          </cell>
          <cell r="C77">
            <v>10</v>
          </cell>
          <cell r="D77">
            <v>81</v>
          </cell>
          <cell r="E77">
            <v>27</v>
          </cell>
          <cell r="F77">
            <v>-7</v>
          </cell>
          <cell r="G77">
            <v>0</v>
          </cell>
          <cell r="H77">
            <v>0.1</v>
          </cell>
          <cell r="I77">
            <v>730</v>
          </cell>
          <cell r="J77">
            <v>94</v>
          </cell>
          <cell r="K77">
            <v>-67</v>
          </cell>
          <cell r="L77">
            <v>0</v>
          </cell>
          <cell r="M77">
            <v>500</v>
          </cell>
          <cell r="N77">
            <v>0</v>
          </cell>
          <cell r="O77">
            <v>0</v>
          </cell>
          <cell r="W77">
            <v>5.4</v>
          </cell>
          <cell r="Y77">
            <v>91.296296296296291</v>
          </cell>
          <cell r="Z77">
            <v>-1.2962962962962963</v>
          </cell>
          <cell r="AA77">
            <v>0</v>
          </cell>
          <cell r="AC77">
            <v>0</v>
          </cell>
          <cell r="AD77">
            <v>0</v>
          </cell>
          <cell r="AE77">
            <v>82.4</v>
          </cell>
          <cell r="AF77">
            <v>91.8</v>
          </cell>
          <cell r="AG77">
            <v>45.4</v>
          </cell>
          <cell r="AH77">
            <v>4</v>
          </cell>
          <cell r="AI77" t="str">
            <v>зав выв</v>
          </cell>
        </row>
        <row r="78">
          <cell r="A78" t="str">
            <v xml:space="preserve"> 335  Колбаса Сливушка ТМ Вязанка. ВЕС.  ПОКОМ </v>
          </cell>
          <cell r="B78" t="str">
            <v>кг</v>
          </cell>
          <cell r="C78">
            <v>57.722000000000001</v>
          </cell>
          <cell r="D78">
            <v>220.05500000000001</v>
          </cell>
          <cell r="E78">
            <v>168.875</v>
          </cell>
          <cell r="F78">
            <v>104.59699999999999</v>
          </cell>
          <cell r="G78">
            <v>0</v>
          </cell>
          <cell r="H78">
            <v>1</v>
          </cell>
          <cell r="I78">
            <v>50</v>
          </cell>
          <cell r="J78">
            <v>166.71100000000001</v>
          </cell>
          <cell r="K78">
            <v>2.1639999999999873</v>
          </cell>
          <cell r="L78">
            <v>30</v>
          </cell>
          <cell r="M78">
            <v>40</v>
          </cell>
          <cell r="N78">
            <v>20</v>
          </cell>
          <cell r="O78">
            <v>50</v>
          </cell>
          <cell r="W78">
            <v>33.774999999999999</v>
          </cell>
          <cell r="Y78">
            <v>5.7615692079940777</v>
          </cell>
          <cell r="Z78">
            <v>3.0968763878608438</v>
          </cell>
          <cell r="AA78">
            <v>0</v>
          </cell>
          <cell r="AC78">
            <v>0</v>
          </cell>
          <cell r="AD78">
            <v>0</v>
          </cell>
          <cell r="AE78">
            <v>25.743999999999993</v>
          </cell>
          <cell r="AF78">
            <v>26.005000000000003</v>
          </cell>
          <cell r="AG78">
            <v>27.744</v>
          </cell>
          <cell r="AH78">
            <v>38.744999999999997</v>
          </cell>
          <cell r="AI78" t="e">
            <v>#N/A</v>
          </cell>
        </row>
        <row r="79">
          <cell r="A79" t="str">
            <v xml:space="preserve"> 342 Сосиски Сочинки Молочные ТМ Стародворье 0,4 кг ПОКОМ</v>
          </cell>
          <cell r="B79" t="str">
            <v>шт</v>
          </cell>
          <cell r="C79">
            <v>1349</v>
          </cell>
          <cell r="D79">
            <v>8276</v>
          </cell>
          <cell r="E79">
            <v>3601</v>
          </cell>
          <cell r="F79">
            <v>1154</v>
          </cell>
          <cell r="G79">
            <v>0</v>
          </cell>
          <cell r="H79">
            <v>0.4</v>
          </cell>
          <cell r="I79">
            <v>40</v>
          </cell>
          <cell r="J79">
            <v>3621</v>
          </cell>
          <cell r="K79">
            <v>-20</v>
          </cell>
          <cell r="L79">
            <v>700</v>
          </cell>
          <cell r="M79">
            <v>700</v>
          </cell>
          <cell r="N79">
            <v>500</v>
          </cell>
          <cell r="O79">
            <v>410</v>
          </cell>
          <cell r="W79">
            <v>521</v>
          </cell>
          <cell r="X79">
            <v>700</v>
          </cell>
          <cell r="Y79">
            <v>7.205374280230326</v>
          </cell>
          <cell r="Z79">
            <v>2.214971209213052</v>
          </cell>
          <cell r="AA79">
            <v>0</v>
          </cell>
          <cell r="AC79">
            <v>384</v>
          </cell>
          <cell r="AD79">
            <v>612</v>
          </cell>
          <cell r="AE79">
            <v>618.20000000000005</v>
          </cell>
          <cell r="AF79">
            <v>642.20000000000005</v>
          </cell>
          <cell r="AG79">
            <v>499.8</v>
          </cell>
          <cell r="AH79">
            <v>809</v>
          </cell>
          <cell r="AI79">
            <v>0</v>
          </cell>
        </row>
        <row r="80">
          <cell r="A80" t="str">
            <v xml:space="preserve"> 343 Сосиски Сочинки Сливочные ТМ Стародворье  0,4 кг</v>
          </cell>
          <cell r="B80" t="str">
            <v>шт</v>
          </cell>
          <cell r="C80">
            <v>947</v>
          </cell>
          <cell r="D80">
            <v>4888</v>
          </cell>
          <cell r="E80">
            <v>2448</v>
          </cell>
          <cell r="F80">
            <v>678</v>
          </cell>
          <cell r="G80">
            <v>0</v>
          </cell>
          <cell r="H80">
            <v>0.4</v>
          </cell>
          <cell r="I80">
            <v>40</v>
          </cell>
          <cell r="J80">
            <v>2477</v>
          </cell>
          <cell r="K80">
            <v>-29</v>
          </cell>
          <cell r="L80">
            <v>500</v>
          </cell>
          <cell r="M80">
            <v>500</v>
          </cell>
          <cell r="N80">
            <v>600</v>
          </cell>
          <cell r="O80">
            <v>410</v>
          </cell>
          <cell r="W80">
            <v>412.8</v>
          </cell>
          <cell r="X80">
            <v>700</v>
          </cell>
          <cell r="Y80">
            <v>7.2141472868217056</v>
          </cell>
          <cell r="Z80">
            <v>1.6424418604651163</v>
          </cell>
          <cell r="AA80">
            <v>0</v>
          </cell>
          <cell r="AC80">
            <v>384</v>
          </cell>
          <cell r="AD80">
            <v>0</v>
          </cell>
          <cell r="AE80">
            <v>465.2</v>
          </cell>
          <cell r="AF80">
            <v>465.2</v>
          </cell>
          <cell r="AG80">
            <v>368.2</v>
          </cell>
          <cell r="AH80">
            <v>801</v>
          </cell>
          <cell r="AI80">
            <v>0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B81" t="str">
            <v>кг</v>
          </cell>
          <cell r="C81">
            <v>202.88200000000001</v>
          </cell>
          <cell r="D81">
            <v>976.70799999999997</v>
          </cell>
          <cell r="E81">
            <v>534.66899999999998</v>
          </cell>
          <cell r="F81">
            <v>270.459</v>
          </cell>
          <cell r="G81" t="str">
            <v>ябл</v>
          </cell>
          <cell r="H81">
            <v>1</v>
          </cell>
          <cell r="I81">
            <v>40</v>
          </cell>
          <cell r="J81">
            <v>531.476</v>
          </cell>
          <cell r="K81">
            <v>3.1929999999999836</v>
          </cell>
          <cell r="L81">
            <v>100</v>
          </cell>
          <cell r="M81">
            <v>140</v>
          </cell>
          <cell r="N81">
            <v>0</v>
          </cell>
          <cell r="O81">
            <v>180</v>
          </cell>
          <cell r="W81">
            <v>93.382199999999997</v>
          </cell>
          <cell r="X81">
            <v>160</v>
          </cell>
          <cell r="Y81">
            <v>7.1797301841250265</v>
          </cell>
          <cell r="Z81">
            <v>2.8962586017463714</v>
          </cell>
          <cell r="AA81">
            <v>0</v>
          </cell>
          <cell r="AC81">
            <v>67.757999999999996</v>
          </cell>
          <cell r="AD81">
            <v>0</v>
          </cell>
          <cell r="AE81">
            <v>85.05</v>
          </cell>
          <cell r="AF81">
            <v>109.33</v>
          </cell>
          <cell r="AG81">
            <v>93.552199999999999</v>
          </cell>
          <cell r="AH81">
            <v>171.00899999999999</v>
          </cell>
          <cell r="AI81" t="e">
            <v>#N/A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B82" t="str">
            <v>кг</v>
          </cell>
          <cell r="C82">
            <v>150.46299999999999</v>
          </cell>
          <cell r="D82">
            <v>473.75900000000001</v>
          </cell>
          <cell r="E82">
            <v>428.31200000000001</v>
          </cell>
          <cell r="F82">
            <v>192.68</v>
          </cell>
          <cell r="G82">
            <v>0</v>
          </cell>
          <cell r="H82">
            <v>1</v>
          </cell>
          <cell r="I82">
            <v>40</v>
          </cell>
          <cell r="J82">
            <v>424.096</v>
          </cell>
          <cell r="K82">
            <v>4.2160000000000082</v>
          </cell>
          <cell r="L82">
            <v>120</v>
          </cell>
          <cell r="M82">
            <v>100</v>
          </cell>
          <cell r="N82">
            <v>0</v>
          </cell>
          <cell r="O82">
            <v>60</v>
          </cell>
          <cell r="W82">
            <v>71.962800000000001</v>
          </cell>
          <cell r="X82">
            <v>110</v>
          </cell>
          <cell r="Y82">
            <v>7.2631970962775219</v>
          </cell>
          <cell r="Z82">
            <v>2.6774944832607961</v>
          </cell>
          <cell r="AA82">
            <v>0</v>
          </cell>
          <cell r="AC82">
            <v>68.498000000000005</v>
          </cell>
          <cell r="AD82">
            <v>0</v>
          </cell>
          <cell r="AE82">
            <v>66.420800000000014</v>
          </cell>
          <cell r="AF82">
            <v>79.38</v>
          </cell>
          <cell r="AG82">
            <v>73.465599999999995</v>
          </cell>
          <cell r="AH82">
            <v>154.994</v>
          </cell>
          <cell r="AI82" t="e">
            <v>#N/A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B83" t="str">
            <v>кг</v>
          </cell>
          <cell r="C83">
            <v>285.67099999999999</v>
          </cell>
          <cell r="D83">
            <v>1692.095</v>
          </cell>
          <cell r="E83">
            <v>1001.325</v>
          </cell>
          <cell r="F83">
            <v>413.86099999999999</v>
          </cell>
          <cell r="G83" t="str">
            <v>ябл</v>
          </cell>
          <cell r="H83">
            <v>1</v>
          </cell>
          <cell r="I83">
            <v>40</v>
          </cell>
          <cell r="J83">
            <v>1005.139</v>
          </cell>
          <cell r="K83">
            <v>-3.8139999999999645</v>
          </cell>
          <cell r="L83">
            <v>0</v>
          </cell>
          <cell r="M83">
            <v>250</v>
          </cell>
          <cell r="N83">
            <v>160</v>
          </cell>
          <cell r="O83">
            <v>240</v>
          </cell>
          <cell r="W83">
            <v>162.96260000000001</v>
          </cell>
          <cell r="X83">
            <v>350</v>
          </cell>
          <cell r="Y83">
            <v>7.2032539981566313</v>
          </cell>
          <cell r="Z83">
            <v>2.5396072473070506</v>
          </cell>
          <cell r="AA83">
            <v>0</v>
          </cell>
          <cell r="AC83">
            <v>186.512</v>
          </cell>
          <cell r="AD83">
            <v>0</v>
          </cell>
          <cell r="AE83">
            <v>141.75219999999999</v>
          </cell>
          <cell r="AF83">
            <v>160.072</v>
          </cell>
          <cell r="AG83">
            <v>143.83019999999999</v>
          </cell>
          <cell r="AH83">
            <v>379.11599999999999</v>
          </cell>
          <cell r="AI83" t="e">
            <v>#N/A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B84" t="str">
            <v>кг</v>
          </cell>
          <cell r="C84">
            <v>218.86799999999999</v>
          </cell>
          <cell r="D84">
            <v>1016.0309999999999</v>
          </cell>
          <cell r="E84">
            <v>495.33600000000001</v>
          </cell>
          <cell r="F84">
            <v>380.06200000000001</v>
          </cell>
          <cell r="G84">
            <v>0</v>
          </cell>
          <cell r="H84">
            <v>1</v>
          </cell>
          <cell r="I84">
            <v>40</v>
          </cell>
          <cell r="J84">
            <v>497.98700000000002</v>
          </cell>
          <cell r="K84">
            <v>-2.6510000000000105</v>
          </cell>
          <cell r="L84">
            <v>50</v>
          </cell>
          <cell r="M84">
            <v>140</v>
          </cell>
          <cell r="N84">
            <v>0</v>
          </cell>
          <cell r="O84">
            <v>60</v>
          </cell>
          <cell r="W84">
            <v>99.0672</v>
          </cell>
          <cell r="X84">
            <v>150</v>
          </cell>
          <cell r="Y84">
            <v>7.2684198200817223</v>
          </cell>
          <cell r="Z84">
            <v>3.8364059951225027</v>
          </cell>
          <cell r="AA84">
            <v>0</v>
          </cell>
          <cell r="AC84">
            <v>0</v>
          </cell>
          <cell r="AD84">
            <v>0</v>
          </cell>
          <cell r="AE84">
            <v>94.624400000000009</v>
          </cell>
          <cell r="AF84">
            <v>113.05199999999999</v>
          </cell>
          <cell r="AG84">
            <v>99.948800000000006</v>
          </cell>
          <cell r="AH84">
            <v>125.55</v>
          </cell>
          <cell r="AI84" t="e">
            <v>#N/A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B85" t="str">
            <v>шт</v>
          </cell>
          <cell r="C85">
            <v>34</v>
          </cell>
          <cell r="D85">
            <v>107</v>
          </cell>
          <cell r="E85">
            <v>84</v>
          </cell>
          <cell r="F85">
            <v>52</v>
          </cell>
          <cell r="G85" t="str">
            <v>дк</v>
          </cell>
          <cell r="H85">
            <v>0.6</v>
          </cell>
          <cell r="I85">
            <v>60</v>
          </cell>
          <cell r="J85">
            <v>94</v>
          </cell>
          <cell r="K85">
            <v>-10</v>
          </cell>
          <cell r="L85">
            <v>0</v>
          </cell>
          <cell r="M85">
            <v>20</v>
          </cell>
          <cell r="N85">
            <v>30</v>
          </cell>
          <cell r="O85">
            <v>20</v>
          </cell>
          <cell r="W85">
            <v>16.8</v>
          </cell>
          <cell r="X85">
            <v>20</v>
          </cell>
          <cell r="Y85">
            <v>7.2619047619047619</v>
          </cell>
          <cell r="Z85">
            <v>3.0952380952380949</v>
          </cell>
          <cell r="AA85">
            <v>0</v>
          </cell>
          <cell r="AC85">
            <v>0</v>
          </cell>
          <cell r="AD85">
            <v>0</v>
          </cell>
          <cell r="AE85">
            <v>16.8</v>
          </cell>
          <cell r="AF85">
            <v>16.8</v>
          </cell>
          <cell r="AG85">
            <v>14.6</v>
          </cell>
          <cell r="AH85">
            <v>28</v>
          </cell>
          <cell r="AI85" t="str">
            <v>ф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B86" t="str">
            <v>шт</v>
          </cell>
          <cell r="C86">
            <v>279</v>
          </cell>
          <cell r="D86">
            <v>87</v>
          </cell>
          <cell r="E86">
            <v>206</v>
          </cell>
          <cell r="F86">
            <v>158</v>
          </cell>
          <cell r="G86" t="str">
            <v>ябл</v>
          </cell>
          <cell r="H86">
            <v>0.6</v>
          </cell>
          <cell r="I86">
            <v>60</v>
          </cell>
          <cell r="J86">
            <v>209</v>
          </cell>
          <cell r="K86">
            <v>-3</v>
          </cell>
          <cell r="L86">
            <v>0</v>
          </cell>
          <cell r="M86">
            <v>30</v>
          </cell>
          <cell r="N86">
            <v>90</v>
          </cell>
          <cell r="O86">
            <v>20</v>
          </cell>
          <cell r="W86">
            <v>41.2</v>
          </cell>
          <cell r="X86">
            <v>20</v>
          </cell>
          <cell r="Y86">
            <v>7.233009708737864</v>
          </cell>
          <cell r="Z86">
            <v>3.8349514563106792</v>
          </cell>
          <cell r="AA86">
            <v>0</v>
          </cell>
          <cell r="AC86">
            <v>0</v>
          </cell>
          <cell r="AD86">
            <v>0</v>
          </cell>
          <cell r="AE86">
            <v>26.6</v>
          </cell>
          <cell r="AF86">
            <v>45</v>
          </cell>
          <cell r="AG86">
            <v>38</v>
          </cell>
          <cell r="AH86">
            <v>16</v>
          </cell>
          <cell r="AI86" t="str">
            <v>май яб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B87" t="str">
            <v>шт</v>
          </cell>
          <cell r="C87">
            <v>149</v>
          </cell>
          <cell r="D87">
            <v>172</v>
          </cell>
          <cell r="E87">
            <v>201</v>
          </cell>
          <cell r="F87">
            <v>114</v>
          </cell>
          <cell r="G87" t="str">
            <v>ябл</v>
          </cell>
          <cell r="H87">
            <v>0.6</v>
          </cell>
          <cell r="I87">
            <v>60</v>
          </cell>
          <cell r="J87">
            <v>216</v>
          </cell>
          <cell r="K87">
            <v>-15</v>
          </cell>
          <cell r="L87">
            <v>30</v>
          </cell>
          <cell r="M87">
            <v>50</v>
          </cell>
          <cell r="N87">
            <v>60</v>
          </cell>
          <cell r="O87">
            <v>20</v>
          </cell>
          <cell r="W87">
            <v>40.200000000000003</v>
          </cell>
          <cell r="X87">
            <v>40</v>
          </cell>
          <cell r="Y87">
            <v>7.3134328358208949</v>
          </cell>
          <cell r="Z87">
            <v>2.8358208955223878</v>
          </cell>
          <cell r="AA87">
            <v>0</v>
          </cell>
          <cell r="AC87">
            <v>0</v>
          </cell>
          <cell r="AD87">
            <v>0</v>
          </cell>
          <cell r="AE87">
            <v>40</v>
          </cell>
          <cell r="AF87">
            <v>50.4</v>
          </cell>
          <cell r="AG87">
            <v>36.200000000000003</v>
          </cell>
          <cell r="AH87">
            <v>26</v>
          </cell>
          <cell r="AI87" t="str">
            <v>ф</v>
          </cell>
        </row>
        <row r="88">
          <cell r="A88" t="str">
            <v xml:space="preserve"> 364  Сардельки Филейские Вязанка ВЕС NDX ТМ Вязанка  ПОКОМ</v>
          </cell>
          <cell r="B88" t="str">
            <v>кг</v>
          </cell>
          <cell r="C88">
            <v>108.806</v>
          </cell>
          <cell r="D88">
            <v>279.66899999999998</v>
          </cell>
          <cell r="E88">
            <v>256.91899999999998</v>
          </cell>
          <cell r="F88">
            <v>91.924999999999997</v>
          </cell>
          <cell r="G88">
            <v>0</v>
          </cell>
          <cell r="H88">
            <v>1</v>
          </cell>
          <cell r="I88">
            <v>30</v>
          </cell>
          <cell r="J88">
            <v>301.45100000000002</v>
          </cell>
          <cell r="K88">
            <v>-44.532000000000039</v>
          </cell>
          <cell r="L88">
            <v>50</v>
          </cell>
          <cell r="M88">
            <v>80</v>
          </cell>
          <cell r="N88">
            <v>80</v>
          </cell>
          <cell r="O88">
            <v>70</v>
          </cell>
          <cell r="W88">
            <v>41.061599999999999</v>
          </cell>
          <cell r="Y88">
            <v>7.3529769906676803</v>
          </cell>
          <cell r="Z88">
            <v>2.2387096459952853</v>
          </cell>
          <cell r="AA88">
            <v>0</v>
          </cell>
          <cell r="AC88">
            <v>51.610999999999997</v>
          </cell>
          <cell r="AD88">
            <v>0</v>
          </cell>
          <cell r="AE88">
            <v>43.1648</v>
          </cell>
          <cell r="AF88">
            <v>47.9024</v>
          </cell>
          <cell r="AG88">
            <v>44.054400000000001</v>
          </cell>
          <cell r="AH88">
            <v>95.570999999999998</v>
          </cell>
          <cell r="AI88">
            <v>0</v>
          </cell>
        </row>
        <row r="89">
          <cell r="A89" t="str">
            <v xml:space="preserve"> 373 Колбаса вареная Сочинка ТМ Стародворье ВЕС ПОКОМ</v>
          </cell>
          <cell r="B89" t="str">
            <v>кг</v>
          </cell>
          <cell r="C89">
            <v>11.188000000000001</v>
          </cell>
          <cell r="D89">
            <v>29.777000000000001</v>
          </cell>
          <cell r="E89">
            <v>14.85</v>
          </cell>
          <cell r="G89" t="str">
            <v>вывод18,</v>
          </cell>
          <cell r="H89">
            <v>0</v>
          </cell>
          <cell r="I89">
            <v>50</v>
          </cell>
          <cell r="J89">
            <v>26.800999999999998</v>
          </cell>
          <cell r="K89">
            <v>-11.950999999999999</v>
          </cell>
          <cell r="L89">
            <v>0</v>
          </cell>
          <cell r="M89">
            <v>0</v>
          </cell>
          <cell r="N89">
            <v>0</v>
          </cell>
          <cell r="O89">
            <v>20</v>
          </cell>
          <cell r="W89">
            <v>2.9699999999999998</v>
          </cell>
          <cell r="Y89">
            <v>0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E89">
            <v>4.32</v>
          </cell>
          <cell r="AF89">
            <v>7.2889999999999997</v>
          </cell>
          <cell r="AG89">
            <v>4.59</v>
          </cell>
          <cell r="AH89">
            <v>0</v>
          </cell>
          <cell r="AI89" t="str">
            <v>увел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B90" t="str">
            <v>шт</v>
          </cell>
          <cell r="C90">
            <v>215</v>
          </cell>
          <cell r="D90">
            <v>363</v>
          </cell>
          <cell r="E90">
            <v>375</v>
          </cell>
          <cell r="F90">
            <v>196</v>
          </cell>
          <cell r="G90" t="str">
            <v>ябл,дк</v>
          </cell>
          <cell r="H90">
            <v>0.6</v>
          </cell>
          <cell r="I90">
            <v>60</v>
          </cell>
          <cell r="J90">
            <v>381</v>
          </cell>
          <cell r="K90">
            <v>-6</v>
          </cell>
          <cell r="L90">
            <v>0</v>
          </cell>
          <cell r="M90">
            <v>40</v>
          </cell>
          <cell r="N90">
            <v>200</v>
          </cell>
          <cell r="O90">
            <v>20</v>
          </cell>
          <cell r="W90">
            <v>75</v>
          </cell>
          <cell r="X90">
            <v>100</v>
          </cell>
          <cell r="Y90">
            <v>7.1466666666666665</v>
          </cell>
          <cell r="Z90">
            <v>2.6133333333333333</v>
          </cell>
          <cell r="AA90">
            <v>0</v>
          </cell>
          <cell r="AC90">
            <v>0</v>
          </cell>
          <cell r="AD90">
            <v>0</v>
          </cell>
          <cell r="AE90">
            <v>72.2</v>
          </cell>
          <cell r="AF90">
            <v>90.8</v>
          </cell>
          <cell r="AG90">
            <v>61.8</v>
          </cell>
          <cell r="AH90">
            <v>71</v>
          </cell>
          <cell r="AI90" t="str">
            <v>ф</v>
          </cell>
        </row>
        <row r="91">
          <cell r="A91" t="str">
            <v xml:space="preserve"> 377  Колбаса Молочная Дугушка 0,6кг ТМ Стародворье  ПОКОМ</v>
          </cell>
          <cell r="B91" t="str">
            <v>шт</v>
          </cell>
          <cell r="C91">
            <v>164</v>
          </cell>
          <cell r="D91">
            <v>663</v>
          </cell>
          <cell r="E91">
            <v>478</v>
          </cell>
          <cell r="F91">
            <v>343</v>
          </cell>
          <cell r="G91" t="str">
            <v>ябл,дк</v>
          </cell>
          <cell r="H91">
            <v>0.6</v>
          </cell>
          <cell r="I91">
            <v>60</v>
          </cell>
          <cell r="J91">
            <v>480</v>
          </cell>
          <cell r="K91">
            <v>-2</v>
          </cell>
          <cell r="L91">
            <v>90</v>
          </cell>
          <cell r="M91">
            <v>150</v>
          </cell>
          <cell r="N91">
            <v>50</v>
          </cell>
          <cell r="O91">
            <v>20</v>
          </cell>
          <cell r="W91">
            <v>95.6</v>
          </cell>
          <cell r="X91">
            <v>60</v>
          </cell>
          <cell r="Y91">
            <v>7.2489539748953975</v>
          </cell>
          <cell r="Z91">
            <v>3.5878661087866113</v>
          </cell>
          <cell r="AA91">
            <v>0</v>
          </cell>
          <cell r="AC91">
            <v>0</v>
          </cell>
          <cell r="AD91">
            <v>0</v>
          </cell>
          <cell r="AE91">
            <v>86.4</v>
          </cell>
          <cell r="AF91">
            <v>115.4</v>
          </cell>
          <cell r="AG91">
            <v>105</v>
          </cell>
          <cell r="AH91">
            <v>63</v>
          </cell>
          <cell r="AI91" t="str">
            <v>май яб</v>
          </cell>
        </row>
        <row r="92">
          <cell r="A92" t="str">
            <v xml:space="preserve"> 385  Колбаски Филейбургские с филе сочного окорока, 0,28кг ТМ Баварушка  ПОКОМ</v>
          </cell>
          <cell r="B92" t="str">
            <v>шт</v>
          </cell>
          <cell r="C92">
            <v>719</v>
          </cell>
          <cell r="D92">
            <v>2713</v>
          </cell>
          <cell r="E92">
            <v>2113</v>
          </cell>
          <cell r="F92">
            <v>1267</v>
          </cell>
          <cell r="G92">
            <v>0</v>
          </cell>
          <cell r="H92">
            <v>0.28000000000000003</v>
          </cell>
          <cell r="I92">
            <v>35</v>
          </cell>
          <cell r="J92">
            <v>2152</v>
          </cell>
          <cell r="K92">
            <v>-39</v>
          </cell>
          <cell r="L92">
            <v>0</v>
          </cell>
          <cell r="M92">
            <v>600</v>
          </cell>
          <cell r="N92">
            <v>400</v>
          </cell>
          <cell r="O92">
            <v>220</v>
          </cell>
          <cell r="W92">
            <v>398.6</v>
          </cell>
          <cell r="X92">
            <v>600</v>
          </cell>
          <cell r="Y92">
            <v>7.1926743602609129</v>
          </cell>
          <cell r="Z92">
            <v>3.1786251881585548</v>
          </cell>
          <cell r="AA92">
            <v>0</v>
          </cell>
          <cell r="AC92">
            <v>120</v>
          </cell>
          <cell r="AD92">
            <v>0</v>
          </cell>
          <cell r="AE92">
            <v>338.8</v>
          </cell>
          <cell r="AF92">
            <v>476.4</v>
          </cell>
          <cell r="AG92">
            <v>374.6</v>
          </cell>
          <cell r="AH92">
            <v>501</v>
          </cell>
          <cell r="AI92" t="str">
            <v>?</v>
          </cell>
        </row>
        <row r="93">
          <cell r="A93" t="str">
            <v xml:space="preserve"> 387  Колбаса вареная Мусульманская Халяль ТМ Вязанка, 0,4 кг ПОКОМ</v>
          </cell>
          <cell r="B93" t="str">
            <v>шт</v>
          </cell>
          <cell r="C93">
            <v>151</v>
          </cell>
          <cell r="D93">
            <v>611</v>
          </cell>
          <cell r="E93">
            <v>558</v>
          </cell>
          <cell r="F93">
            <v>185</v>
          </cell>
          <cell r="G93">
            <v>0</v>
          </cell>
          <cell r="H93">
            <v>0.4</v>
          </cell>
          <cell r="I93" t="e">
            <v>#N/A</v>
          </cell>
          <cell r="J93">
            <v>583</v>
          </cell>
          <cell r="K93">
            <v>-25</v>
          </cell>
          <cell r="L93">
            <v>80</v>
          </cell>
          <cell r="M93">
            <v>80</v>
          </cell>
          <cell r="N93">
            <v>200</v>
          </cell>
          <cell r="O93">
            <v>0</v>
          </cell>
          <cell r="W93">
            <v>111.6</v>
          </cell>
          <cell r="X93">
            <v>250</v>
          </cell>
          <cell r="Y93">
            <v>7.123655913978495</v>
          </cell>
          <cell r="Z93">
            <v>1.6577060931899643</v>
          </cell>
          <cell r="AA93">
            <v>0</v>
          </cell>
          <cell r="AC93">
            <v>0</v>
          </cell>
          <cell r="AD93">
            <v>0</v>
          </cell>
          <cell r="AE93">
            <v>93.8</v>
          </cell>
          <cell r="AF93">
            <v>101.4</v>
          </cell>
          <cell r="AG93">
            <v>72.599999999999994</v>
          </cell>
          <cell r="AH93">
            <v>151</v>
          </cell>
          <cell r="AI93" t="str">
            <v>Паша</v>
          </cell>
        </row>
        <row r="94">
          <cell r="A94" t="str">
            <v xml:space="preserve"> 388  Сосиски Восточные Халяль ТМ Вязанка 0,33 кг АК. ПОКОМ</v>
          </cell>
          <cell r="B94" t="str">
            <v>шт</v>
          </cell>
          <cell r="C94">
            <v>160</v>
          </cell>
          <cell r="D94">
            <v>777</v>
          </cell>
          <cell r="E94">
            <v>717</v>
          </cell>
          <cell r="F94">
            <v>172</v>
          </cell>
          <cell r="G94">
            <v>0</v>
          </cell>
          <cell r="H94">
            <v>0.33</v>
          </cell>
          <cell r="I94">
            <v>60</v>
          </cell>
          <cell r="J94">
            <v>773</v>
          </cell>
          <cell r="K94">
            <v>-56</v>
          </cell>
          <cell r="L94">
            <v>150</v>
          </cell>
          <cell r="M94">
            <v>150</v>
          </cell>
          <cell r="N94">
            <v>300</v>
          </cell>
          <cell r="O94">
            <v>0</v>
          </cell>
          <cell r="W94">
            <v>143.4</v>
          </cell>
          <cell r="X94">
            <v>250</v>
          </cell>
          <cell r="Y94">
            <v>7.1269177126917711</v>
          </cell>
          <cell r="Z94">
            <v>1.199442119944212</v>
          </cell>
          <cell r="AA94">
            <v>0</v>
          </cell>
          <cell r="AC94">
            <v>0</v>
          </cell>
          <cell r="AD94">
            <v>0</v>
          </cell>
          <cell r="AE94">
            <v>132.19999999999999</v>
          </cell>
          <cell r="AF94">
            <v>108</v>
          </cell>
          <cell r="AG94">
            <v>115.6</v>
          </cell>
          <cell r="AH94">
            <v>181</v>
          </cell>
          <cell r="AI94" t="str">
            <v>Паша</v>
          </cell>
        </row>
        <row r="95">
          <cell r="A95" t="str">
            <v xml:space="preserve"> 394 Колбаса полукопченая Аль-Ислами халяль ТМ Вязанка оболочка фиброуз в в/у 0,35 кг  ПОКОМ</v>
          </cell>
          <cell r="B95" t="str">
            <v>шт</v>
          </cell>
          <cell r="C95">
            <v>171</v>
          </cell>
          <cell r="D95">
            <v>404</v>
          </cell>
          <cell r="E95">
            <v>395</v>
          </cell>
          <cell r="F95">
            <v>164</v>
          </cell>
          <cell r="G95">
            <v>0</v>
          </cell>
          <cell r="H95">
            <v>0.35</v>
          </cell>
          <cell r="I95" t="e">
            <v>#N/A</v>
          </cell>
          <cell r="J95">
            <v>411</v>
          </cell>
          <cell r="K95">
            <v>-16</v>
          </cell>
          <cell r="L95">
            <v>70</v>
          </cell>
          <cell r="M95">
            <v>80</v>
          </cell>
          <cell r="N95">
            <v>80</v>
          </cell>
          <cell r="O95">
            <v>0</v>
          </cell>
          <cell r="W95">
            <v>79</v>
          </cell>
          <cell r="X95">
            <v>160</v>
          </cell>
          <cell r="Y95">
            <v>7.0126582278481013</v>
          </cell>
          <cell r="Z95">
            <v>2.0759493670886076</v>
          </cell>
          <cell r="AA95">
            <v>0</v>
          </cell>
          <cell r="AC95">
            <v>0</v>
          </cell>
          <cell r="AD95">
            <v>0</v>
          </cell>
          <cell r="AE95">
            <v>76</v>
          </cell>
          <cell r="AF95">
            <v>84.8</v>
          </cell>
          <cell r="AG95">
            <v>68.599999999999994</v>
          </cell>
          <cell r="AH95">
            <v>111</v>
          </cell>
          <cell r="AI95" t="str">
            <v>Паша</v>
          </cell>
        </row>
        <row r="96">
          <cell r="A96" t="str">
            <v xml:space="preserve"> 405  Сардельки Сливушки ТМ Вязанка в оболочке айпил 0,33 кг. ПОКОМ</v>
          </cell>
          <cell r="B96" t="str">
            <v>шт</v>
          </cell>
          <cell r="C96">
            <v>241</v>
          </cell>
          <cell r="D96">
            <v>179</v>
          </cell>
          <cell r="E96">
            <v>274</v>
          </cell>
          <cell r="F96">
            <v>141</v>
          </cell>
          <cell r="G96" t="str">
            <v>ябл</v>
          </cell>
          <cell r="H96">
            <v>0.33</v>
          </cell>
          <cell r="I96" t="e">
            <v>#N/A</v>
          </cell>
          <cell r="J96">
            <v>283</v>
          </cell>
          <cell r="K96">
            <v>-9</v>
          </cell>
          <cell r="L96">
            <v>30</v>
          </cell>
          <cell r="M96">
            <v>50</v>
          </cell>
          <cell r="N96">
            <v>60</v>
          </cell>
          <cell r="O96">
            <v>20</v>
          </cell>
          <cell r="W96">
            <v>54.8</v>
          </cell>
          <cell r="X96">
            <v>110</v>
          </cell>
          <cell r="Y96">
            <v>7.1350364963503656</v>
          </cell>
          <cell r="Z96">
            <v>2.5729927007299271</v>
          </cell>
          <cell r="AA96">
            <v>0</v>
          </cell>
          <cell r="AC96">
            <v>0</v>
          </cell>
          <cell r="AD96">
            <v>0</v>
          </cell>
          <cell r="AE96">
            <v>66.599999999999994</v>
          </cell>
          <cell r="AF96">
            <v>72.599999999999994</v>
          </cell>
          <cell r="AG96">
            <v>46</v>
          </cell>
          <cell r="AH96">
            <v>27</v>
          </cell>
          <cell r="AI96" t="e">
            <v>#N/A</v>
          </cell>
        </row>
        <row r="97">
          <cell r="A97" t="str">
            <v xml:space="preserve"> 410  Сосиски Баварские с сыром ТМ Стародворье 0,35 кг. ПОКОМ</v>
          </cell>
          <cell r="B97" t="str">
            <v>шт</v>
          </cell>
          <cell r="C97">
            <v>2256</v>
          </cell>
          <cell r="D97">
            <v>10841</v>
          </cell>
          <cell r="E97">
            <v>4613</v>
          </cell>
          <cell r="F97">
            <v>1322</v>
          </cell>
          <cell r="G97">
            <v>0</v>
          </cell>
          <cell r="H97">
            <v>0.35</v>
          </cell>
          <cell r="I97">
            <v>40</v>
          </cell>
          <cell r="J97">
            <v>4680</v>
          </cell>
          <cell r="K97">
            <v>-67</v>
          </cell>
          <cell r="L97">
            <v>500</v>
          </cell>
          <cell r="M97">
            <v>500</v>
          </cell>
          <cell r="N97">
            <v>1200</v>
          </cell>
          <cell r="O97">
            <v>800</v>
          </cell>
          <cell r="W97">
            <v>751</v>
          </cell>
          <cell r="X97">
            <v>1800</v>
          </cell>
          <cell r="Y97">
            <v>7.0865512649800264</v>
          </cell>
          <cell r="Z97">
            <v>1.7603195739014648</v>
          </cell>
          <cell r="AA97">
            <v>0</v>
          </cell>
          <cell r="AC97">
            <v>702</v>
          </cell>
          <cell r="AD97">
            <v>156</v>
          </cell>
          <cell r="AE97">
            <v>640.20000000000005</v>
          </cell>
          <cell r="AF97">
            <v>684.8</v>
          </cell>
          <cell r="AG97">
            <v>582.20000000000005</v>
          </cell>
          <cell r="AH97">
            <v>1332</v>
          </cell>
          <cell r="AI97" t="str">
            <v>май яб</v>
          </cell>
        </row>
        <row r="98">
          <cell r="A98" t="str">
            <v xml:space="preserve"> 412  Сосиски Баварские ТМ Стародворье 0,35 кг ПОКОМ</v>
          </cell>
          <cell r="B98" t="str">
            <v>шт</v>
          </cell>
          <cell r="C98">
            <v>2559</v>
          </cell>
          <cell r="D98">
            <v>12080</v>
          </cell>
          <cell r="E98">
            <v>10365</v>
          </cell>
          <cell r="F98">
            <v>4152</v>
          </cell>
          <cell r="G98">
            <v>0</v>
          </cell>
          <cell r="H98">
            <v>0.35</v>
          </cell>
          <cell r="I98">
            <v>45</v>
          </cell>
          <cell r="J98">
            <v>10454</v>
          </cell>
          <cell r="K98">
            <v>-89</v>
          </cell>
          <cell r="L98">
            <v>300</v>
          </cell>
          <cell r="M98">
            <v>1500</v>
          </cell>
          <cell r="N98">
            <v>0</v>
          </cell>
          <cell r="O98">
            <v>2000</v>
          </cell>
          <cell r="W98">
            <v>1174.2</v>
          </cell>
          <cell r="X98">
            <v>2500</v>
          </cell>
          <cell r="Y98">
            <v>7.1980923181740755</v>
          </cell>
          <cell r="Z98">
            <v>3.5360245273377617</v>
          </cell>
          <cell r="AA98">
            <v>0</v>
          </cell>
          <cell r="AC98">
            <v>2400</v>
          </cell>
          <cell r="AD98">
            <v>2094</v>
          </cell>
          <cell r="AE98">
            <v>1511.8</v>
          </cell>
          <cell r="AF98">
            <v>1455.8</v>
          </cell>
          <cell r="AG98">
            <v>1178.4000000000001</v>
          </cell>
          <cell r="AH98">
            <v>3753</v>
          </cell>
          <cell r="AI98" t="str">
            <v>оконч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B99" t="str">
            <v>шт</v>
          </cell>
          <cell r="C99">
            <v>108</v>
          </cell>
          <cell r="D99">
            <v>7</v>
          </cell>
          <cell r="E99">
            <v>98</v>
          </cell>
          <cell r="F99">
            <v>13</v>
          </cell>
          <cell r="G99" t="str">
            <v>лидер</v>
          </cell>
          <cell r="H99">
            <v>0.11</v>
          </cell>
          <cell r="I99">
            <v>120</v>
          </cell>
          <cell r="J99">
            <v>105</v>
          </cell>
          <cell r="K99">
            <v>-7</v>
          </cell>
          <cell r="L99">
            <v>50</v>
          </cell>
          <cell r="M99">
            <v>0</v>
          </cell>
          <cell r="N99">
            <v>80</v>
          </cell>
          <cell r="O99">
            <v>10</v>
          </cell>
          <cell r="W99">
            <v>19.600000000000001</v>
          </cell>
          <cell r="X99">
            <v>50</v>
          </cell>
          <cell r="Y99">
            <v>9.8469387755102034</v>
          </cell>
          <cell r="Z99">
            <v>0.66326530612244894</v>
          </cell>
          <cell r="AA99">
            <v>0</v>
          </cell>
          <cell r="AC99">
            <v>0</v>
          </cell>
          <cell r="AD99">
            <v>0</v>
          </cell>
          <cell r="AE99">
            <v>20</v>
          </cell>
          <cell r="AF99">
            <v>25.2</v>
          </cell>
          <cell r="AG99">
            <v>16.8</v>
          </cell>
          <cell r="AH99">
            <v>20</v>
          </cell>
          <cell r="AI99" t="str">
            <v>увел</v>
          </cell>
        </row>
        <row r="100">
          <cell r="A100" t="str">
            <v xml:space="preserve"> 415  Колбаса Балыкбургская с мраморным балыком 0,11 кг ТМ Баварушка  ПОКОМ</v>
          </cell>
          <cell r="B100" t="str">
            <v>шт</v>
          </cell>
          <cell r="C100">
            <v>94</v>
          </cell>
          <cell r="D100">
            <v>82</v>
          </cell>
          <cell r="E100">
            <v>102</v>
          </cell>
          <cell r="F100">
            <v>52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149</v>
          </cell>
          <cell r="K100">
            <v>-47</v>
          </cell>
          <cell r="L100">
            <v>0</v>
          </cell>
          <cell r="M100">
            <v>0</v>
          </cell>
          <cell r="N100">
            <v>50</v>
          </cell>
          <cell r="O100">
            <v>10</v>
          </cell>
          <cell r="W100">
            <v>20.399999999999999</v>
          </cell>
          <cell r="X100">
            <v>100</v>
          </cell>
          <cell r="Y100">
            <v>9.9019607843137258</v>
          </cell>
          <cell r="Z100">
            <v>2.5490196078431375</v>
          </cell>
          <cell r="AA100">
            <v>0</v>
          </cell>
          <cell r="AC100">
            <v>0</v>
          </cell>
          <cell r="AD100">
            <v>0</v>
          </cell>
          <cell r="AE100">
            <v>30</v>
          </cell>
          <cell r="AF100">
            <v>35.4</v>
          </cell>
          <cell r="AG100">
            <v>19.2</v>
          </cell>
          <cell r="AH100">
            <v>31</v>
          </cell>
          <cell r="AI100" t="str">
            <v>увел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B101" t="str">
            <v>шт</v>
          </cell>
          <cell r="C101">
            <v>220</v>
          </cell>
          <cell r="D101">
            <v>830</v>
          </cell>
          <cell r="E101">
            <v>517</v>
          </cell>
          <cell r="F101">
            <v>510</v>
          </cell>
          <cell r="G101" t="str">
            <v>лидер</v>
          </cell>
          <cell r="H101">
            <v>0.06</v>
          </cell>
          <cell r="I101">
            <v>60</v>
          </cell>
          <cell r="J101">
            <v>543</v>
          </cell>
          <cell r="K101">
            <v>-26</v>
          </cell>
          <cell r="L101">
            <v>100</v>
          </cell>
          <cell r="M101">
            <v>0</v>
          </cell>
          <cell r="N101">
            <v>0</v>
          </cell>
          <cell r="O101">
            <v>0</v>
          </cell>
          <cell r="W101">
            <v>103.4</v>
          </cell>
          <cell r="X101">
            <v>200</v>
          </cell>
          <cell r="Y101">
            <v>7.8336557059961311</v>
          </cell>
          <cell r="Z101">
            <v>4.9323017408123793</v>
          </cell>
          <cell r="AA101">
            <v>0</v>
          </cell>
          <cell r="AC101">
            <v>0</v>
          </cell>
          <cell r="AD101">
            <v>0</v>
          </cell>
          <cell r="AE101">
            <v>75</v>
          </cell>
          <cell r="AF101">
            <v>102.4</v>
          </cell>
          <cell r="AG101">
            <v>90.6</v>
          </cell>
          <cell r="AH101">
            <v>117</v>
          </cell>
          <cell r="AI101" t="e">
            <v>#N/A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B102" t="str">
            <v>шт</v>
          </cell>
          <cell r="C102">
            <v>165</v>
          </cell>
          <cell r="D102">
            <v>413</v>
          </cell>
          <cell r="E102">
            <v>329</v>
          </cell>
          <cell r="F102">
            <v>240</v>
          </cell>
          <cell r="G102">
            <v>0</v>
          </cell>
          <cell r="H102">
            <v>0.06</v>
          </cell>
          <cell r="I102">
            <v>0</v>
          </cell>
          <cell r="J102">
            <v>347</v>
          </cell>
          <cell r="K102">
            <v>-18</v>
          </cell>
          <cell r="L102">
            <v>50</v>
          </cell>
          <cell r="M102">
            <v>0</v>
          </cell>
          <cell r="N102">
            <v>50</v>
          </cell>
          <cell r="O102">
            <v>0</v>
          </cell>
          <cell r="W102">
            <v>65.8</v>
          </cell>
          <cell r="X102">
            <v>200</v>
          </cell>
          <cell r="Y102">
            <v>8.2066869300911858</v>
          </cell>
          <cell r="Z102">
            <v>3.6474164133738602</v>
          </cell>
          <cell r="AA102">
            <v>0</v>
          </cell>
          <cell r="AC102">
            <v>0</v>
          </cell>
          <cell r="AD102">
            <v>0</v>
          </cell>
          <cell r="AE102">
            <v>37.200000000000003</v>
          </cell>
          <cell r="AF102">
            <v>56.8</v>
          </cell>
          <cell r="AG102">
            <v>56</v>
          </cell>
          <cell r="AH102">
            <v>80</v>
          </cell>
          <cell r="AI102">
            <v>0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C103">
            <v>277</v>
          </cell>
          <cell r="D103">
            <v>724</v>
          </cell>
          <cell r="E103">
            <v>615</v>
          </cell>
          <cell r="F103">
            <v>360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639</v>
          </cell>
          <cell r="K103">
            <v>-24</v>
          </cell>
          <cell r="L103">
            <v>100</v>
          </cell>
          <cell r="M103">
            <v>100</v>
          </cell>
          <cell r="N103">
            <v>200</v>
          </cell>
          <cell r="O103">
            <v>0</v>
          </cell>
          <cell r="W103">
            <v>123</v>
          </cell>
          <cell r="X103">
            <v>200</v>
          </cell>
          <cell r="Y103">
            <v>7.8048780487804876</v>
          </cell>
          <cell r="Z103">
            <v>2.9268292682926829</v>
          </cell>
          <cell r="AA103">
            <v>0</v>
          </cell>
          <cell r="AC103">
            <v>0</v>
          </cell>
          <cell r="AD103">
            <v>0</v>
          </cell>
          <cell r="AE103">
            <v>94.2</v>
          </cell>
          <cell r="AF103">
            <v>128.4</v>
          </cell>
          <cell r="AG103">
            <v>112.6</v>
          </cell>
          <cell r="AH103">
            <v>143</v>
          </cell>
          <cell r="AI103" t="e">
            <v>#N/A</v>
          </cell>
        </row>
        <row r="104">
          <cell r="A104" t="str">
            <v xml:space="preserve"> 421  Сосиски Царедворские 0,33 кг ТМ Стародворье  ПОКОМ</v>
          </cell>
          <cell r="B104" t="str">
            <v>шт</v>
          </cell>
          <cell r="C104">
            <v>241</v>
          </cell>
          <cell r="D104">
            <v>452</v>
          </cell>
          <cell r="E104">
            <v>479</v>
          </cell>
          <cell r="F104">
            <v>206</v>
          </cell>
          <cell r="G104" t="str">
            <v>лид, я</v>
          </cell>
          <cell r="H104">
            <v>0.33</v>
          </cell>
          <cell r="I104">
            <v>40</v>
          </cell>
          <cell r="J104">
            <v>496</v>
          </cell>
          <cell r="K104">
            <v>-17</v>
          </cell>
          <cell r="L104">
            <v>50</v>
          </cell>
          <cell r="M104">
            <v>100</v>
          </cell>
          <cell r="N104">
            <v>250</v>
          </cell>
          <cell r="O104">
            <v>50</v>
          </cell>
          <cell r="W104">
            <v>95.8</v>
          </cell>
          <cell r="X104">
            <v>80</v>
          </cell>
          <cell r="Y104">
            <v>7.1607515657620047</v>
          </cell>
          <cell r="Z104">
            <v>2.1503131524008352</v>
          </cell>
          <cell r="AA104">
            <v>0</v>
          </cell>
          <cell r="AC104">
            <v>0</v>
          </cell>
          <cell r="AD104">
            <v>0</v>
          </cell>
          <cell r="AE104">
            <v>102.4</v>
          </cell>
          <cell r="AF104">
            <v>105</v>
          </cell>
          <cell r="AG104">
            <v>83.2</v>
          </cell>
          <cell r="AH104">
            <v>84</v>
          </cell>
          <cell r="AI104" t="e">
            <v>#N/A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B105" t="str">
            <v>шт</v>
          </cell>
          <cell r="C105">
            <v>42</v>
          </cell>
          <cell r="D105">
            <v>215</v>
          </cell>
          <cell r="E105">
            <v>135</v>
          </cell>
          <cell r="F105">
            <v>103</v>
          </cell>
          <cell r="G105" t="str">
            <v>нов</v>
          </cell>
          <cell r="H105">
            <v>0.15</v>
          </cell>
          <cell r="I105" t="e">
            <v>#N/A</v>
          </cell>
          <cell r="J105">
            <v>320</v>
          </cell>
          <cell r="K105">
            <v>-185</v>
          </cell>
          <cell r="L105">
            <v>50</v>
          </cell>
          <cell r="M105">
            <v>0</v>
          </cell>
          <cell r="N105">
            <v>0</v>
          </cell>
          <cell r="O105">
            <v>0</v>
          </cell>
          <cell r="W105">
            <v>27</v>
          </cell>
          <cell r="X105">
            <v>100</v>
          </cell>
          <cell r="Y105">
            <v>9.3703703703703702</v>
          </cell>
          <cell r="Z105">
            <v>3.8148148148148149</v>
          </cell>
          <cell r="AA105">
            <v>0</v>
          </cell>
          <cell r="AC105">
            <v>0</v>
          </cell>
          <cell r="AD105">
            <v>0</v>
          </cell>
          <cell r="AE105">
            <v>34.6</v>
          </cell>
          <cell r="AF105">
            <v>40.200000000000003</v>
          </cell>
          <cell r="AG105">
            <v>33.200000000000003</v>
          </cell>
          <cell r="AH105">
            <v>77</v>
          </cell>
          <cell r="AI105" t="e">
            <v>#N/A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B106" t="str">
            <v>шт</v>
          </cell>
          <cell r="C106">
            <v>168</v>
          </cell>
          <cell r="D106">
            <v>189</v>
          </cell>
          <cell r="E106">
            <v>268</v>
          </cell>
          <cell r="F106">
            <v>78</v>
          </cell>
          <cell r="G106" t="str">
            <v>лид, я</v>
          </cell>
          <cell r="H106">
            <v>0.28000000000000003</v>
          </cell>
          <cell r="I106">
            <v>40</v>
          </cell>
          <cell r="J106">
            <v>276</v>
          </cell>
          <cell r="K106">
            <v>-8</v>
          </cell>
          <cell r="L106">
            <v>0</v>
          </cell>
          <cell r="M106">
            <v>80</v>
          </cell>
          <cell r="N106">
            <v>120</v>
          </cell>
          <cell r="O106">
            <v>0</v>
          </cell>
          <cell r="W106">
            <v>53.6</v>
          </cell>
          <cell r="X106">
            <v>100</v>
          </cell>
          <cell r="Y106">
            <v>7.0522388059701493</v>
          </cell>
          <cell r="Z106">
            <v>1.4552238805970148</v>
          </cell>
          <cell r="AA106">
            <v>0</v>
          </cell>
          <cell r="AC106">
            <v>0</v>
          </cell>
          <cell r="AD106">
            <v>0</v>
          </cell>
          <cell r="AE106">
            <v>42.8</v>
          </cell>
          <cell r="AF106">
            <v>62.2</v>
          </cell>
          <cell r="AG106">
            <v>48.8</v>
          </cell>
          <cell r="AH106">
            <v>50</v>
          </cell>
          <cell r="AI106">
            <v>0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B107" t="str">
            <v>кг</v>
          </cell>
          <cell r="C107">
            <v>113.545</v>
          </cell>
          <cell r="D107">
            <v>289.375</v>
          </cell>
          <cell r="E107">
            <v>126.69</v>
          </cell>
          <cell r="F107">
            <v>274.79000000000002</v>
          </cell>
          <cell r="G107" t="str">
            <v>н</v>
          </cell>
          <cell r="H107">
            <v>1</v>
          </cell>
          <cell r="I107" t="e">
            <v>#N/A</v>
          </cell>
          <cell r="J107">
            <v>123.006</v>
          </cell>
          <cell r="K107">
            <v>3.6839999999999975</v>
          </cell>
          <cell r="L107">
            <v>0</v>
          </cell>
          <cell r="M107">
            <v>70</v>
          </cell>
          <cell r="N107">
            <v>0</v>
          </cell>
          <cell r="O107">
            <v>0</v>
          </cell>
          <cell r="W107">
            <v>25.338000000000001</v>
          </cell>
          <cell r="Y107">
            <v>13.607624911200569</v>
          </cell>
          <cell r="Z107">
            <v>10.844975925487411</v>
          </cell>
          <cell r="AA107">
            <v>0</v>
          </cell>
          <cell r="AC107">
            <v>0</v>
          </cell>
          <cell r="AD107">
            <v>0</v>
          </cell>
          <cell r="AE107">
            <v>48.72</v>
          </cell>
          <cell r="AF107">
            <v>49.3</v>
          </cell>
          <cell r="AG107">
            <v>42.305999999999997</v>
          </cell>
          <cell r="AH107">
            <v>11.52</v>
          </cell>
          <cell r="AI107" t="str">
            <v>увел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B108" t="str">
            <v>шт</v>
          </cell>
          <cell r="C108">
            <v>63</v>
          </cell>
          <cell r="D108">
            <v>501</v>
          </cell>
          <cell r="E108">
            <v>364</v>
          </cell>
          <cell r="F108">
            <v>185</v>
          </cell>
          <cell r="G108" t="str">
            <v>нов</v>
          </cell>
          <cell r="H108">
            <v>0.33</v>
          </cell>
          <cell r="I108" t="e">
            <v>#N/A</v>
          </cell>
          <cell r="J108">
            <v>386</v>
          </cell>
          <cell r="K108">
            <v>-22</v>
          </cell>
          <cell r="L108">
            <v>50</v>
          </cell>
          <cell r="M108">
            <v>80</v>
          </cell>
          <cell r="N108">
            <v>150</v>
          </cell>
          <cell r="O108">
            <v>30</v>
          </cell>
          <cell r="W108">
            <v>72.8</v>
          </cell>
          <cell r="X108">
            <v>60</v>
          </cell>
          <cell r="Y108">
            <v>7.2115384615384617</v>
          </cell>
          <cell r="Z108">
            <v>2.5412087912087915</v>
          </cell>
          <cell r="AA108">
            <v>0</v>
          </cell>
          <cell r="AC108">
            <v>0</v>
          </cell>
          <cell r="AD108">
            <v>0</v>
          </cell>
          <cell r="AE108">
            <v>62.8</v>
          </cell>
          <cell r="AF108">
            <v>62.2</v>
          </cell>
          <cell r="AG108">
            <v>66.599999999999994</v>
          </cell>
          <cell r="AH108">
            <v>70</v>
          </cell>
          <cell r="AI108" t="e">
            <v>#N/A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B109" t="str">
            <v>шт</v>
          </cell>
          <cell r="C109">
            <v>74</v>
          </cell>
          <cell r="D109">
            <v>674</v>
          </cell>
          <cell r="E109">
            <v>487</v>
          </cell>
          <cell r="F109">
            <v>245</v>
          </cell>
          <cell r="G109" t="str">
            <v>нов</v>
          </cell>
          <cell r="H109">
            <v>0.4</v>
          </cell>
          <cell r="I109" t="e">
            <v>#N/A</v>
          </cell>
          <cell r="J109">
            <v>518</v>
          </cell>
          <cell r="K109">
            <v>-31</v>
          </cell>
          <cell r="L109">
            <v>50</v>
          </cell>
          <cell r="M109">
            <v>100</v>
          </cell>
          <cell r="N109">
            <v>100</v>
          </cell>
          <cell r="O109">
            <v>20</v>
          </cell>
          <cell r="W109">
            <v>97.4</v>
          </cell>
          <cell r="X109">
            <v>200</v>
          </cell>
          <cell r="Y109">
            <v>7.1355236139630387</v>
          </cell>
          <cell r="Z109">
            <v>2.5154004106776178</v>
          </cell>
          <cell r="AA109">
            <v>0</v>
          </cell>
          <cell r="AC109">
            <v>0</v>
          </cell>
          <cell r="AD109">
            <v>0</v>
          </cell>
          <cell r="AE109">
            <v>93.4</v>
          </cell>
          <cell r="AF109">
            <v>87</v>
          </cell>
          <cell r="AG109">
            <v>91.4</v>
          </cell>
          <cell r="AH109">
            <v>134</v>
          </cell>
          <cell r="AI109" t="str">
            <v>Паша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B110" t="str">
            <v>кг</v>
          </cell>
          <cell r="C110">
            <v>199.83699999999999</v>
          </cell>
          <cell r="D110">
            <v>399.55</v>
          </cell>
          <cell r="E110">
            <v>289.86</v>
          </cell>
          <cell r="F110">
            <v>302.27699999999999</v>
          </cell>
          <cell r="G110" t="str">
            <v>н</v>
          </cell>
          <cell r="H110">
            <v>1</v>
          </cell>
          <cell r="I110" t="e">
            <v>#N/A</v>
          </cell>
          <cell r="J110">
            <v>273.96499999999997</v>
          </cell>
          <cell r="K110">
            <v>15.895000000000039</v>
          </cell>
          <cell r="L110">
            <v>0</v>
          </cell>
          <cell r="M110">
            <v>100</v>
          </cell>
          <cell r="N110">
            <v>0</v>
          </cell>
          <cell r="O110">
            <v>20</v>
          </cell>
          <cell r="W110">
            <v>57.972000000000001</v>
          </cell>
          <cell r="X110">
            <v>20</v>
          </cell>
          <cell r="Y110">
            <v>7.28415441937487</v>
          </cell>
          <cell r="Z110">
            <v>5.2141896087766506</v>
          </cell>
          <cell r="AA110">
            <v>0</v>
          </cell>
          <cell r="AC110">
            <v>0</v>
          </cell>
          <cell r="AD110">
            <v>0</v>
          </cell>
          <cell r="AE110">
            <v>66.12</v>
          </cell>
          <cell r="AF110">
            <v>51.910000000000004</v>
          </cell>
          <cell r="AG110">
            <v>67.820000000000007</v>
          </cell>
          <cell r="AH110">
            <v>84.1</v>
          </cell>
          <cell r="AI110" t="str">
            <v>увел</v>
          </cell>
        </row>
        <row r="111">
          <cell r="A111" t="str">
            <v xml:space="preserve"> 435  Колбаса Молочная Стародворская  с молоком в оболочке полиамид 0,4 кг.ТМ Стародворье ПОКОМ</v>
          </cell>
          <cell r="B111" t="str">
            <v>шт</v>
          </cell>
          <cell r="C111">
            <v>102</v>
          </cell>
          <cell r="D111">
            <v>92</v>
          </cell>
          <cell r="E111">
            <v>124</v>
          </cell>
          <cell r="F111">
            <v>63</v>
          </cell>
          <cell r="G111" t="str">
            <v>нов</v>
          </cell>
          <cell r="H111">
            <v>0.4</v>
          </cell>
          <cell r="I111" t="e">
            <v>#N/A</v>
          </cell>
          <cell r="J111">
            <v>162</v>
          </cell>
          <cell r="K111">
            <v>-38</v>
          </cell>
          <cell r="L111">
            <v>30</v>
          </cell>
          <cell r="M111">
            <v>30</v>
          </cell>
          <cell r="N111">
            <v>30</v>
          </cell>
          <cell r="O111">
            <v>0</v>
          </cell>
          <cell r="W111">
            <v>24.8</v>
          </cell>
          <cell r="X111">
            <v>30</v>
          </cell>
          <cell r="Y111">
            <v>7.379032258064516</v>
          </cell>
          <cell r="Z111">
            <v>2.540322580645161</v>
          </cell>
          <cell r="AA111">
            <v>0</v>
          </cell>
          <cell r="AC111">
            <v>0</v>
          </cell>
          <cell r="AD111">
            <v>0</v>
          </cell>
          <cell r="AE111">
            <v>3</v>
          </cell>
          <cell r="AF111">
            <v>22.4</v>
          </cell>
          <cell r="AG111">
            <v>23.2</v>
          </cell>
          <cell r="AH111">
            <v>25</v>
          </cell>
          <cell r="AI111" t="str">
            <v>увел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B112" t="str">
            <v>кг</v>
          </cell>
          <cell r="C112">
            <v>197.39500000000001</v>
          </cell>
          <cell r="D112">
            <v>126.785</v>
          </cell>
          <cell r="E112">
            <v>195.65</v>
          </cell>
          <cell r="F112">
            <v>118.38</v>
          </cell>
          <cell r="G112" t="str">
            <v>нов</v>
          </cell>
          <cell r="H112">
            <v>1</v>
          </cell>
          <cell r="I112" t="e">
            <v>#N/A</v>
          </cell>
          <cell r="J112">
            <v>193.21899999999999</v>
          </cell>
          <cell r="K112">
            <v>2.4310000000000116</v>
          </cell>
          <cell r="L112">
            <v>0</v>
          </cell>
          <cell r="M112">
            <v>0</v>
          </cell>
          <cell r="N112">
            <v>50</v>
          </cell>
          <cell r="O112">
            <v>0</v>
          </cell>
          <cell r="W112">
            <v>39.130000000000003</v>
          </cell>
          <cell r="X112">
            <v>120</v>
          </cell>
          <cell r="Y112">
            <v>7.3697929976999736</v>
          </cell>
          <cell r="Z112">
            <v>3.0253002811142342</v>
          </cell>
          <cell r="AA112">
            <v>0</v>
          </cell>
          <cell r="AC112">
            <v>0</v>
          </cell>
          <cell r="AD112">
            <v>0</v>
          </cell>
          <cell r="AE112">
            <v>21.14</v>
          </cell>
          <cell r="AF112">
            <v>41.47</v>
          </cell>
          <cell r="AG112">
            <v>17.690000000000001</v>
          </cell>
          <cell r="AH112">
            <v>62.35</v>
          </cell>
          <cell r="AI112" t="str">
            <v>увел</v>
          </cell>
        </row>
        <row r="113">
          <cell r="A113" t="str">
            <v xml:space="preserve"> 438  Колбаса Филедворская 0,4 кг. ТМ Стародворье  ПОКОМ</v>
          </cell>
          <cell r="B113" t="str">
            <v>шт</v>
          </cell>
          <cell r="C113">
            <v>105</v>
          </cell>
          <cell r="D113">
            <v>643</v>
          </cell>
          <cell r="E113">
            <v>346</v>
          </cell>
          <cell r="F113">
            <v>391</v>
          </cell>
          <cell r="G113" t="str">
            <v>н</v>
          </cell>
          <cell r="H113">
            <v>0.4</v>
          </cell>
          <cell r="I113" t="e">
            <v>#N/A</v>
          </cell>
          <cell r="J113">
            <v>359</v>
          </cell>
          <cell r="K113">
            <v>-13</v>
          </cell>
          <cell r="L113">
            <v>90</v>
          </cell>
          <cell r="M113">
            <v>120</v>
          </cell>
          <cell r="N113">
            <v>0</v>
          </cell>
          <cell r="O113">
            <v>0</v>
          </cell>
          <cell r="W113">
            <v>69.2</v>
          </cell>
          <cell r="Y113">
            <v>8.6849710982658959</v>
          </cell>
          <cell r="Z113">
            <v>5.6502890173410405</v>
          </cell>
          <cell r="AA113">
            <v>0</v>
          </cell>
          <cell r="AC113">
            <v>0</v>
          </cell>
          <cell r="AD113">
            <v>0</v>
          </cell>
          <cell r="AE113">
            <v>92.2</v>
          </cell>
          <cell r="AF113">
            <v>98.8</v>
          </cell>
          <cell r="AG113">
            <v>95.4</v>
          </cell>
          <cell r="AH113">
            <v>89</v>
          </cell>
          <cell r="AI113" t="str">
            <v>Паша</v>
          </cell>
        </row>
        <row r="114">
          <cell r="A114" t="str">
            <v xml:space="preserve"> 445  Колбаса Краковюрст ТМ Баварушка рубленая в оболочке черева в в.у 0,2 кг ПОКОМ</v>
          </cell>
          <cell r="B114" t="str">
            <v>шт</v>
          </cell>
          <cell r="D114">
            <v>204</v>
          </cell>
          <cell r="E114">
            <v>14</v>
          </cell>
          <cell r="F114">
            <v>190</v>
          </cell>
          <cell r="G114" t="str">
            <v>нов</v>
          </cell>
          <cell r="H114">
            <v>0.2</v>
          </cell>
          <cell r="I114" t="e">
            <v>#N/A</v>
          </cell>
          <cell r="J114">
            <v>14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2.8</v>
          </cell>
          <cell r="Y114">
            <v>67.857142857142861</v>
          </cell>
          <cell r="Z114">
            <v>67.857142857142861</v>
          </cell>
          <cell r="AA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14</v>
          </cell>
          <cell r="AI114" t="e">
            <v>#N/A</v>
          </cell>
        </row>
        <row r="115">
          <cell r="A115" t="str">
            <v xml:space="preserve"> 446  Колбаса Краковюрст ТМ Баварушка с душистым чесноком в оболочке черева в в.у 0,2 кг. ПОКОМ</v>
          </cell>
          <cell r="B115" t="str">
            <v>шт</v>
          </cell>
          <cell r="D115">
            <v>204</v>
          </cell>
          <cell r="E115">
            <v>14</v>
          </cell>
          <cell r="F115">
            <v>190</v>
          </cell>
          <cell r="G115" t="str">
            <v>нов</v>
          </cell>
          <cell r="H115">
            <v>0.2</v>
          </cell>
          <cell r="I115" t="e">
            <v>#N/A</v>
          </cell>
          <cell r="J115">
            <v>14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2.8</v>
          </cell>
          <cell r="Y115">
            <v>67.857142857142861</v>
          </cell>
          <cell r="Z115">
            <v>67.857142857142861</v>
          </cell>
          <cell r="AA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14</v>
          </cell>
          <cell r="AI115" t="e">
            <v>#N/A</v>
          </cell>
        </row>
        <row r="116">
          <cell r="A116" t="str">
            <v xml:space="preserve"> 447  Колбаски Краковюрст ТМ Баварушка с изысканными пряностями в оболочке NDX в в.у 0,2 кг. ПОКОМ </v>
          </cell>
          <cell r="B116" t="str">
            <v>шт</v>
          </cell>
          <cell r="D116">
            <v>204</v>
          </cell>
          <cell r="E116">
            <v>22</v>
          </cell>
          <cell r="F116">
            <v>182</v>
          </cell>
          <cell r="G116" t="str">
            <v>нов</v>
          </cell>
          <cell r="H116">
            <v>0.2</v>
          </cell>
          <cell r="I116" t="e">
            <v>#N/A</v>
          </cell>
          <cell r="J116">
            <v>22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4.4000000000000004</v>
          </cell>
          <cell r="Y116">
            <v>41.36363636363636</v>
          </cell>
          <cell r="Z116">
            <v>41.36363636363636</v>
          </cell>
          <cell r="AA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22</v>
          </cell>
          <cell r="AI116" t="e">
            <v>#N/A</v>
          </cell>
        </row>
        <row r="117">
          <cell r="A117" t="str">
            <v xml:space="preserve"> 448  Сосиски Сливушки по-венски ТМ Вязанка. 0,3 кг ПОКОМ</v>
          </cell>
          <cell r="B117" t="str">
            <v>шт</v>
          </cell>
          <cell r="D117">
            <v>234</v>
          </cell>
          <cell r="E117">
            <v>8</v>
          </cell>
          <cell r="F117">
            <v>226</v>
          </cell>
          <cell r="G117" t="str">
            <v>нов</v>
          </cell>
          <cell r="H117">
            <v>0.3</v>
          </cell>
          <cell r="I117" t="e">
            <v>#N/A</v>
          </cell>
          <cell r="J117">
            <v>8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1.6</v>
          </cell>
          <cell r="Y117">
            <v>141.25</v>
          </cell>
          <cell r="Z117">
            <v>141.25</v>
          </cell>
          <cell r="AA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8</v>
          </cell>
          <cell r="AI117" t="e">
            <v>#N/A</v>
          </cell>
        </row>
        <row r="118">
          <cell r="A118" t="str">
            <v xml:space="preserve"> 449  Колбаса Дугушка Стародворская ВЕС ТС Дугушка ПОКОМ</v>
          </cell>
          <cell r="B118" t="str">
            <v>кг</v>
          </cell>
          <cell r="D118">
            <v>106.89</v>
          </cell>
          <cell r="E118">
            <v>0</v>
          </cell>
          <cell r="F118">
            <v>106.89</v>
          </cell>
          <cell r="G118" t="e">
            <v>#N/A</v>
          </cell>
          <cell r="H118">
            <v>0</v>
          </cell>
          <cell r="I118" t="e">
            <v>#N/A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0</v>
          </cell>
          <cell r="Y118" t="e">
            <v>#DIV/0!</v>
          </cell>
          <cell r="Z118" t="e">
            <v>#DIV/0!</v>
          </cell>
          <cell r="AA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e">
            <v>#N/A</v>
          </cell>
        </row>
        <row r="119">
          <cell r="A119" t="str">
            <v>БОНУС_273  Сосиски Сочинки с сочной грудинкой, МГС 0.4кг,   ПОКОМ</v>
          </cell>
          <cell r="B119" t="str">
            <v>шт</v>
          </cell>
          <cell r="C119">
            <v>-1412</v>
          </cell>
          <cell r="D119">
            <v>2292</v>
          </cell>
          <cell r="E119">
            <v>1595</v>
          </cell>
          <cell r="F119">
            <v>-764</v>
          </cell>
          <cell r="G119" t="str">
            <v>ак</v>
          </cell>
          <cell r="H119">
            <v>0</v>
          </cell>
          <cell r="I119">
            <v>0</v>
          </cell>
          <cell r="J119">
            <v>1654</v>
          </cell>
          <cell r="K119">
            <v>-59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319</v>
          </cell>
          <cell r="Y119">
            <v>-2.3949843260188088</v>
          </cell>
          <cell r="Z119">
            <v>-2.3949843260188088</v>
          </cell>
          <cell r="AA119">
            <v>0</v>
          </cell>
          <cell r="AC119">
            <v>0</v>
          </cell>
          <cell r="AD119">
            <v>0</v>
          </cell>
          <cell r="AE119">
            <v>287.2</v>
          </cell>
          <cell r="AF119">
            <v>293.39999999999998</v>
          </cell>
          <cell r="AG119">
            <v>269.60000000000002</v>
          </cell>
          <cell r="AH119">
            <v>393</v>
          </cell>
          <cell r="AI119" t="e">
            <v>#N/A</v>
          </cell>
        </row>
        <row r="120">
          <cell r="A120" t="str">
            <v>БОНУС_305  Колбаса Сервелат Мясорубский с мелкорубленным окороком в/у  ТМ Стародворье ВЕС   ПОКОМ</v>
          </cell>
          <cell r="B120" t="str">
            <v>кг</v>
          </cell>
          <cell r="C120">
            <v>-438.46</v>
          </cell>
          <cell r="D120">
            <v>650.1</v>
          </cell>
          <cell r="E120">
            <v>387.02</v>
          </cell>
          <cell r="F120">
            <v>-179.08</v>
          </cell>
          <cell r="G120" t="str">
            <v>ак</v>
          </cell>
          <cell r="H120">
            <v>0</v>
          </cell>
          <cell r="I120" t="e">
            <v>#N/A</v>
          </cell>
          <cell r="J120">
            <v>380.08</v>
          </cell>
          <cell r="K120">
            <v>6.9399999999999977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77.403999999999996</v>
          </cell>
          <cell r="Y120">
            <v>-2.3135755258126198</v>
          </cell>
          <cell r="Z120">
            <v>-2.3135755258126198</v>
          </cell>
          <cell r="AA120">
            <v>0</v>
          </cell>
          <cell r="AC120">
            <v>0</v>
          </cell>
          <cell r="AD120">
            <v>0</v>
          </cell>
          <cell r="AE120">
            <v>69.565599999999989</v>
          </cell>
          <cell r="AF120">
            <v>78.2</v>
          </cell>
          <cell r="AG120">
            <v>71.713999999999999</v>
          </cell>
          <cell r="AH120">
            <v>84.36</v>
          </cell>
          <cell r="AI120" t="e">
            <v>#N/A</v>
          </cell>
        </row>
        <row r="121">
          <cell r="A121" t="str">
            <v>БОНУС_Колбаса вареная Филейская ТМ Вязанка. ВЕС  ПОКОМ</v>
          </cell>
          <cell r="B121" t="str">
            <v>кг</v>
          </cell>
          <cell r="C121">
            <v>-247.965</v>
          </cell>
          <cell r="D121">
            <v>516.6</v>
          </cell>
          <cell r="E121">
            <v>478.66</v>
          </cell>
          <cell r="F121">
            <v>-212.73500000000001</v>
          </cell>
          <cell r="G121" t="str">
            <v>ак</v>
          </cell>
          <cell r="H121">
            <v>0</v>
          </cell>
          <cell r="I121" t="e">
            <v>#N/A</v>
          </cell>
          <cell r="J121">
            <v>463.92899999999997</v>
          </cell>
          <cell r="K121">
            <v>14.731000000000051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95.731999999999999</v>
          </cell>
          <cell r="Y121">
            <v>-2.2221932060335106</v>
          </cell>
          <cell r="Z121">
            <v>-2.2221932060335106</v>
          </cell>
          <cell r="AA121">
            <v>0</v>
          </cell>
          <cell r="AC121">
            <v>0</v>
          </cell>
          <cell r="AD121">
            <v>0</v>
          </cell>
          <cell r="AE121">
            <v>98.63300000000001</v>
          </cell>
          <cell r="AF121">
            <v>100.541</v>
          </cell>
          <cell r="AG121">
            <v>110.095</v>
          </cell>
          <cell r="AH121">
            <v>79.944999999999993</v>
          </cell>
          <cell r="AI121" t="e">
            <v>#N/A</v>
          </cell>
        </row>
        <row r="122">
          <cell r="A122" t="str">
            <v>БОНУС_Колбаса Сервелат Филедворский, фиброуз, в/у 0,35 кг срез,  ПОКОМ</v>
          </cell>
          <cell r="B122" t="str">
            <v>шт</v>
          </cell>
          <cell r="C122">
            <v>-798</v>
          </cell>
          <cell r="D122">
            <v>1222</v>
          </cell>
          <cell r="E122">
            <v>722</v>
          </cell>
          <cell r="F122">
            <v>-333</v>
          </cell>
          <cell r="G122" t="str">
            <v>ак</v>
          </cell>
          <cell r="H122">
            <v>0</v>
          </cell>
          <cell r="I122">
            <v>0</v>
          </cell>
          <cell r="J122">
            <v>770</v>
          </cell>
          <cell r="K122">
            <v>-48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W122">
            <v>144.4</v>
          </cell>
          <cell r="Y122">
            <v>-2.3060941828254848</v>
          </cell>
          <cell r="Z122">
            <v>-2.3060941828254848</v>
          </cell>
          <cell r="AA122">
            <v>0</v>
          </cell>
          <cell r="AC122">
            <v>0</v>
          </cell>
          <cell r="AD122">
            <v>0</v>
          </cell>
          <cell r="AE122">
            <v>114.6</v>
          </cell>
          <cell r="AF122">
            <v>123.2</v>
          </cell>
          <cell r="AG122">
            <v>126.4</v>
          </cell>
          <cell r="AH122">
            <v>176</v>
          </cell>
          <cell r="AI12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11.05.2024 - 17.05.2024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85.23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519.40700000000004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</v>
          </cell>
          <cell r="F9">
            <v>846.65899999999999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6.5</v>
          </cell>
          <cell r="F10">
            <v>1400.847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170.16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218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1059</v>
          </cell>
          <cell r="F13">
            <v>2821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859</v>
          </cell>
          <cell r="F14">
            <v>4741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572</v>
          </cell>
          <cell r="F15">
            <v>3849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220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95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6</v>
          </cell>
          <cell r="F18">
            <v>172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111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320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343</v>
          </cell>
        </row>
        <row r="22">
          <cell r="A22" t="str">
            <v xml:space="preserve"> 068  Колбаса Особая ТМ Особый рецепт, 0,5 кг, ПОКОМ</v>
          </cell>
          <cell r="F22">
            <v>109</v>
          </cell>
        </row>
        <row r="23">
          <cell r="A23" t="str">
            <v xml:space="preserve"> 079  Колбаса Сервелат Кремлевский,  0.35 кг, ПОКОМ</v>
          </cell>
          <cell r="F23">
            <v>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7</v>
          </cell>
          <cell r="F24">
            <v>1155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256</v>
          </cell>
        </row>
        <row r="26">
          <cell r="A26" t="str">
            <v xml:space="preserve"> 092  Сосиски Баварские с сыром,  0.42кг,ПОКОМ</v>
          </cell>
          <cell r="D26">
            <v>2</v>
          </cell>
          <cell r="F26">
            <v>2</v>
          </cell>
        </row>
        <row r="27">
          <cell r="A27" t="str">
            <v xml:space="preserve"> 096  Сосиски Баварские,  0.42кг,ПОКОМ</v>
          </cell>
          <cell r="D27">
            <v>2</v>
          </cell>
          <cell r="F27">
            <v>2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6</v>
          </cell>
          <cell r="F28">
            <v>847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151</v>
          </cell>
          <cell r="F29">
            <v>392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57</v>
          </cell>
          <cell r="F30">
            <v>863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7</v>
          </cell>
          <cell r="F31">
            <v>876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1.6</v>
          </cell>
          <cell r="F32">
            <v>645.66200000000003</v>
          </cell>
        </row>
        <row r="33">
          <cell r="A33" t="str">
            <v xml:space="preserve"> 201  Ветчина Нежная ТМ Особый рецепт, (2,5кг), ПОКОМ</v>
          </cell>
          <cell r="D33">
            <v>37.5</v>
          </cell>
          <cell r="F33">
            <v>7635.5730000000003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315.33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3.2</v>
          </cell>
          <cell r="F35">
            <v>618.01700000000005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295.93900000000002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53.1</v>
          </cell>
          <cell r="F37">
            <v>12010.874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59.656999999999996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4</v>
          </cell>
          <cell r="F39">
            <v>616.37800000000004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27.5</v>
          </cell>
          <cell r="F40">
            <v>4958.8220000000001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35</v>
          </cell>
          <cell r="F41">
            <v>5305.7650000000003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</v>
          </cell>
          <cell r="F42">
            <v>277.238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0.8</v>
          </cell>
          <cell r="F43">
            <v>274.52600000000001</v>
          </cell>
        </row>
        <row r="44">
          <cell r="A44" t="str">
            <v xml:space="preserve"> 240  Колбаса Салями охотничья, ВЕС. ПОКОМ</v>
          </cell>
          <cell r="D44">
            <v>1.45</v>
          </cell>
          <cell r="F44">
            <v>27.175999999999998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1.6</v>
          </cell>
          <cell r="F45">
            <v>481.35</v>
          </cell>
        </row>
        <row r="46">
          <cell r="A46" t="str">
            <v xml:space="preserve"> 243  Колбаса Сервелат Зернистый, ВЕС.  ПОКОМ</v>
          </cell>
          <cell r="F46">
            <v>14.101000000000001</v>
          </cell>
        </row>
        <row r="47">
          <cell r="A47" t="str">
            <v xml:space="preserve"> 247  Сардельки Нежные, ВЕС.  ПОКОМ</v>
          </cell>
          <cell r="D47">
            <v>14.1</v>
          </cell>
          <cell r="F47">
            <v>166.001</v>
          </cell>
        </row>
        <row r="48">
          <cell r="A48" t="str">
            <v xml:space="preserve"> 248  Сардельки Сочные ТМ Особый рецепт,   ПОКОМ</v>
          </cell>
          <cell r="D48">
            <v>12.8</v>
          </cell>
          <cell r="F48">
            <v>211.96799999999999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23.216000000000001</v>
          </cell>
          <cell r="F49">
            <v>1525.748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1.3</v>
          </cell>
          <cell r="F50">
            <v>134.279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215.779</v>
          </cell>
        </row>
        <row r="52">
          <cell r="A52" t="str">
            <v xml:space="preserve"> 263  Шпикачки Стародворские, ВЕС.  ПОКОМ</v>
          </cell>
          <cell r="D52">
            <v>1.3</v>
          </cell>
          <cell r="F52">
            <v>146.70500000000001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0.7</v>
          </cell>
          <cell r="F53">
            <v>364.512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0.7</v>
          </cell>
          <cell r="F54">
            <v>454.59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F55">
            <v>259.64600000000002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8</v>
          </cell>
          <cell r="F56">
            <v>2307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737</v>
          </cell>
          <cell r="F57">
            <v>4637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1545</v>
          </cell>
          <cell r="F58">
            <v>5480</v>
          </cell>
        </row>
        <row r="59">
          <cell r="A59" t="str">
            <v xml:space="preserve"> 278  Сосиски Сочинки с сочным окороком, МГС 0.4кг,   ПОКОМ</v>
          </cell>
          <cell r="F59">
            <v>2</v>
          </cell>
        </row>
        <row r="60">
          <cell r="A60" t="str">
            <v xml:space="preserve"> 283  Сосиски Сочинки, ВЕС, ТМ Стародворье ПОКОМ</v>
          </cell>
          <cell r="D60">
            <v>27.3</v>
          </cell>
          <cell r="F60">
            <v>824.30100000000004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2</v>
          </cell>
          <cell r="F61">
            <v>564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12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12</v>
          </cell>
          <cell r="F63">
            <v>1288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0.7</v>
          </cell>
          <cell r="F64">
            <v>298.78199999999998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19</v>
          </cell>
          <cell r="F65">
            <v>2637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26</v>
          </cell>
          <cell r="F66">
            <v>3376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F67">
            <v>84.543999999999997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F68">
            <v>214.11600000000001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17</v>
          </cell>
          <cell r="F69">
            <v>1745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18</v>
          </cell>
          <cell r="F70">
            <v>2385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16</v>
          </cell>
          <cell r="F71">
            <v>1224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9.1</v>
          </cell>
          <cell r="F72">
            <v>368.55900000000003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9.1</v>
          </cell>
          <cell r="F73">
            <v>1141.018</v>
          </cell>
        </row>
        <row r="74">
          <cell r="A74" t="str">
            <v xml:space="preserve"> 316  Колбаса Нежная ТМ Зареченские ВЕС  ПОКОМ</v>
          </cell>
          <cell r="F74">
            <v>86.415000000000006</v>
          </cell>
        </row>
        <row r="75">
          <cell r="A75" t="str">
            <v xml:space="preserve"> 318  Сосиски Датские ТМ Зареченские, ВЕС  ПОКОМ</v>
          </cell>
          <cell r="D75">
            <v>17.899999999999999</v>
          </cell>
          <cell r="F75">
            <v>2835.5709999999999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935</v>
          </cell>
          <cell r="F76">
            <v>4763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1035</v>
          </cell>
          <cell r="F77">
            <v>5197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14</v>
          </cell>
          <cell r="F78">
            <v>1215</v>
          </cell>
        </row>
        <row r="79">
          <cell r="A79" t="str">
            <v xml:space="preserve"> 328  Сардельки Сочинки Стародворье ТМ  0,4 кг ПОКОМ</v>
          </cell>
          <cell r="D79">
            <v>9</v>
          </cell>
          <cell r="F79">
            <v>533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11</v>
          </cell>
          <cell r="F80">
            <v>454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6.5</v>
          </cell>
          <cell r="F81">
            <v>820.93700000000001</v>
          </cell>
        </row>
        <row r="82">
          <cell r="A82" t="str">
            <v xml:space="preserve"> 334  Паштет Любительский ТМ Стародворье ламистер 0,1 кг  ПОКОМ</v>
          </cell>
          <cell r="F82">
            <v>69</v>
          </cell>
        </row>
        <row r="83">
          <cell r="A83" t="str">
            <v xml:space="preserve"> 335  Колбаса Сливушка ТМ Вязанка. ВЕС.  ПОКОМ </v>
          </cell>
          <cell r="D83">
            <v>1.3</v>
          </cell>
          <cell r="F83">
            <v>179.31899999999999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643</v>
          </cell>
          <cell r="F84">
            <v>3693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19</v>
          </cell>
          <cell r="F85">
            <v>2634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4</v>
          </cell>
          <cell r="F86">
            <v>539.46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4.8</v>
          </cell>
          <cell r="F87">
            <v>409.59100000000001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9.6</v>
          </cell>
          <cell r="F88">
            <v>972.58100000000002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2.4</v>
          </cell>
          <cell r="F89">
            <v>475.12700000000001</v>
          </cell>
        </row>
        <row r="90">
          <cell r="A90" t="str">
            <v xml:space="preserve"> 350  Сосиски Сочные без свинины ТМ Особый рецепт 0,4 кг. ПОКОМ</v>
          </cell>
          <cell r="F90">
            <v>1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D91">
            <v>1</v>
          </cell>
          <cell r="F91">
            <v>94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D92">
            <v>1</v>
          </cell>
          <cell r="F92">
            <v>245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D93">
            <v>1</v>
          </cell>
          <cell r="F93">
            <v>238</v>
          </cell>
        </row>
        <row r="94">
          <cell r="A94" t="str">
            <v xml:space="preserve"> 364  Сардельки Филейские Вязанка ВЕС NDX ТМ Вязанка  ПОКОМ</v>
          </cell>
          <cell r="D94">
            <v>1.3</v>
          </cell>
          <cell r="F94">
            <v>310.74799999999999</v>
          </cell>
        </row>
        <row r="95">
          <cell r="A95" t="str">
            <v xml:space="preserve"> 373 Колбаса вареная Сочинка ТМ Стародворье ВЕС ПОКОМ</v>
          </cell>
          <cell r="F95">
            <v>22.901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D96">
            <v>4</v>
          </cell>
          <cell r="F96">
            <v>493</v>
          </cell>
        </row>
        <row r="97">
          <cell r="A97" t="str">
            <v xml:space="preserve"> 377  Колбаса Молочная Дугушка 0,6кг ТМ Стародворье  ПОКОМ</v>
          </cell>
          <cell r="D97">
            <v>1</v>
          </cell>
          <cell r="F97">
            <v>557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12</v>
          </cell>
          <cell r="F98">
            <v>2296</v>
          </cell>
        </row>
        <row r="99">
          <cell r="A99" t="str">
            <v xml:space="preserve"> 387  Колбаса вареная Мусульманская Халяль ТМ Вязанка, 0,4 кг ПОКОМ</v>
          </cell>
          <cell r="D99">
            <v>10</v>
          </cell>
          <cell r="F99">
            <v>598</v>
          </cell>
        </row>
        <row r="100">
          <cell r="A100" t="str">
            <v xml:space="preserve"> 388  Сосиски Восточные Халяль ТМ Вязанка 0,33 кг АК. ПОКОМ</v>
          </cell>
          <cell r="D100">
            <v>13</v>
          </cell>
          <cell r="F100">
            <v>819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D101">
            <v>7</v>
          </cell>
          <cell r="F101">
            <v>444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D102">
            <v>1</v>
          </cell>
          <cell r="F102">
            <v>364</v>
          </cell>
        </row>
        <row r="103">
          <cell r="A103" t="str">
            <v xml:space="preserve"> 410  Сосиски Баварские с сыром ТМ Стародворье 0,35 кг. ПОКОМ</v>
          </cell>
          <cell r="D103">
            <v>178</v>
          </cell>
          <cell r="F103">
            <v>5076</v>
          </cell>
        </row>
        <row r="104">
          <cell r="A104" t="str">
            <v xml:space="preserve"> 412  Сосиски Баварские ТМ Стародворье 0,35 кг ПОКОМ</v>
          </cell>
          <cell r="D104">
            <v>2125</v>
          </cell>
          <cell r="F104">
            <v>10824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D105">
            <v>1</v>
          </cell>
          <cell r="F105">
            <v>117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F106">
            <v>186</v>
          </cell>
        </row>
        <row r="107">
          <cell r="A107" t="str">
            <v xml:space="preserve"> 416  Сосиски Датские ТМ Особый рецепт, ВЕС  ПОКОМ</v>
          </cell>
          <cell r="F107">
            <v>26.253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D108">
            <v>5</v>
          </cell>
          <cell r="F108">
            <v>536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D109">
            <v>3</v>
          </cell>
          <cell r="F109">
            <v>364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D110">
            <v>5</v>
          </cell>
          <cell r="F110">
            <v>615</v>
          </cell>
        </row>
        <row r="111">
          <cell r="A111" t="str">
            <v xml:space="preserve"> 421  Сосиски Царедворские 0,33 кг ТМ Стародворье  ПОКОМ</v>
          </cell>
          <cell r="D111">
            <v>6</v>
          </cell>
          <cell r="F111">
            <v>589</v>
          </cell>
        </row>
        <row r="112">
          <cell r="A112" t="str">
            <v xml:space="preserve"> 422  Деликатесы Бекон Балыкбургский ТМ Баварушка  0,15 кг.ПОКОМ</v>
          </cell>
          <cell r="F112">
            <v>353</v>
          </cell>
        </row>
        <row r="113">
          <cell r="A113" t="str">
            <v xml:space="preserve"> 426  Колбаса варенокопченая из мяса птицы Сервелат Царедворский, 0,28 кг срез ПОКОМ</v>
          </cell>
          <cell r="D113">
            <v>1</v>
          </cell>
          <cell r="F113">
            <v>322</v>
          </cell>
        </row>
        <row r="114">
          <cell r="A114" t="str">
            <v xml:space="preserve"> 427  Колбаса Филедворская ТМ Стародворье в оболочке полиамид. ВЕС ПОКОМ</v>
          </cell>
          <cell r="D114">
            <v>11</v>
          </cell>
          <cell r="F114">
            <v>150.60499999999999</v>
          </cell>
        </row>
        <row r="115">
          <cell r="A115" t="str">
            <v xml:space="preserve"> 428  Сосиски Царедворские по-баварски ТМ Стародворье, 0,33 кг ПОКОМ</v>
          </cell>
          <cell r="D115">
            <v>1</v>
          </cell>
          <cell r="F115">
            <v>389</v>
          </cell>
        </row>
        <row r="116">
          <cell r="A116" t="str">
            <v xml:space="preserve"> 430  Колбаса Стародворская с окороком 0,4 кг. ТМ Стародворье в оболочке полиамид  ПОКОМ</v>
          </cell>
          <cell r="D116">
            <v>3</v>
          </cell>
          <cell r="F116">
            <v>518</v>
          </cell>
        </row>
        <row r="117">
          <cell r="A117" t="str">
            <v xml:space="preserve"> 431  Колбаса Стародворская с окороком в оболочке полиамид ТМ Стародворье ВЕС ПОКОМ</v>
          </cell>
          <cell r="F117">
            <v>282.71499999999997</v>
          </cell>
        </row>
        <row r="118">
          <cell r="A118" t="str">
            <v xml:space="preserve"> 433 Колбаса Стародворская со шпиком  в оболочке полиамид. ТМ Стародворье ВЕС ПОКОМ</v>
          </cell>
          <cell r="F118">
            <v>1.3</v>
          </cell>
        </row>
        <row r="119">
          <cell r="A119" t="str">
            <v xml:space="preserve"> 435  Колбаса Молочная Стародворская  с молоком в оболочке полиамид 0,4 кг.ТМ Стародворье ПОКОМ</v>
          </cell>
          <cell r="D119">
            <v>4</v>
          </cell>
          <cell r="F119">
            <v>158</v>
          </cell>
        </row>
        <row r="120">
          <cell r="A120" t="str">
            <v xml:space="preserve"> 436  Колбаса Молочная стародворская с молоком, ВЕС, ТМ Стародворье  ПОКОМ</v>
          </cell>
          <cell r="D120">
            <v>1.3</v>
          </cell>
          <cell r="F120">
            <v>214.92099999999999</v>
          </cell>
        </row>
        <row r="121">
          <cell r="A121" t="str">
            <v xml:space="preserve"> 438  Колбаса Филедворская 0,4 кг. ТМ Стародворье  ПОКОМ</v>
          </cell>
          <cell r="D121">
            <v>2</v>
          </cell>
          <cell r="F121">
            <v>350</v>
          </cell>
        </row>
        <row r="122">
          <cell r="A122" t="str">
            <v xml:space="preserve"> 445  Колбаса Краковюрст ТМ Баварушка рубленая в оболочке черева в в.у 0,2 кг ПОКОМ</v>
          </cell>
          <cell r="D122">
            <v>4</v>
          </cell>
          <cell r="F122">
            <v>71</v>
          </cell>
        </row>
        <row r="123">
          <cell r="A123" t="str">
            <v xml:space="preserve"> 446  Колбаса Краковюрст ТМ Баварушка с душистым чесноком в оболочке черева в в.у 0,2 кг. ПОКОМ</v>
          </cell>
          <cell r="D123">
            <v>4</v>
          </cell>
          <cell r="F123">
            <v>68</v>
          </cell>
        </row>
        <row r="124">
          <cell r="A124" t="str">
            <v xml:space="preserve"> 447  Колбаски Краковюрст ТМ Баварушка с изысканными пряностями в оболочке NDX в в.у 0,2 кг. ПОКОМ </v>
          </cell>
          <cell r="D124">
            <v>6</v>
          </cell>
          <cell r="F124">
            <v>110</v>
          </cell>
        </row>
        <row r="125">
          <cell r="A125" t="str">
            <v xml:space="preserve"> 448  Сосиски Сливушки по-венски ТМ Вязанка. 0,3 кг ПОКОМ</v>
          </cell>
          <cell r="F125">
            <v>34</v>
          </cell>
        </row>
        <row r="126">
          <cell r="A126" t="str">
            <v>3215 ВЕТЧ.МЯСНАЯ Папа может п/о 0.4кг 8шт.    ОСТАНКИНО</v>
          </cell>
          <cell r="D126">
            <v>231</v>
          </cell>
          <cell r="F126">
            <v>231</v>
          </cell>
        </row>
        <row r="127">
          <cell r="A127" t="str">
            <v>3297 СЫТНЫЕ Папа может сар б/о мгс 1*3 СНГ  ОСТАНКИНО</v>
          </cell>
          <cell r="D127">
            <v>193.2</v>
          </cell>
          <cell r="F127">
            <v>193.2</v>
          </cell>
        </row>
        <row r="128">
          <cell r="A128" t="str">
            <v>3812 СОЧНЫЕ сос п/о мгс 2*2  ОСТАНКИНО</v>
          </cell>
          <cell r="D128">
            <v>1485.9</v>
          </cell>
          <cell r="F128">
            <v>1485.9</v>
          </cell>
        </row>
        <row r="129">
          <cell r="A129" t="str">
            <v>4063 МЯСНАЯ Папа может вар п/о_Л   ОСТАНКИНО</v>
          </cell>
          <cell r="D129">
            <v>1650.78</v>
          </cell>
          <cell r="F129">
            <v>1650.78</v>
          </cell>
        </row>
        <row r="130">
          <cell r="A130" t="str">
            <v>4117 ЭКСТРА Папа может с/к в/у_Л   ОСТАНКИНО</v>
          </cell>
          <cell r="D130">
            <v>89</v>
          </cell>
          <cell r="F130">
            <v>89</v>
          </cell>
        </row>
        <row r="131">
          <cell r="A131" t="str">
            <v>4342 Салями Финская п/к в/у ОСТАНКИНО</v>
          </cell>
          <cell r="D131">
            <v>2</v>
          </cell>
          <cell r="F131">
            <v>2</v>
          </cell>
        </row>
        <row r="132">
          <cell r="A132" t="str">
            <v>4378 Колбаса с/к Посольская 1кг (код покуп. 26569) Останкино</v>
          </cell>
          <cell r="D132">
            <v>17.100000000000001</v>
          </cell>
          <cell r="F132">
            <v>17.100000000000001</v>
          </cell>
        </row>
        <row r="133">
          <cell r="A133" t="str">
            <v>4378 ПОСОЛЬСКАЯ с/к в/у  ОСТАНКИНО</v>
          </cell>
          <cell r="D133">
            <v>54.5</v>
          </cell>
          <cell r="F133">
            <v>54.5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132.5</v>
          </cell>
          <cell r="F134">
            <v>132.5</v>
          </cell>
        </row>
        <row r="135">
          <cell r="A135" t="str">
            <v>4813 ФИЛЕЙНАЯ Папа может вар п/о_Л   ОСТАНКИНО</v>
          </cell>
          <cell r="D135">
            <v>413</v>
          </cell>
          <cell r="F135">
            <v>413</v>
          </cell>
        </row>
        <row r="136">
          <cell r="A136" t="str">
            <v>4993 САЛЯМИ ИТАЛЬЯНСКАЯ с/к в/у 1/250*8_120c ОСТАНКИНО</v>
          </cell>
          <cell r="D136">
            <v>558</v>
          </cell>
          <cell r="F136">
            <v>558</v>
          </cell>
        </row>
        <row r="137">
          <cell r="A137" t="str">
            <v>5246 ДОКТОРСКАЯ ПРЕМИУМ вар б/о мгс_30с ОСТАНКИНО</v>
          </cell>
          <cell r="D137">
            <v>26.6</v>
          </cell>
          <cell r="F137">
            <v>26.6</v>
          </cell>
        </row>
        <row r="138">
          <cell r="A138" t="str">
            <v>5336 ОСОБАЯ вар п/о  ОСТАНКИНО</v>
          </cell>
          <cell r="D138">
            <v>357</v>
          </cell>
          <cell r="F138">
            <v>357</v>
          </cell>
        </row>
        <row r="139">
          <cell r="A139" t="str">
            <v>5337 ОСОБАЯ СО ШПИКОМ вар п/о  ОСТАНКИНО</v>
          </cell>
          <cell r="D139">
            <v>85.8</v>
          </cell>
          <cell r="F139">
            <v>85.8</v>
          </cell>
        </row>
        <row r="140">
          <cell r="A140" t="str">
            <v>5341 СЕРВЕЛАТ ОХОТНИЧИЙ в/к в/у  ОСТАНКИНО</v>
          </cell>
          <cell r="D140">
            <v>384</v>
          </cell>
          <cell r="F140">
            <v>384</v>
          </cell>
        </row>
        <row r="141">
          <cell r="A141" t="str">
            <v>5483 ЭКСТРА Папа может с/к в/у 1/250 8шт.   ОСТАНКИНО</v>
          </cell>
          <cell r="D141">
            <v>1090</v>
          </cell>
          <cell r="F141">
            <v>1090</v>
          </cell>
        </row>
        <row r="142">
          <cell r="A142" t="str">
            <v>5544 Сервелат Финский в/к в/у_45с НОВАЯ ОСТАНКИНО</v>
          </cell>
          <cell r="D142">
            <v>922.3</v>
          </cell>
          <cell r="F142">
            <v>922.3</v>
          </cell>
        </row>
        <row r="143">
          <cell r="A143" t="str">
            <v>5682 САЛЯМИ МЕЛКОЗЕРНЕНАЯ с/к в/у 1/120_60с   ОСТАНКИНО</v>
          </cell>
          <cell r="D143">
            <v>3337</v>
          </cell>
          <cell r="F143">
            <v>3337</v>
          </cell>
        </row>
        <row r="144">
          <cell r="A144" t="str">
            <v>5706 АРОМАТНАЯ Папа может с/к в/у 1/250 8шт.  ОСТАНКИНО</v>
          </cell>
          <cell r="D144">
            <v>1044</v>
          </cell>
          <cell r="F144">
            <v>1044</v>
          </cell>
        </row>
        <row r="145">
          <cell r="A145" t="str">
            <v>5708 ПОСОЛЬСКАЯ Папа может с/к в/у ОСТАНКИНО</v>
          </cell>
          <cell r="D145">
            <v>25.6</v>
          </cell>
          <cell r="F145">
            <v>25.6</v>
          </cell>
        </row>
        <row r="146">
          <cell r="A146" t="str">
            <v>5820 СЛИВОЧНЫЕ Папа может сос п/о мгс 2*2_45с   ОСТАНКИНО</v>
          </cell>
          <cell r="D146">
            <v>204.1</v>
          </cell>
          <cell r="F146">
            <v>204.1</v>
          </cell>
        </row>
        <row r="147">
          <cell r="A147" t="str">
            <v>5851 ЭКСТРА Папа может вар п/о   ОСТАНКИНО</v>
          </cell>
          <cell r="D147">
            <v>359.81</v>
          </cell>
          <cell r="F147">
            <v>359.81</v>
          </cell>
        </row>
        <row r="148">
          <cell r="A148" t="str">
            <v>5931 ОХОТНИЧЬЯ Папа может с/к в/у 1/220 8шт.   ОСТАНКИНО</v>
          </cell>
          <cell r="D148">
            <v>1072</v>
          </cell>
          <cell r="F148">
            <v>1072</v>
          </cell>
        </row>
        <row r="149">
          <cell r="A149" t="str">
            <v>5976 МОЛОЧНЫЕ ТРАДИЦ. сос п/о в/у 1/350_45с  ОСТАНКИНО</v>
          </cell>
          <cell r="D149">
            <v>1863</v>
          </cell>
          <cell r="F149">
            <v>1863</v>
          </cell>
        </row>
        <row r="150">
          <cell r="A150" t="str">
            <v>5981 МОЛОЧНЫЕ ТРАДИЦ. сос п/о мгс 1*6_45с   ОСТАНКИНО</v>
          </cell>
          <cell r="D150">
            <v>217.3</v>
          </cell>
          <cell r="F150">
            <v>217.3</v>
          </cell>
        </row>
        <row r="151">
          <cell r="A151" t="str">
            <v>5982 МОЛОЧНЫЕ ТРАДИЦ. сос п/о мгс 0,6кг_СНГ  ОСТАНКИНО</v>
          </cell>
          <cell r="D151">
            <v>362</v>
          </cell>
          <cell r="F151">
            <v>363</v>
          </cell>
        </row>
        <row r="152">
          <cell r="A152" t="str">
            <v>5992 ВРЕМЯ ОКРОШКИ Папа может вар п/о 0.4кг   ОСТАНКИНО</v>
          </cell>
          <cell r="D152">
            <v>296</v>
          </cell>
          <cell r="F152">
            <v>299</v>
          </cell>
        </row>
        <row r="153">
          <cell r="A153" t="str">
            <v>6004 РАГУ СВИНОЕ 1кг 8шт.зам_120с ОСТАНКИНО</v>
          </cell>
          <cell r="D153">
            <v>16</v>
          </cell>
          <cell r="F153">
            <v>16</v>
          </cell>
        </row>
        <row r="154">
          <cell r="A154" t="str">
            <v>6113 СОЧНЫЕ сос п/о мгс 1*6_Ашан  ОСТАНКИНО</v>
          </cell>
          <cell r="D154">
            <v>1853.8</v>
          </cell>
          <cell r="F154">
            <v>1854.886</v>
          </cell>
        </row>
        <row r="155">
          <cell r="A155" t="str">
            <v>6123 МОЛОЧНЫЕ КЛАССИЧЕСКИЕ ПМ сос п/о мгс 2*4   ОСТАНКИНО</v>
          </cell>
          <cell r="D155">
            <v>765.2</v>
          </cell>
          <cell r="F155">
            <v>765.2</v>
          </cell>
        </row>
        <row r="156">
          <cell r="A156" t="str">
            <v>6213 СЕРВЕЛАТ ФИНСКИЙ СН в/к в/у 0.35кг 8шт.  ОСТАНКИНО</v>
          </cell>
          <cell r="D156">
            <v>4</v>
          </cell>
          <cell r="F156">
            <v>4</v>
          </cell>
        </row>
        <row r="157">
          <cell r="A157" t="str">
            <v>6221 НЕАПОЛИТАНСКИЙ ДУЭТ с/к с/н мгс 1/90  ОСТАНКИНО</v>
          </cell>
          <cell r="D157">
            <v>93</v>
          </cell>
          <cell r="F157">
            <v>93</v>
          </cell>
        </row>
        <row r="158">
          <cell r="A158" t="str">
            <v>6222 ИТАЛЬЯНСКОЕ АССОРТИ с/в с/н мгс 1/90 ОСТАНКИНО</v>
          </cell>
          <cell r="D158">
            <v>83</v>
          </cell>
          <cell r="F158">
            <v>83</v>
          </cell>
        </row>
        <row r="159">
          <cell r="A159" t="str">
            <v>6223 БАЛЫК И ШЕЙКА с/в с/н мгс 1/90 10 шт ОСТАНКИНО</v>
          </cell>
          <cell r="D159">
            <v>35</v>
          </cell>
          <cell r="F159">
            <v>35</v>
          </cell>
        </row>
        <row r="160">
          <cell r="A160" t="str">
            <v>6228 МЯСНОЕ АССОРТИ к/з с/н мгс 1/90 10шт.  ОСТАНКИНО</v>
          </cell>
          <cell r="D160">
            <v>469</v>
          </cell>
          <cell r="F160">
            <v>469</v>
          </cell>
        </row>
        <row r="161">
          <cell r="A161" t="str">
            <v>6247 ДОМАШНЯЯ Папа может вар п/о 0,4кг 8шт.  ОСТАНКИНО</v>
          </cell>
          <cell r="D161">
            <v>201</v>
          </cell>
          <cell r="F161">
            <v>201</v>
          </cell>
        </row>
        <row r="162">
          <cell r="A162" t="str">
            <v>6268 ГОВЯЖЬЯ Папа может вар п/о 0,4кг 8 шт.  ОСТАНКИНО</v>
          </cell>
          <cell r="D162">
            <v>318</v>
          </cell>
          <cell r="F162">
            <v>318</v>
          </cell>
        </row>
        <row r="163">
          <cell r="A163" t="str">
            <v>6281 СВИНИНА ДЕЛИКАТ. к/в мл/к в/у 0.3кг 45с  ОСТАНКИНО</v>
          </cell>
          <cell r="D163">
            <v>556</v>
          </cell>
          <cell r="F163">
            <v>556</v>
          </cell>
        </row>
        <row r="164">
          <cell r="A164" t="str">
            <v>6297 ФИЛЕЙНЫЕ сос ц/о в/у 1/270 12шт_45с  ОСТАНКИНО</v>
          </cell>
          <cell r="D164">
            <v>2024</v>
          </cell>
          <cell r="F164">
            <v>2024</v>
          </cell>
        </row>
        <row r="165">
          <cell r="A165" t="str">
            <v>6303 МЯСНЫЕ Папа может сос п/о мгс 1.5*3  ОСТАНКИНО</v>
          </cell>
          <cell r="D165">
            <v>332.9</v>
          </cell>
          <cell r="F165">
            <v>332.9</v>
          </cell>
        </row>
        <row r="166">
          <cell r="A166" t="str">
            <v>6325 ДОКТОРСКАЯ ПРЕМИУМ вар п/о 0.4кг 8шт.  ОСТАНКИНО</v>
          </cell>
          <cell r="D166">
            <v>787</v>
          </cell>
          <cell r="F166">
            <v>787</v>
          </cell>
        </row>
        <row r="167">
          <cell r="A167" t="str">
            <v>6333 МЯСНАЯ Папа может вар п/о 0.4кг 8шт.  ОСТАНКИНО</v>
          </cell>
          <cell r="D167">
            <v>7378</v>
          </cell>
          <cell r="F167">
            <v>7383</v>
          </cell>
        </row>
        <row r="168">
          <cell r="A168" t="str">
            <v>6353 ЭКСТРА Папа может вар п/о 0.4кг 8шт.  ОСТАНКИНО</v>
          </cell>
          <cell r="D168">
            <v>1987</v>
          </cell>
          <cell r="F168">
            <v>1997</v>
          </cell>
        </row>
        <row r="169">
          <cell r="A169" t="str">
            <v>6392 ФИЛЕЙНАЯ Папа может вар п/о 0.4кг. ОСТАНКИНО</v>
          </cell>
          <cell r="D169">
            <v>4804</v>
          </cell>
          <cell r="F169">
            <v>4820</v>
          </cell>
        </row>
        <row r="170">
          <cell r="A170" t="str">
            <v>6427 КЛАССИЧЕСКАЯ ПМ вар п/о 0.35кг 8шт. ОСТАНКИНО</v>
          </cell>
          <cell r="D170">
            <v>1313</v>
          </cell>
          <cell r="F170">
            <v>1316</v>
          </cell>
        </row>
        <row r="171">
          <cell r="A171" t="str">
            <v>6445 БЕКОН с/к с/н в/у 1/180 10шт.  ОСТАНКИНО</v>
          </cell>
          <cell r="D171">
            <v>365</v>
          </cell>
          <cell r="F171">
            <v>365</v>
          </cell>
        </row>
        <row r="172">
          <cell r="A172" t="str">
            <v>6453 ЭКСТРА Папа может с/к с/н в/у 1/100 14шт.   ОСТАНКИНО</v>
          </cell>
          <cell r="D172">
            <v>1731</v>
          </cell>
          <cell r="F172">
            <v>1731</v>
          </cell>
        </row>
        <row r="173">
          <cell r="A173" t="str">
            <v>6454 АРОМАТНАЯ с/к с/н в/у 1/100 14шт.  ОСТАНКИНО</v>
          </cell>
          <cell r="D173">
            <v>1582</v>
          </cell>
          <cell r="F173">
            <v>1582</v>
          </cell>
        </row>
        <row r="174">
          <cell r="A174" t="str">
            <v>6470 ВЕТЧ.МРАМОРНАЯ в/у_45с  ОСТАНКИНО</v>
          </cell>
          <cell r="D174">
            <v>28.1</v>
          </cell>
          <cell r="F174">
            <v>28.1</v>
          </cell>
        </row>
        <row r="175">
          <cell r="A175" t="str">
            <v>6475 С СЫРОМ Папа может сос ц/о мгс 0.4кг6шт  ОСТАНКИНО</v>
          </cell>
          <cell r="D175">
            <v>282</v>
          </cell>
          <cell r="F175">
            <v>282</v>
          </cell>
        </row>
        <row r="176">
          <cell r="A176" t="str">
            <v>6527 ШПИКАЧКИ СОЧНЫЕ ПМ сар б/о мгс 1*3 45с ОСТАНКИНО</v>
          </cell>
          <cell r="D176">
            <v>683.4</v>
          </cell>
          <cell r="F176">
            <v>684.36500000000001</v>
          </cell>
        </row>
        <row r="177">
          <cell r="A177" t="str">
            <v>6555 ПОСОЛЬСКАЯ с/к с/н в/у 1/100 10шт.  ОСТАНКИНО</v>
          </cell>
          <cell r="D177">
            <v>659</v>
          </cell>
          <cell r="F177">
            <v>659</v>
          </cell>
        </row>
        <row r="178">
          <cell r="A178" t="str">
            <v>6563 СЛИВОЧНЫЕ СН сос п/о мгс 1*6  ОСТАНКИНО</v>
          </cell>
          <cell r="D178">
            <v>1</v>
          </cell>
          <cell r="F178">
            <v>1</v>
          </cell>
        </row>
        <row r="179">
          <cell r="A179" t="str">
            <v>6586 МРАМОРНАЯ И БАЛЫКОВАЯ в/к с/н мгс 1/90 ОСТАНКИНО</v>
          </cell>
          <cell r="D179">
            <v>301</v>
          </cell>
          <cell r="F179">
            <v>301</v>
          </cell>
        </row>
        <row r="180">
          <cell r="A180" t="str">
            <v>6601 ГОВЯЖЬИ СН сос п/о мгс 1*6  ОСТАНКИНО</v>
          </cell>
          <cell r="D180">
            <v>158.9</v>
          </cell>
          <cell r="F180">
            <v>158.9</v>
          </cell>
        </row>
        <row r="181">
          <cell r="A181" t="str">
            <v>6602 БАВАРСКИЕ ПМ сос ц/о мгс 0,35кг 8шт.  ОСТАНКИНО</v>
          </cell>
          <cell r="D181">
            <v>372</v>
          </cell>
          <cell r="F181">
            <v>372</v>
          </cell>
        </row>
        <row r="182">
          <cell r="A182" t="str">
            <v>6616 МОЛОЧНЫЕ КЛАССИЧЕСКИЕ сос п/о в/у 0.3кг  ОСТАНКИНО</v>
          </cell>
          <cell r="D182">
            <v>155</v>
          </cell>
          <cell r="F182">
            <v>155</v>
          </cell>
        </row>
        <row r="183">
          <cell r="A183" t="str">
            <v>6642 СОЧНЫЙ ГРИЛЬ ПМ сос п/о мгс 0,41кг 8шт.  ОСТАНКИНО</v>
          </cell>
          <cell r="F183">
            <v>5</v>
          </cell>
        </row>
        <row r="184">
          <cell r="A184" t="str">
            <v>6661 СОЧНЫЙ ГРИЛЬ ПМ сос п/о мгс 1.5*4_Маяк  ОСТАНКИНО</v>
          </cell>
          <cell r="D184">
            <v>71</v>
          </cell>
          <cell r="F184">
            <v>71</v>
          </cell>
        </row>
        <row r="185">
          <cell r="A185" t="str">
            <v>6666 БОЯНСКАЯ Папа может п/к в/у 0,28кг 8 шт. ОСТАНКИНО</v>
          </cell>
          <cell r="D185">
            <v>1574</v>
          </cell>
          <cell r="F185">
            <v>1574</v>
          </cell>
        </row>
        <row r="186">
          <cell r="A186" t="str">
            <v>6669 ВЕНСКАЯ САЛЯМИ п/к в/у 0.28кг 8шт  ОСТАНКИНО</v>
          </cell>
          <cell r="D186">
            <v>152</v>
          </cell>
          <cell r="F186">
            <v>152</v>
          </cell>
        </row>
        <row r="187">
          <cell r="A187" t="str">
            <v>6682 СЕРВЕЛАТ ЗЕРНИСТЫЙ в/к в/у 0.42кг 8шт.  ОСТАНКИНО</v>
          </cell>
          <cell r="D187">
            <v>1</v>
          </cell>
          <cell r="F187">
            <v>1</v>
          </cell>
        </row>
        <row r="188">
          <cell r="A188" t="str">
            <v>6683 СЕРВЕЛАТ ЗЕРНИСТЫЙ ПМ в/к в/у 0,35кг  ОСТАНКИНО</v>
          </cell>
          <cell r="D188">
            <v>3248</v>
          </cell>
          <cell r="F188">
            <v>3261</v>
          </cell>
        </row>
        <row r="189">
          <cell r="A189" t="str">
            <v>6684 СЕРВЕЛАТ КАРЕЛЬСКИЙ ПМ в/к в/у 0.28кг  ОСТАНКИНО</v>
          </cell>
          <cell r="D189">
            <v>2971</v>
          </cell>
          <cell r="F189">
            <v>3005</v>
          </cell>
        </row>
        <row r="190">
          <cell r="A190" t="str">
            <v>6689 СЕРВЕЛАТ ОХОТНИЧИЙ ПМ в/к в/у 0,35кг 8шт  ОСТАНКИНО</v>
          </cell>
          <cell r="D190">
            <v>5104</v>
          </cell>
          <cell r="F190">
            <v>5114</v>
          </cell>
        </row>
        <row r="191">
          <cell r="A191" t="str">
            <v>6692 СЕРВЕЛАТ ПРИМА в/к в/у 0.28кг 8шт.  ОСТАНКИНО</v>
          </cell>
          <cell r="D191">
            <v>563</v>
          </cell>
          <cell r="F191">
            <v>563</v>
          </cell>
        </row>
        <row r="192">
          <cell r="A192" t="str">
            <v>6697 СЕРВЕЛАТ ФИНСКИЙ ПМ в/к в/у 0,35кг 8шт.  ОСТАНКИНО</v>
          </cell>
          <cell r="D192">
            <v>6046</v>
          </cell>
          <cell r="F192">
            <v>6059</v>
          </cell>
        </row>
        <row r="193">
          <cell r="A193" t="str">
            <v>6713 СОЧНЫЙ ГРИЛЬ ПМ сос п/о мгс 0.41кг 8шт.  ОСТАНКИНО</v>
          </cell>
          <cell r="D193">
            <v>2630</v>
          </cell>
          <cell r="F193">
            <v>2631</v>
          </cell>
        </row>
        <row r="194">
          <cell r="A194" t="str">
            <v>6716 ОСОБАЯ Коровино (в сетке) 0.5кг 8шт.  ОСТАНКИНО</v>
          </cell>
          <cell r="D194">
            <v>795</v>
          </cell>
          <cell r="F194">
            <v>795</v>
          </cell>
        </row>
        <row r="195">
          <cell r="A195" t="str">
            <v>6722 СОЧНЫЕ ПМ сос п/о мгс 0,41кг 10шт.  ОСТАНКИНО</v>
          </cell>
          <cell r="D195">
            <v>6592</v>
          </cell>
          <cell r="F195">
            <v>6618</v>
          </cell>
        </row>
        <row r="196">
          <cell r="A196" t="str">
            <v>6726 СЛИВОЧНЫЕ ПМ сос п/о мгс 0.41кг 10шт.  ОСТАНКИНО</v>
          </cell>
          <cell r="D196">
            <v>3942</v>
          </cell>
          <cell r="F196">
            <v>3946</v>
          </cell>
        </row>
        <row r="197">
          <cell r="A197" t="str">
            <v>6734 ОСОБАЯ СО ШПИКОМ Коровино (в сетке) 0,5кг ОСТАНКИНО</v>
          </cell>
          <cell r="D197">
            <v>170</v>
          </cell>
          <cell r="F197">
            <v>170</v>
          </cell>
        </row>
        <row r="198">
          <cell r="A198" t="str">
            <v>6747 РУССКАЯ ПРЕМИУМ ПМ вар ф/о в/у  ОСТАНКИНО</v>
          </cell>
          <cell r="D198">
            <v>64.5</v>
          </cell>
          <cell r="F198">
            <v>64.5</v>
          </cell>
        </row>
        <row r="199">
          <cell r="A199" t="str">
            <v>6756 ВЕТЧ.ЛЮБИТЕЛЬСКАЯ п/о  ОСТАНКИНО</v>
          </cell>
          <cell r="D199">
            <v>226.1</v>
          </cell>
          <cell r="F199">
            <v>226.1</v>
          </cell>
        </row>
        <row r="200">
          <cell r="A200" t="str">
            <v>6769 СЕМЕЙНАЯ вар п/о  ОСТАНКИНО</v>
          </cell>
          <cell r="D200">
            <v>17.100000000000001</v>
          </cell>
          <cell r="F200">
            <v>17.100000000000001</v>
          </cell>
        </row>
        <row r="201">
          <cell r="A201" t="str">
            <v>6773 САЛЯМИ Папа может п/к в/у 0,28кг 8шт.  ОСТАНКИНО</v>
          </cell>
          <cell r="D201">
            <v>223</v>
          </cell>
          <cell r="F201">
            <v>226</v>
          </cell>
        </row>
        <row r="202">
          <cell r="A202" t="str">
            <v>6776 ХОТ-ДОГ Папа может сос п/о мгс 0.35кг  ОСТАНКИНО</v>
          </cell>
          <cell r="D202">
            <v>235</v>
          </cell>
          <cell r="F202">
            <v>235</v>
          </cell>
        </row>
        <row r="203">
          <cell r="A203" t="str">
            <v>6777 МЯСНЫЕ С ГОВЯДИНОЙ ПМ сос п/о мгс 0.4кг  ОСТАНКИНО</v>
          </cell>
          <cell r="D203">
            <v>1429</v>
          </cell>
          <cell r="F203">
            <v>1430</v>
          </cell>
        </row>
        <row r="204">
          <cell r="A204" t="str">
            <v>6785 ВЕНСКАЯ САЛЯМИ п/к в/у 0.33кг 8шт.  ОСТАНКИНО</v>
          </cell>
          <cell r="D204">
            <v>189</v>
          </cell>
          <cell r="F204">
            <v>192</v>
          </cell>
        </row>
        <row r="205">
          <cell r="A205" t="str">
            <v>6787 СЕРВЕЛАТ КРЕМЛЕВСКИЙ в/к в/у 0,33кг 8шт.  ОСТАНКИНО</v>
          </cell>
          <cell r="D205">
            <v>177</v>
          </cell>
          <cell r="F205">
            <v>181</v>
          </cell>
        </row>
        <row r="206">
          <cell r="A206" t="str">
            <v>6793 БАЛЫКОВАЯ в/к в/у 0,33кг 8шт.  ОСТАНКИНО</v>
          </cell>
          <cell r="D206">
            <v>241</v>
          </cell>
          <cell r="F206">
            <v>244</v>
          </cell>
        </row>
        <row r="207">
          <cell r="A207" t="str">
            <v>6795 ОСТАНКИНСКАЯ в/к в/у 0,33кг 8шт.  ОСТАНКИНО</v>
          </cell>
          <cell r="D207">
            <v>113</v>
          </cell>
          <cell r="F207">
            <v>114</v>
          </cell>
        </row>
        <row r="208">
          <cell r="A208" t="str">
            <v>6797 С ИНДЕЙКОЙ Папа может вар п/о 0,4кг 8шт.  ОСТАНКИНО</v>
          </cell>
          <cell r="D208">
            <v>32</v>
          </cell>
          <cell r="F208">
            <v>32</v>
          </cell>
        </row>
        <row r="209">
          <cell r="A209" t="str">
            <v>6807 СЕРВЕЛАТ ЕВРОПЕЙСКИЙ в/к в/у 0,33кг 8шт.  ОСТАНКИНО</v>
          </cell>
          <cell r="D209">
            <v>169</v>
          </cell>
          <cell r="F209">
            <v>169</v>
          </cell>
        </row>
        <row r="210">
          <cell r="A210" t="str">
            <v>6822 ИЗ ОТБОРНОГО МЯСА ПМ сос п/о мгс 0,36кг  ОСТАНКИНО</v>
          </cell>
          <cell r="D210">
            <v>214</v>
          </cell>
          <cell r="F210">
            <v>214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259</v>
          </cell>
          <cell r="F211">
            <v>259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395</v>
          </cell>
          <cell r="F212">
            <v>395</v>
          </cell>
        </row>
        <row r="213">
          <cell r="A213" t="str">
            <v>БОНУС Z-ОСОБАЯ Коровино вар п/о (5324)  ОСТАНКИНО</v>
          </cell>
          <cell r="D213">
            <v>22</v>
          </cell>
          <cell r="F213">
            <v>22</v>
          </cell>
        </row>
        <row r="214">
          <cell r="A214" t="str">
            <v>БОНУС Z-ОСОБАЯ Коровино вар п/о 0.5кг_СНГ (6305)  ОСТАНКИНО</v>
          </cell>
          <cell r="D214">
            <v>23</v>
          </cell>
          <cell r="F214">
            <v>23</v>
          </cell>
        </row>
        <row r="215">
          <cell r="A215" t="str">
            <v>БОНУС СОЧНЫЕ сос п/о мгс 0.41кг_UZ (6087)  ОСТАНКИНО</v>
          </cell>
          <cell r="D215">
            <v>1093</v>
          </cell>
          <cell r="F215">
            <v>1093</v>
          </cell>
        </row>
        <row r="216">
          <cell r="A216" t="str">
            <v>БОНУС СОЧНЫЕ сос п/о мгс 1*6_UZ (6088)  ОСТАНКИНО</v>
          </cell>
          <cell r="D216">
            <v>366</v>
          </cell>
          <cell r="F216">
            <v>366</v>
          </cell>
        </row>
        <row r="217">
          <cell r="A217" t="str">
            <v>БОНУС_273  Сосиски Сочинки с сочной грудинкой, МГС 0.4кг,   ПОКОМ</v>
          </cell>
          <cell r="F217">
            <v>1752</v>
          </cell>
        </row>
        <row r="218">
          <cell r="A218" t="str">
            <v>БОНУС_305  Колбаса Сервелат Мясорубский с мелкорубленным окороком в/у  ТМ Стародворье ВЕС   ПОКОМ</v>
          </cell>
          <cell r="F218">
            <v>395.74799999999999</v>
          </cell>
        </row>
        <row r="219">
          <cell r="A219" t="str">
            <v>БОНУС_Колбаса вареная Филейская ТМ Вязанка. ВЕС  ПОКОМ</v>
          </cell>
          <cell r="F219">
            <v>488.13099999999997</v>
          </cell>
        </row>
        <row r="220">
          <cell r="A220" t="str">
            <v>БОНУС_Колбаса Докторская Особая ТМ Особый рецепт,  0,5кг, ПОКОМ</v>
          </cell>
          <cell r="F220">
            <v>3</v>
          </cell>
        </row>
        <row r="221">
          <cell r="A221" t="str">
            <v>БОНУС_Колбаса Сервелат Филедворский, фиброуз, в/у 0,35 кг срез,  ПОКОМ</v>
          </cell>
          <cell r="F221">
            <v>787</v>
          </cell>
        </row>
        <row r="222">
          <cell r="A222" t="str">
            <v>БОНУС_Консервы говядина тушеная "СПК" ж/б 0,338 кг.шт. термоус. пл. ЧМК  СПК</v>
          </cell>
          <cell r="D222">
            <v>17</v>
          </cell>
          <cell r="F222">
            <v>47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F223">
            <v>570</v>
          </cell>
        </row>
        <row r="224">
          <cell r="A224" t="str">
            <v>Бутербродная вареная 0,47 кг шт.  СПК</v>
          </cell>
          <cell r="D224">
            <v>118</v>
          </cell>
          <cell r="F224">
            <v>118</v>
          </cell>
        </row>
        <row r="225">
          <cell r="A225" t="str">
            <v>Вацлавская п/к (черева) 390 гр.шт. термоус.пак  СПК</v>
          </cell>
          <cell r="D225">
            <v>20</v>
          </cell>
          <cell r="F225">
            <v>20</v>
          </cell>
        </row>
        <row r="226">
          <cell r="A226" t="str">
            <v>Ветчина Вацлавская 400 гр.шт.  СПК</v>
          </cell>
          <cell r="D226">
            <v>3</v>
          </cell>
          <cell r="F226">
            <v>3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4</v>
          </cell>
          <cell r="F227">
            <v>392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646</v>
          </cell>
          <cell r="F228">
            <v>1906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462</v>
          </cell>
          <cell r="F229">
            <v>1745</v>
          </cell>
        </row>
        <row r="230">
          <cell r="A230" t="str">
            <v>Готовые чебуреки с мясом ТМ Горячая штучка 0,09 кг флоу-пак ПОКОМ</v>
          </cell>
          <cell r="F230">
            <v>293</v>
          </cell>
        </row>
        <row r="231">
          <cell r="A231" t="str">
            <v>Грудинка Деревенская в аджике к/в 150 гр.шт. нарезка (лоток с ср.защ.атм.)  СПК</v>
          </cell>
          <cell r="D231">
            <v>14</v>
          </cell>
          <cell r="F231">
            <v>14</v>
          </cell>
        </row>
        <row r="232">
          <cell r="A232" t="str">
            <v>Гуцульская с/к "КолбасГрад" 160 гр.шт. термоус. пак  СПК</v>
          </cell>
          <cell r="D232">
            <v>119</v>
          </cell>
          <cell r="F232">
            <v>119</v>
          </cell>
        </row>
        <row r="233">
          <cell r="A233" t="str">
            <v>Дельгаро с/в "Эликатессе" 140 гр.шт.  СПК</v>
          </cell>
          <cell r="D233">
            <v>57</v>
          </cell>
          <cell r="F233">
            <v>57</v>
          </cell>
        </row>
        <row r="234">
          <cell r="A234" t="str">
            <v>Деревенская рубленая вареная 350 гр.шт. термоус. пак.  СПК</v>
          </cell>
          <cell r="D234">
            <v>8</v>
          </cell>
          <cell r="F234">
            <v>8</v>
          </cell>
        </row>
        <row r="235">
          <cell r="A235" t="str">
            <v>Деревенская с чесночком и сальцем п/к (черева) 390 гр.шт. термоус. пак.  СПК</v>
          </cell>
          <cell r="D235">
            <v>211</v>
          </cell>
          <cell r="F235">
            <v>211</v>
          </cell>
        </row>
        <row r="236">
          <cell r="A236" t="str">
            <v>Докторская вареная в/с 0,47 кг шт.  СПК</v>
          </cell>
          <cell r="D236">
            <v>41</v>
          </cell>
          <cell r="F236">
            <v>41</v>
          </cell>
        </row>
        <row r="237">
          <cell r="A237" t="str">
            <v>Докторская вареная термоус.пак. "Высокий вкус"  СПК</v>
          </cell>
          <cell r="D237">
            <v>172</v>
          </cell>
          <cell r="F237">
            <v>172</v>
          </cell>
        </row>
        <row r="238">
          <cell r="A238" t="str">
            <v>Жар-боллы с курочкой и сыром, ВЕС ТМ Зареченские  ПОКОМ</v>
          </cell>
          <cell r="D238">
            <v>3</v>
          </cell>
          <cell r="F238">
            <v>197.101</v>
          </cell>
        </row>
        <row r="239">
          <cell r="A239" t="str">
            <v>Жар-ладушки с клубникой и вишней ВЕС ТМ Зареченские  ПОКОМ</v>
          </cell>
          <cell r="F239">
            <v>36.5</v>
          </cell>
        </row>
        <row r="240">
          <cell r="A240" t="str">
            <v>Жар-ладушки с мясом ТМ Зареченские ВЕС ПОКОМ</v>
          </cell>
          <cell r="D240">
            <v>7.4</v>
          </cell>
          <cell r="F240">
            <v>269.20299999999997</v>
          </cell>
        </row>
        <row r="241">
          <cell r="A241" t="str">
            <v>Жар-ладушки с мясом, картофелем и грибами ВЕС ТМ Зареченские  ПОКОМ</v>
          </cell>
          <cell r="D241">
            <v>2.4</v>
          </cell>
          <cell r="F241">
            <v>17.2</v>
          </cell>
        </row>
        <row r="242">
          <cell r="A242" t="str">
            <v>Жар-ладушки с яблоком и грушей ТМ Зареченские ВЕС ПОКОМ</v>
          </cell>
          <cell r="F242">
            <v>22.21</v>
          </cell>
        </row>
        <row r="243">
          <cell r="A243" t="str">
            <v>ЖАР-мени ВЕС ТМ Зареченские  ПОКОМ</v>
          </cell>
          <cell r="F243">
            <v>124.7</v>
          </cell>
        </row>
        <row r="244">
          <cell r="A244" t="str">
            <v>Карбонад Юбилейный 0,13кг нар.д/ф шт. СПК</v>
          </cell>
          <cell r="D244">
            <v>3</v>
          </cell>
          <cell r="F244">
            <v>3</v>
          </cell>
        </row>
        <row r="245">
          <cell r="A245" t="str">
            <v>Каша гречневая с говядиной "СПК" ж/б 0,340 кг.шт. термоус. пл. ЧМК  СПК</v>
          </cell>
          <cell r="D245">
            <v>4</v>
          </cell>
          <cell r="F245">
            <v>4</v>
          </cell>
        </row>
        <row r="246">
          <cell r="A246" t="str">
            <v>Каша перловая с говядиной "СПК" ж/б 0,340 кг.шт. термоус. пл. ЧМК СПК</v>
          </cell>
          <cell r="D246">
            <v>18</v>
          </cell>
          <cell r="F246">
            <v>18</v>
          </cell>
        </row>
        <row r="247">
          <cell r="A247" t="str">
            <v>Классика с/к 235 гр.шт. "Высокий вкус"  СПК</v>
          </cell>
          <cell r="D247">
            <v>175</v>
          </cell>
          <cell r="F247">
            <v>175</v>
          </cell>
        </row>
        <row r="248">
          <cell r="A248" t="str">
            <v>Колбаски ПодПивасики оригинальные с/к 0,10 кг.шт. термофор.пак.  СПК</v>
          </cell>
          <cell r="D248">
            <v>812</v>
          </cell>
          <cell r="F248">
            <v>812</v>
          </cell>
        </row>
        <row r="249">
          <cell r="A249" t="str">
            <v>Колбаски ПодПивасики острые с/к 0,10 кг.шт. термофор.пак.  СПК</v>
          </cell>
          <cell r="D249">
            <v>680</v>
          </cell>
          <cell r="F249">
            <v>680</v>
          </cell>
        </row>
        <row r="250">
          <cell r="A250" t="str">
            <v>Колбаски ПодПивасики с сыром с/к 100 гр.шт. (в ср.защ.атм.)  СПК</v>
          </cell>
          <cell r="D250">
            <v>136</v>
          </cell>
          <cell r="F250">
            <v>136</v>
          </cell>
        </row>
        <row r="251">
          <cell r="A251" t="str">
            <v>Консервы говядина тушеная "СПК" ж/б 0,338 кг.шт. термоус. пл. ЧМК  СПК</v>
          </cell>
          <cell r="D251">
            <v>26</v>
          </cell>
          <cell r="F251">
            <v>26</v>
          </cell>
        </row>
        <row r="252">
          <cell r="A252" t="str">
            <v>Краковская п/к (черева) 390 гр.шт. термоус.пак. СПК</v>
          </cell>
          <cell r="D252">
            <v>3</v>
          </cell>
          <cell r="F252">
            <v>3</v>
          </cell>
        </row>
        <row r="253">
          <cell r="A253" t="str">
            <v>Круггетсы с сырным соусом ТМ Горячая штучка 0,25 кг зам  ПОКОМ</v>
          </cell>
          <cell r="D253">
            <v>4</v>
          </cell>
          <cell r="F253">
            <v>492</v>
          </cell>
        </row>
        <row r="254">
          <cell r="A254" t="str">
            <v>Круггетсы сочные ТМ Горячая штучка ТС Круггетсы 0,25 кг зам  ПОКОМ</v>
          </cell>
          <cell r="D254">
            <v>256</v>
          </cell>
          <cell r="F254">
            <v>1206</v>
          </cell>
        </row>
        <row r="255">
          <cell r="A255" t="str">
            <v>Ла Фаворте с/в "Эликатессе" 140 гр.шт.  СПК</v>
          </cell>
          <cell r="D255">
            <v>42</v>
          </cell>
          <cell r="F255">
            <v>42</v>
          </cell>
        </row>
        <row r="256">
          <cell r="A256" t="str">
            <v>Ливерная Печеночная "Просто выгодно" 0,3 кг.шт.  СПК</v>
          </cell>
          <cell r="D256">
            <v>50</v>
          </cell>
          <cell r="F256">
            <v>50</v>
          </cell>
        </row>
        <row r="257">
          <cell r="A257" t="str">
            <v>Любительская вареная термоус.пак. "Высокий вкус"  СПК</v>
          </cell>
          <cell r="D257">
            <v>71</v>
          </cell>
          <cell r="F257">
            <v>71</v>
          </cell>
        </row>
        <row r="258">
          <cell r="A258" t="str">
            <v>Мини-сосиски в тесте "Фрайпики" 1,8кг ВЕС, ТМ Зареченские  ПОКОМ</v>
          </cell>
          <cell r="D258">
            <v>1.8</v>
          </cell>
          <cell r="F258">
            <v>78.600999999999999</v>
          </cell>
        </row>
        <row r="259">
          <cell r="A259" t="str">
            <v>Мини-сосиски в тесте "Фрайпики" 3,7кг ВЕС, ТМ Зареченские  ПОКОМ</v>
          </cell>
          <cell r="F259">
            <v>164.1</v>
          </cell>
        </row>
        <row r="260">
          <cell r="A260" t="str">
            <v>Мусульманская вареная "Просто выгодно"  СПК</v>
          </cell>
          <cell r="D260">
            <v>8</v>
          </cell>
          <cell r="F260">
            <v>8</v>
          </cell>
        </row>
        <row r="261">
          <cell r="A261" t="str">
            <v>Наггетсы из печи 0,25кг ТМ Вязанка ТС Няняггетсы Сливушки замор.  ПОКОМ</v>
          </cell>
          <cell r="D261">
            <v>11</v>
          </cell>
          <cell r="F261">
            <v>2354</v>
          </cell>
        </row>
        <row r="262">
          <cell r="A262" t="str">
            <v>Наггетсы Нагетосы Сочная курочка ТМ Горячая штучка 0,25 кг зам  ПОКОМ</v>
          </cell>
          <cell r="D262">
            <v>8</v>
          </cell>
          <cell r="F262">
            <v>1670</v>
          </cell>
        </row>
        <row r="263">
          <cell r="A263" t="str">
            <v>Наггетсы с индейкой 0,25кг ТМ Вязанка ТС Няняггетсы Сливушки НД2 замор.  ПОКОМ</v>
          </cell>
          <cell r="D263">
            <v>10</v>
          </cell>
          <cell r="F263">
            <v>1985</v>
          </cell>
        </row>
        <row r="264">
          <cell r="A264" t="str">
            <v>Наггетсы с куриным филе и сыром ТМ Вязанка 0,25 кг ПОКОМ</v>
          </cell>
          <cell r="D264">
            <v>8</v>
          </cell>
          <cell r="F264">
            <v>648</v>
          </cell>
        </row>
        <row r="265">
          <cell r="A265" t="str">
            <v>Наггетсы Хрустящие ТМ Зареченские. ВЕС ПОКОМ</v>
          </cell>
          <cell r="D265">
            <v>30</v>
          </cell>
          <cell r="F265">
            <v>458.00099999999998</v>
          </cell>
        </row>
        <row r="266">
          <cell r="A266" t="str">
            <v>Оригинальная с перцем с/к  СПК</v>
          </cell>
          <cell r="D266">
            <v>273.3</v>
          </cell>
          <cell r="F266">
            <v>273.3</v>
          </cell>
        </row>
        <row r="267">
          <cell r="A267" t="str">
            <v>Особая вареная  СПК</v>
          </cell>
          <cell r="D267">
            <v>2</v>
          </cell>
          <cell r="F267">
            <v>2</v>
          </cell>
        </row>
        <row r="268">
          <cell r="A268" t="str">
            <v>Пекантино с/в "Эликатессе" 0,10 кг.шт. нарезка (лоток с.ср.защ.атм.)  СПК</v>
          </cell>
          <cell r="D268">
            <v>20</v>
          </cell>
          <cell r="F268">
            <v>20</v>
          </cell>
        </row>
        <row r="269">
          <cell r="A269" t="str">
            <v>Пельмени Grandmeni со сливочным маслом Горячая штучка 0,75 кг ПОКОМ</v>
          </cell>
          <cell r="F269">
            <v>240</v>
          </cell>
        </row>
        <row r="270">
          <cell r="A270" t="str">
            <v>Пельмени Бигбули #МЕГАВКУСИЩЕ с сочной грудинкой 0,43 кг  ПОКОМ</v>
          </cell>
          <cell r="F270">
            <v>62</v>
          </cell>
        </row>
        <row r="271">
          <cell r="A271" t="str">
            <v>Пельмени Бигбули #МЕГАВКУСИЩЕ с сочной грудинкой 0,9 кг  ПОКОМ</v>
          </cell>
          <cell r="F271">
            <v>938</v>
          </cell>
        </row>
        <row r="272">
          <cell r="A272" t="str">
            <v>Пельмени Бигбули с мясом, Горячая штучка 0,43кг  ПОКОМ</v>
          </cell>
          <cell r="D272">
            <v>3</v>
          </cell>
          <cell r="F272">
            <v>155</v>
          </cell>
        </row>
        <row r="273">
          <cell r="A273" t="str">
            <v>Пельмени Бигбули с мясом, Горячая штучка 0,9кг  ПОКОМ</v>
          </cell>
          <cell r="D273">
            <v>211</v>
          </cell>
          <cell r="F273">
            <v>583</v>
          </cell>
        </row>
        <row r="274">
          <cell r="A274" t="str">
            <v>Пельмени Бигбули со сливоч.маслом (Мегамаслище) ТМ БУЛЬМЕНИ сфера 0,43. замор. ПОКОМ</v>
          </cell>
          <cell r="F274">
            <v>1182</v>
          </cell>
        </row>
        <row r="275">
          <cell r="A275" t="str">
            <v>Пельмени Бигбули со сливочным маслом #МЕГАМАСЛИЩЕ Горячая штучка 0,9 кг  ПОКОМ</v>
          </cell>
          <cell r="F275">
            <v>227</v>
          </cell>
        </row>
        <row r="276">
          <cell r="A276" t="str">
            <v>Пельмени Бульмени по-сибирски с говядиной и свининой ТМ Горячая штучка 0,8 кг ПОКОМ</v>
          </cell>
          <cell r="F276">
            <v>690</v>
          </cell>
        </row>
        <row r="277">
          <cell r="A277" t="str">
            <v>Пельмени Бульмени с говядиной и свининой Горячая шт. 0,9 кг  ПОКОМ</v>
          </cell>
          <cell r="D277">
            <v>845</v>
          </cell>
          <cell r="F277">
            <v>2991</v>
          </cell>
        </row>
        <row r="278">
          <cell r="A278" t="str">
            <v>Пельмени Бульмени с говядиной и свининой Горячая штучка 0,43  ПОКОМ</v>
          </cell>
          <cell r="D278">
            <v>8</v>
          </cell>
          <cell r="F278">
            <v>1142</v>
          </cell>
        </row>
        <row r="279">
          <cell r="A279" t="str">
            <v>Пельмени Бульмени с говядиной и свининой Наваристые Горячая штучка ВЕС  ПОКОМ</v>
          </cell>
          <cell r="F279">
            <v>1450.0029999999999</v>
          </cell>
        </row>
        <row r="280">
          <cell r="A280" t="str">
            <v>Пельмени Бульмени со сливочным маслом Горячая штучка 0,9 кг  ПОКОМ</v>
          </cell>
          <cell r="D280">
            <v>901</v>
          </cell>
          <cell r="F280">
            <v>2889</v>
          </cell>
        </row>
        <row r="281">
          <cell r="A281" t="str">
            <v>Пельмени Бульмени со сливочным маслом ТМ Горячая шт. 0,43 кг  ПОКОМ</v>
          </cell>
          <cell r="D281">
            <v>10</v>
          </cell>
          <cell r="F281">
            <v>1208</v>
          </cell>
        </row>
        <row r="282">
          <cell r="A282" t="str">
            <v>Пельмени Левантские ТМ Особый рецепт 0,8 кг  ПОКОМ</v>
          </cell>
          <cell r="F282">
            <v>4</v>
          </cell>
        </row>
        <row r="283">
          <cell r="A283" t="str">
            <v>Пельмени Медвежьи ушки с фермерскими сливками 0,7кг  ПОКОМ</v>
          </cell>
          <cell r="D283">
            <v>4</v>
          </cell>
          <cell r="F283">
            <v>156</v>
          </cell>
        </row>
        <row r="284">
          <cell r="A284" t="str">
            <v>Пельмени Медвежьи ушки с фермерской свининой и говядиной Малые 0,7кг  ПОКОМ</v>
          </cell>
          <cell r="D284">
            <v>5</v>
          </cell>
          <cell r="F284">
            <v>173</v>
          </cell>
        </row>
        <row r="285">
          <cell r="A285" t="str">
            <v>Пельмени Мясорубские с рубленой грудинкой ТМ Стародворье флоупак  0,7 кг. ПОКОМ</v>
          </cell>
          <cell r="D285">
            <v>2</v>
          </cell>
          <cell r="F285">
            <v>127</v>
          </cell>
        </row>
        <row r="286">
          <cell r="A286" t="str">
            <v>Пельмени Мясорубские ТМ Стародворье фоупак равиоли 0,7 кг  ПОКОМ</v>
          </cell>
          <cell r="D286">
            <v>9</v>
          </cell>
          <cell r="F286">
            <v>1394</v>
          </cell>
        </row>
        <row r="287">
          <cell r="A287" t="str">
            <v>Пельмени Отборные из свинины и говядины 0,9 кг ТМ Стародворье ТС Медвежье ушко  ПОКОМ</v>
          </cell>
          <cell r="D287">
            <v>1</v>
          </cell>
          <cell r="F287">
            <v>339</v>
          </cell>
        </row>
        <row r="288">
          <cell r="A288" t="str">
            <v>Пельмени С говядиной и свининой, ВЕС, сфера пуговки Мясная Галерея  ПОКОМ</v>
          </cell>
          <cell r="D288">
            <v>10</v>
          </cell>
          <cell r="F288">
            <v>560.00199999999995</v>
          </cell>
        </row>
        <row r="289">
          <cell r="A289" t="str">
            <v>Пельмени Со свининой и говядиной Любимая ложка 1,2 кг  ПОКОМ</v>
          </cell>
          <cell r="F289">
            <v>2</v>
          </cell>
        </row>
        <row r="290">
          <cell r="A290" t="str">
            <v>Пельмени Со свининой и говядиной ТМ Особый рецепт Любимая ложка 1,0 кг  ПОКОМ</v>
          </cell>
          <cell r="F290">
            <v>651</v>
          </cell>
        </row>
        <row r="291">
          <cell r="A291" t="str">
            <v>Пельмени Сочные сфера 0,8 кг ТМ Стародворье  ПОКОМ</v>
          </cell>
          <cell r="F291">
            <v>26</v>
          </cell>
        </row>
        <row r="292">
          <cell r="A292" t="str">
            <v>Пельмени Сочные сфера 0,9 кг ТМ Стародворье ПОКОМ</v>
          </cell>
          <cell r="F292">
            <v>72</v>
          </cell>
        </row>
        <row r="293">
          <cell r="A293" t="str">
            <v>Пипперони с/к "Эликатессе" 0,10 кг.шт.  СПК</v>
          </cell>
          <cell r="D293">
            <v>4</v>
          </cell>
          <cell r="F293">
            <v>4</v>
          </cell>
        </row>
        <row r="294">
          <cell r="A294" t="str">
            <v>Плавленый Сыр 45% "С ветчиной" СТМ "ПапаМожет" 180гр  ОСТАНКИНО</v>
          </cell>
          <cell r="D294">
            <v>13</v>
          </cell>
          <cell r="F294">
            <v>13</v>
          </cell>
        </row>
        <row r="295">
          <cell r="A295" t="str">
            <v>Плавленый Сыр 45% "С грибами" СТМ "ПапаМожет 180гр  ОСТАНКИНО</v>
          </cell>
          <cell r="D295">
            <v>9</v>
          </cell>
          <cell r="F295">
            <v>9</v>
          </cell>
        </row>
        <row r="296">
          <cell r="A296" t="str">
            <v>Плавленый Сыр колбасный копченый 40% СТМ "ПапаМожет" 400 гр  ОСТАНКИНО</v>
          </cell>
          <cell r="D296">
            <v>1</v>
          </cell>
          <cell r="F296">
            <v>1</v>
          </cell>
        </row>
        <row r="297">
          <cell r="A297" t="str">
            <v>По-Австрийски с/к 260 гр.шт. "Высокий вкус"  СПК</v>
          </cell>
          <cell r="D297">
            <v>122</v>
          </cell>
          <cell r="F297">
            <v>122</v>
          </cell>
        </row>
        <row r="298">
          <cell r="A298" t="str">
            <v>Покровская вареная 0,47 кг шт.  СПК</v>
          </cell>
          <cell r="D298">
            <v>9</v>
          </cell>
          <cell r="F298">
            <v>9</v>
          </cell>
        </row>
        <row r="299">
          <cell r="A299" t="str">
            <v>Продукт колбасный с сыром копченый Коровино 400 гр  ОСТАНКИНО</v>
          </cell>
          <cell r="D299">
            <v>39</v>
          </cell>
          <cell r="F299">
            <v>39</v>
          </cell>
        </row>
        <row r="300">
          <cell r="A300" t="str">
            <v>Салями с перчиком с/к "КолбасГрад" 160 гр.шт. термоус. пак.  СПК</v>
          </cell>
          <cell r="D300">
            <v>43</v>
          </cell>
          <cell r="F300">
            <v>43</v>
          </cell>
        </row>
        <row r="301">
          <cell r="A301" t="str">
            <v>Салями Трюфель с/в "Эликатессе" 0,16 кг.шт.  СПК</v>
          </cell>
          <cell r="D301">
            <v>238</v>
          </cell>
          <cell r="F301">
            <v>238</v>
          </cell>
        </row>
        <row r="302">
          <cell r="A302" t="str">
            <v>Салями Финская с/к 235 гр.шт. "Высокий вкус"  СПК</v>
          </cell>
          <cell r="D302">
            <v>87</v>
          </cell>
          <cell r="F302">
            <v>87</v>
          </cell>
        </row>
        <row r="303">
          <cell r="A303" t="str">
            <v>Сардельки "Докторские" (черева) ( в ср.защ.атм.) 1.0 кг. "Высокий вкус"  СПК</v>
          </cell>
          <cell r="D303">
            <v>112</v>
          </cell>
          <cell r="F303">
            <v>112</v>
          </cell>
        </row>
        <row r="304">
          <cell r="A304" t="str">
            <v>Сардельки из говядины (черева) (в ср.защ.атм.) "Высокий вкус"  СПК</v>
          </cell>
          <cell r="D304">
            <v>129</v>
          </cell>
          <cell r="F304">
            <v>129</v>
          </cell>
        </row>
        <row r="305">
          <cell r="A305" t="str">
            <v>Сардельки из свинины (черева) ( в ср.защ.атм) "Высокий вкус"  СПК</v>
          </cell>
          <cell r="D305">
            <v>5</v>
          </cell>
          <cell r="F305">
            <v>5</v>
          </cell>
        </row>
        <row r="306">
          <cell r="A306" t="str">
            <v>Семейная с чесночком Экстра вареная  СПК</v>
          </cell>
          <cell r="D306">
            <v>33.5</v>
          </cell>
          <cell r="F306">
            <v>33.5</v>
          </cell>
        </row>
        <row r="307">
          <cell r="A307" t="str">
            <v>Семейная с чесночком Экстра вареная 0,5 кг.шт.  СПК</v>
          </cell>
          <cell r="D307">
            <v>5</v>
          </cell>
          <cell r="F307">
            <v>5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76</v>
          </cell>
          <cell r="F308">
            <v>76</v>
          </cell>
        </row>
        <row r="309">
          <cell r="A309" t="str">
            <v>Сервелат Финский в/к 0,38 кг.шт. термофор.пак.  СПК</v>
          </cell>
          <cell r="D309">
            <v>36</v>
          </cell>
          <cell r="F309">
            <v>36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54</v>
          </cell>
          <cell r="F310">
            <v>54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270</v>
          </cell>
          <cell r="F311">
            <v>270</v>
          </cell>
        </row>
        <row r="312">
          <cell r="A312" t="str">
            <v>Сибирская особая с/к 0,235 кг шт.  СПК</v>
          </cell>
          <cell r="D312">
            <v>246</v>
          </cell>
          <cell r="F312">
            <v>246</v>
          </cell>
        </row>
        <row r="313">
          <cell r="A313" t="str">
            <v>Славянская п/к 0,38 кг шт.термофор.пак.  СПК</v>
          </cell>
          <cell r="D313">
            <v>10</v>
          </cell>
          <cell r="F313">
            <v>10</v>
          </cell>
        </row>
        <row r="314">
          <cell r="A314" t="str">
            <v>Смак-мени с картофелем и сочной грудинкой 1кг ТМ Зареченские ПОКОМ</v>
          </cell>
          <cell r="F314">
            <v>17</v>
          </cell>
        </row>
        <row r="315">
          <cell r="A315" t="str">
            <v>Смак-мени с мясом 1кг ТМ Зареченские ПОКОМ</v>
          </cell>
          <cell r="F315">
            <v>51</v>
          </cell>
        </row>
        <row r="316">
          <cell r="A316" t="str">
            <v>Смаколадьи с яблоком и грушей ТМ Зареченские,0,9 кг ПОКОМ</v>
          </cell>
          <cell r="F316">
            <v>2</v>
          </cell>
        </row>
        <row r="317">
          <cell r="A317" t="str">
            <v>Сосиски "Баварские" 0,36 кг.шт. вак.упак.  СПК</v>
          </cell>
          <cell r="D317">
            <v>17</v>
          </cell>
          <cell r="F317">
            <v>17</v>
          </cell>
        </row>
        <row r="318">
          <cell r="A318" t="str">
            <v>Сосиски "Молочные" 0,36 кг.шт. вак.упак.  СПК</v>
          </cell>
          <cell r="D318">
            <v>13</v>
          </cell>
          <cell r="F318">
            <v>13</v>
          </cell>
        </row>
        <row r="319">
          <cell r="A319" t="str">
            <v>Сосиски Классические (в ср.защ.атм.) СПК</v>
          </cell>
          <cell r="D319">
            <v>13</v>
          </cell>
          <cell r="F319">
            <v>13</v>
          </cell>
        </row>
        <row r="320">
          <cell r="A320" t="str">
            <v>Сосиски Мусульманские "Просто выгодно" (в ср.защ.атм.)  СПК</v>
          </cell>
          <cell r="D320">
            <v>20</v>
          </cell>
          <cell r="F320">
            <v>20</v>
          </cell>
        </row>
        <row r="321">
          <cell r="A321" t="str">
            <v>Сосиски Хот-дог ВЕС (лоток с ср.защ.атм.)   СПК</v>
          </cell>
          <cell r="D321">
            <v>5</v>
          </cell>
          <cell r="F321">
            <v>5</v>
          </cell>
        </row>
        <row r="322">
          <cell r="A322" t="str">
            <v>Сосисоны в темпуре ВЕС  ПОКОМ</v>
          </cell>
          <cell r="D322">
            <v>5.4</v>
          </cell>
          <cell r="F322">
            <v>77.403999999999996</v>
          </cell>
        </row>
        <row r="323">
          <cell r="A323" t="str">
            <v>Сочный мегачебурек ТМ Зареченские ВЕС ПОКОМ</v>
          </cell>
          <cell r="D323">
            <v>2.4</v>
          </cell>
          <cell r="F323">
            <v>84.72</v>
          </cell>
        </row>
        <row r="324">
          <cell r="A324" t="str">
            <v>Сыр "Пармезан" 40% колотый 100 гр  ОСТАНКИНО</v>
          </cell>
          <cell r="D324">
            <v>3</v>
          </cell>
          <cell r="F324">
            <v>3</v>
          </cell>
        </row>
        <row r="325">
          <cell r="A325" t="str">
            <v>Сыр "Пармезан" 40% кусок 180 гр  ОСТАНКИНО</v>
          </cell>
          <cell r="D325">
            <v>90</v>
          </cell>
          <cell r="F325">
            <v>90</v>
          </cell>
        </row>
        <row r="326">
          <cell r="A326" t="str">
            <v>Сыр Боккончини копченый 40% 100 гр.  ОСТАНКИНО</v>
          </cell>
          <cell r="D326">
            <v>39</v>
          </cell>
          <cell r="F326">
            <v>39</v>
          </cell>
        </row>
        <row r="327">
          <cell r="A327" t="str">
            <v>Сыр Гауда 45% тм Папа Может, нарезанные ломтики 125г (МИНИ)  Останкино</v>
          </cell>
          <cell r="D327">
            <v>3</v>
          </cell>
          <cell r="F327">
            <v>3</v>
          </cell>
        </row>
        <row r="328">
          <cell r="A328" t="str">
            <v>Сыр колбасный копченый Папа Может 400 гр  ОСТАНКИНО</v>
          </cell>
          <cell r="D328">
            <v>12</v>
          </cell>
          <cell r="F328">
            <v>12</v>
          </cell>
        </row>
        <row r="329">
          <cell r="A329" t="str">
            <v>Сыр Останкино "Алтайский Gold" 50% вес  ОСТАНКИНО</v>
          </cell>
          <cell r="D329">
            <v>1.5</v>
          </cell>
          <cell r="F329">
            <v>1.5</v>
          </cell>
        </row>
        <row r="330">
          <cell r="A330" t="str">
            <v>Сыр ПАПА МОЖЕТ "Гауда Голд" 45% 180 г  ОСТАНКИНО</v>
          </cell>
          <cell r="D330">
            <v>311</v>
          </cell>
          <cell r="F330">
            <v>311</v>
          </cell>
        </row>
        <row r="331">
          <cell r="A331" t="str">
            <v>Сыр Папа Может "Гауда Голд", 45% брусок ВЕС ОСТАНКИНО</v>
          </cell>
          <cell r="D331">
            <v>30.7</v>
          </cell>
          <cell r="F331">
            <v>32.979999999999997</v>
          </cell>
        </row>
        <row r="332">
          <cell r="A332" t="str">
            <v>Сыр ПАПА МОЖЕТ "Голландский традиционный" 45% 180 г  ОСТАНКИНО</v>
          </cell>
          <cell r="D332">
            <v>678</v>
          </cell>
          <cell r="F332">
            <v>678</v>
          </cell>
        </row>
        <row r="333">
          <cell r="A333" t="str">
            <v>Сыр Папа Может "Голландский традиционный", 45% брусок ВЕС ОСТАНКИНО</v>
          </cell>
          <cell r="D333">
            <v>38.700000000000003</v>
          </cell>
          <cell r="F333">
            <v>38.700000000000003</v>
          </cell>
        </row>
        <row r="334">
          <cell r="A334" t="str">
            <v>Сыр Папа Может "Пошехонский" 45% вес (= 3 кг)  ОСТАНКИНО</v>
          </cell>
          <cell r="D334">
            <v>23.8</v>
          </cell>
          <cell r="F334">
            <v>23.8</v>
          </cell>
        </row>
        <row r="335">
          <cell r="A335" t="str">
            <v>Сыр ПАПА МОЖЕТ "Российский традиционный" 45% 180 г  ОСТАНКИНО</v>
          </cell>
          <cell r="D335">
            <v>824</v>
          </cell>
          <cell r="F335">
            <v>824</v>
          </cell>
        </row>
        <row r="336">
          <cell r="A336" t="str">
            <v>Сыр Папа Может "Российский традиционный" ВЕС брусок массовая доля жира 50%  ОСТАНКИНО</v>
          </cell>
          <cell r="D336">
            <v>40.5</v>
          </cell>
          <cell r="F336">
            <v>40.5</v>
          </cell>
        </row>
        <row r="337">
          <cell r="A337" t="str">
            <v>Сыр Папа Может "Сметанковый" 50% вес (=3кг)  ОСТАНКИНО</v>
          </cell>
          <cell r="D337">
            <v>6</v>
          </cell>
          <cell r="F337">
            <v>6</v>
          </cell>
        </row>
        <row r="338">
          <cell r="A338" t="str">
            <v>Сыр ПАПА МОЖЕТ "Тильзитер" 45% 180 г  ОСТАНКИНО</v>
          </cell>
          <cell r="D338">
            <v>259</v>
          </cell>
          <cell r="F338">
            <v>259</v>
          </cell>
        </row>
        <row r="339">
          <cell r="A339" t="str">
            <v>Сыр Папа Может Гауда  45% вес     Останкино</v>
          </cell>
          <cell r="D339">
            <v>3</v>
          </cell>
          <cell r="F339">
            <v>3</v>
          </cell>
        </row>
        <row r="340">
          <cell r="A340" t="str">
            <v>Сыр Папа Может Голландский 45%, нарез, 125г (9 шт)  Останкино</v>
          </cell>
          <cell r="D340">
            <v>161</v>
          </cell>
          <cell r="F340">
            <v>161</v>
          </cell>
        </row>
        <row r="341">
          <cell r="A341" t="str">
            <v>Сыр Папа Может Министерский 45% 200г  Останкино</v>
          </cell>
          <cell r="D341">
            <v>55</v>
          </cell>
          <cell r="F341">
            <v>55</v>
          </cell>
        </row>
        <row r="342">
          <cell r="A342" t="str">
            <v>Сыр Папа Может Российский 50%, нарезка 125г  Останкино</v>
          </cell>
          <cell r="D342">
            <v>200</v>
          </cell>
          <cell r="F342">
            <v>200</v>
          </cell>
        </row>
        <row r="343">
          <cell r="A343" t="str">
            <v>Сыр Папа Может Сливочный со вкусом.топл.молока 50% вес (=3,5кг)  Останкино</v>
          </cell>
          <cell r="D343">
            <v>129.14099999999999</v>
          </cell>
          <cell r="F343">
            <v>129.14099999999999</v>
          </cell>
        </row>
        <row r="344">
          <cell r="A344" t="str">
            <v>Сыр Папа Может Тильзитер   45% 200гр     Останкино</v>
          </cell>
          <cell r="D344">
            <v>19</v>
          </cell>
          <cell r="F344">
            <v>19</v>
          </cell>
        </row>
        <row r="345">
          <cell r="A345" t="str">
            <v>Сыр Папа Может Тильзитер   45% вес      Останкино</v>
          </cell>
          <cell r="D345">
            <v>35.700000000000003</v>
          </cell>
          <cell r="F345">
            <v>35.700000000000003</v>
          </cell>
        </row>
        <row r="346">
          <cell r="A346" t="str">
            <v>Сыр Плавл. Сливочный 55% 190гр  Останкино</v>
          </cell>
          <cell r="D346">
            <v>45</v>
          </cell>
          <cell r="F346">
            <v>45</v>
          </cell>
        </row>
        <row r="347">
          <cell r="A347" t="str">
            <v>Сыр полутвердый "Сливочный", с массовой долей жира 50%.БРУС ОСТАНКИНО</v>
          </cell>
          <cell r="D347">
            <v>21.5</v>
          </cell>
          <cell r="F347">
            <v>21.5</v>
          </cell>
        </row>
        <row r="348">
          <cell r="A348" t="str">
            <v>Сыр полутвердый "Тильзитер" 45%, ВЕС брус ТМ "Папа может"  ОСТАНКИНО</v>
          </cell>
          <cell r="D348">
            <v>9.8000000000000007</v>
          </cell>
          <cell r="F348">
            <v>9.8000000000000007</v>
          </cell>
        </row>
        <row r="349">
          <cell r="A349" t="str">
            <v>Сыр рассольный жирный Чечил 45% 100 гр  ОСТАНКИНО</v>
          </cell>
          <cell r="D349">
            <v>14</v>
          </cell>
          <cell r="F349">
            <v>14</v>
          </cell>
        </row>
        <row r="350">
          <cell r="A350" t="str">
            <v>Сыр рассольный жирный Чечил копченый 45% 100 гр  ОСТАНКИНО</v>
          </cell>
          <cell r="D350">
            <v>85</v>
          </cell>
          <cell r="F350">
            <v>85</v>
          </cell>
        </row>
        <row r="351">
          <cell r="A351" t="str">
            <v>Сыр Скаморца свежий 40% 100 гр.  ОСТАНКИНО</v>
          </cell>
          <cell r="D351">
            <v>46</v>
          </cell>
          <cell r="F351">
            <v>46</v>
          </cell>
        </row>
        <row r="352">
          <cell r="A352" t="str">
            <v>Сыр творожный с зеленью 60% Папа может 140 гр.  ОСТАНКИНО</v>
          </cell>
          <cell r="D352">
            <v>17</v>
          </cell>
          <cell r="F352">
            <v>17</v>
          </cell>
        </row>
        <row r="353">
          <cell r="A353" t="str">
            <v>Сыч/Прод Коровино Российский 50% 200г СЗМЖ  ОСТАНКИНО</v>
          </cell>
          <cell r="D353">
            <v>132</v>
          </cell>
          <cell r="F353">
            <v>132</v>
          </cell>
        </row>
        <row r="354">
          <cell r="A354" t="str">
            <v>Сыч/Прод Коровино Российский Ориг 50% ВЕС (7,5 кг круг) ОСТАНКИНО</v>
          </cell>
          <cell r="D354">
            <v>16</v>
          </cell>
          <cell r="F354">
            <v>16</v>
          </cell>
        </row>
        <row r="355">
          <cell r="A355" t="str">
            <v>Сыч/Прод Коровино Российский Оригин 50% ВЕС (5 кг)  ОСТАНКИНО</v>
          </cell>
          <cell r="D355">
            <v>288.2</v>
          </cell>
          <cell r="F355">
            <v>288.2</v>
          </cell>
        </row>
        <row r="356">
          <cell r="A356" t="str">
            <v>Сыч/Прод Коровино Тильзитер 50% 200г СЗМЖ  ОСТАНКИНО</v>
          </cell>
          <cell r="D356">
            <v>140</v>
          </cell>
          <cell r="F356">
            <v>140</v>
          </cell>
        </row>
        <row r="357">
          <cell r="A357" t="str">
            <v>Сыч/Прод Коровино Тильзитер Оригин 50% ВЕС (5 кг брус) СЗМЖ  ОСТАНКИНО</v>
          </cell>
          <cell r="D357">
            <v>94</v>
          </cell>
          <cell r="F357">
            <v>94</v>
          </cell>
        </row>
        <row r="358">
          <cell r="A358" t="str">
            <v>Творожный Сыр 60% С маринованными огурчиками и укропом 140 гр  ОСТАНКИНО</v>
          </cell>
          <cell r="D358">
            <v>7</v>
          </cell>
          <cell r="F358">
            <v>7</v>
          </cell>
        </row>
        <row r="359">
          <cell r="A359" t="str">
            <v>Творожный Сыр 60% Сливочный  СТМ "ПапаМожет" - 140гр  ОСТАНКИНО</v>
          </cell>
          <cell r="D359">
            <v>191</v>
          </cell>
          <cell r="F359">
            <v>191</v>
          </cell>
        </row>
        <row r="360">
          <cell r="A360" t="str">
            <v>Торо Неро с/в "Эликатессе" 140 гр.шт.  СПК</v>
          </cell>
          <cell r="D360">
            <v>75</v>
          </cell>
          <cell r="F360">
            <v>75</v>
          </cell>
        </row>
        <row r="361">
          <cell r="A361" t="str">
            <v>Уши свиные копченые к пиву 0,15кг нар. д/ф шт.  СПК</v>
          </cell>
          <cell r="D361">
            <v>32</v>
          </cell>
          <cell r="F361">
            <v>32</v>
          </cell>
        </row>
        <row r="362">
          <cell r="A362" t="str">
            <v>Фестивальная пора с/к 100 гр.шт.нар. (лоток с ср.защ.атм.)  СПК</v>
          </cell>
          <cell r="D362">
            <v>226</v>
          </cell>
          <cell r="F362">
            <v>226</v>
          </cell>
        </row>
        <row r="363">
          <cell r="A363" t="str">
            <v>Фестивальная пора с/к 235 гр.шт.  СПК</v>
          </cell>
          <cell r="D363">
            <v>560</v>
          </cell>
          <cell r="F363">
            <v>560</v>
          </cell>
        </row>
        <row r="364">
          <cell r="A364" t="str">
            <v>Фестивальная пора с/к термоус.пак  СПК</v>
          </cell>
          <cell r="D364">
            <v>21.6</v>
          </cell>
          <cell r="F364">
            <v>21.6</v>
          </cell>
        </row>
        <row r="365">
          <cell r="A365" t="str">
            <v>Фрай-пицца с ветчиной и грибами 3,0 кг ТМ Зареченские ТС Зареченские продукты. ВЕС ПОКОМ</v>
          </cell>
          <cell r="D365">
            <v>3</v>
          </cell>
          <cell r="F365">
            <v>90.700999999999993</v>
          </cell>
        </row>
        <row r="366">
          <cell r="A366" t="str">
            <v>Фуэт с/в "Эликатессе" 160 гр.шт.  СПК</v>
          </cell>
          <cell r="D366">
            <v>264</v>
          </cell>
          <cell r="F366">
            <v>264</v>
          </cell>
        </row>
        <row r="367">
          <cell r="A367" t="str">
            <v>Хинкали Классические ТМ Зареченские ВЕС ПОКОМ</v>
          </cell>
          <cell r="D367">
            <v>10</v>
          </cell>
          <cell r="F367">
            <v>105</v>
          </cell>
        </row>
        <row r="368">
          <cell r="A368" t="str">
            <v>Хотстеры ТМ Горячая штучка ТС Хотстеры 0,25 кг зам  ПОКОМ</v>
          </cell>
          <cell r="D368">
            <v>696</v>
          </cell>
          <cell r="F368">
            <v>2375</v>
          </cell>
        </row>
        <row r="369">
          <cell r="A369" t="str">
            <v>Хрустящие крылышки острые к пиву ТМ Горячая штучка 0,3кг зам  ПОКОМ</v>
          </cell>
          <cell r="D369">
            <v>3</v>
          </cell>
          <cell r="F369">
            <v>306</v>
          </cell>
        </row>
        <row r="370">
          <cell r="A370" t="str">
            <v>Хрустящие крылышки ТМ Горячая штучка 0,3 кг зам  ПОКОМ</v>
          </cell>
          <cell r="D370">
            <v>8</v>
          </cell>
          <cell r="F370">
            <v>324</v>
          </cell>
        </row>
        <row r="371">
          <cell r="A371" t="str">
            <v>Чебупай брауни ТМ Горячая штучка 0,2 кг.  ПОКОМ</v>
          </cell>
          <cell r="D371">
            <v>1</v>
          </cell>
          <cell r="F371">
            <v>46</v>
          </cell>
        </row>
        <row r="372">
          <cell r="A372" t="str">
            <v>Чебупай сочное яблоко ТМ Горячая штучка 0,2 кг зам.  ПОКОМ</v>
          </cell>
          <cell r="D372">
            <v>2</v>
          </cell>
          <cell r="F372">
            <v>195</v>
          </cell>
        </row>
        <row r="373">
          <cell r="A373" t="str">
            <v>Чебупай спелая вишня ТМ Горячая штучка 0,2 кг зам.  ПОКОМ</v>
          </cell>
          <cell r="D373">
            <v>2</v>
          </cell>
          <cell r="F373">
            <v>288</v>
          </cell>
        </row>
        <row r="374">
          <cell r="A374" t="str">
            <v>Чебупели Курочка гриль ТМ Горячая штучка, 0,3 кг зам  ПОКОМ</v>
          </cell>
          <cell r="F374">
            <v>187</v>
          </cell>
        </row>
        <row r="375">
          <cell r="A375" t="str">
            <v>Чебупицца курочка по-итальянски Горячая штучка 0,25 кг зам  ПОКОМ</v>
          </cell>
          <cell r="D375">
            <v>1611</v>
          </cell>
          <cell r="F375">
            <v>4202</v>
          </cell>
        </row>
        <row r="376">
          <cell r="A376" t="str">
            <v>Чебупицца Пепперони ТМ Горячая штучка ТС Чебупицца 0.25кг зам  ПОКОМ</v>
          </cell>
          <cell r="D376">
            <v>1430</v>
          </cell>
          <cell r="F376">
            <v>3429</v>
          </cell>
        </row>
        <row r="377">
          <cell r="A377" t="str">
            <v>Чебуреки Мясные вес 2,7 кг ТМ Зареченские ВЕС ПОКОМ</v>
          </cell>
          <cell r="F377">
            <v>56.701999999999998</v>
          </cell>
        </row>
        <row r="378">
          <cell r="A378" t="str">
            <v>Чебуреки сочные ВЕС ТМ Зареченские  ПОКОМ</v>
          </cell>
          <cell r="D378">
            <v>15</v>
          </cell>
          <cell r="F378">
            <v>482.71</v>
          </cell>
        </row>
        <row r="379">
          <cell r="A379" t="str">
            <v>Шпикачки Русские (черева) (в ср.защ.атм.) "Высокий вкус"  СПК</v>
          </cell>
          <cell r="D379">
            <v>100</v>
          </cell>
          <cell r="F379">
            <v>100</v>
          </cell>
        </row>
        <row r="380">
          <cell r="A380" t="str">
            <v>Эликапреза с/в "Эликатессе" 0,10 кг.шт. нарезка (лоток с ср.защ.атм.)  СПК</v>
          </cell>
          <cell r="D380">
            <v>157</v>
          </cell>
          <cell r="F380">
            <v>157</v>
          </cell>
        </row>
        <row r="381">
          <cell r="A381" t="str">
            <v>Юбилейная с/к 0,10 кг.шт. нарезка (лоток с ср.защ.атм.)  СПК</v>
          </cell>
          <cell r="D381">
            <v>52</v>
          </cell>
          <cell r="F381">
            <v>52</v>
          </cell>
        </row>
        <row r="382">
          <cell r="A382" t="str">
            <v>Юбилейная с/к 0,235 кг.шт.  СПК</v>
          </cell>
          <cell r="D382">
            <v>893</v>
          </cell>
          <cell r="F382">
            <v>893</v>
          </cell>
        </row>
        <row r="383">
          <cell r="A383" t="str">
            <v>Итого</v>
          </cell>
          <cell r="D383">
            <v>114111.697</v>
          </cell>
          <cell r="F383">
            <v>282885.20199999999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17.05.2024 - 17.05.2024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2.8260000000000001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133.26300000000001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185.62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288.18099999999998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45.85</v>
          </cell>
        </row>
        <row r="12">
          <cell r="A12" t="str">
            <v xml:space="preserve"> 022  Колбаса Вязанка со шпиком, вектор 0,5кг, ПОКОМ</v>
          </cell>
          <cell r="D12">
            <v>42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405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999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703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73</v>
          </cell>
        </row>
        <row r="22">
          <cell r="A22" t="str">
            <v xml:space="preserve"> 068  Колбаса Особая ТМ Особый рецепт, 0,5 кг, ПОКОМ</v>
          </cell>
          <cell r="D22">
            <v>11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191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43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179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41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170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130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78.319999999999993</v>
          </cell>
        </row>
        <row r="30">
          <cell r="A30" t="str">
            <v xml:space="preserve"> 201  Ветчина Нежная ТМ Особый рецепт, (2,5кг), ПОКОМ</v>
          </cell>
          <cell r="D30">
            <v>1359.9639999999999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44.25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102.12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75.44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2127.6469999999999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7.04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105.077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666.87199999999996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735.50199999999995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48.564999999999998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62.48</v>
          </cell>
        </row>
        <row r="41">
          <cell r="A41" t="str">
            <v xml:space="preserve"> 240  Колбаса Салями охотничья, ВЕС. ПОКОМ</v>
          </cell>
          <cell r="D41">
            <v>5.95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106.73699999999999</v>
          </cell>
        </row>
        <row r="43">
          <cell r="A43" t="str">
            <v xml:space="preserve"> 247  Сардельки Нежные, ВЕС.  ПОКОМ</v>
          </cell>
          <cell r="D43">
            <v>29.19</v>
          </cell>
        </row>
        <row r="44">
          <cell r="A44" t="str">
            <v xml:space="preserve"> 248  Сардельки Сочные ТМ Особый рецепт,   ПОКОМ</v>
          </cell>
          <cell r="D44">
            <v>1.3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304.17500000000001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10.784000000000001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28.675999999999998</v>
          </cell>
        </row>
        <row r="48">
          <cell r="A48" t="str">
            <v xml:space="preserve"> 263  Шпикачки Стародворские, ВЕС.  ПОКОМ</v>
          </cell>
          <cell r="D48">
            <v>28.245000000000001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36.465000000000003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D50">
            <v>34.463999999999999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37.895000000000003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456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742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958</v>
          </cell>
        </row>
        <row r="55">
          <cell r="A55" t="str">
            <v xml:space="preserve"> 283  Сосиски Сочинки, ВЕС, ТМ Стародворье ПОКОМ</v>
          </cell>
          <cell r="D55">
            <v>137.63999999999999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98</v>
          </cell>
        </row>
        <row r="57">
          <cell r="A57" t="str">
            <v xml:space="preserve"> 290  Колбаса Царедворская, 0,4кг ТМ Стародворье  Поком</v>
          </cell>
          <cell r="D57">
            <v>2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190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D59">
            <v>56.103999999999999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D60">
            <v>495</v>
          </cell>
        </row>
        <row r="61">
          <cell r="A61" t="str">
            <v xml:space="preserve"> 302  Сосиски Сочинки по-баварски,  0.4кг, ТМ Стародворье  ПОКОМ</v>
          </cell>
          <cell r="D61">
            <v>644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D62">
            <v>19.29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19.574999999999999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234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415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158</v>
          </cell>
        </row>
        <row r="67">
          <cell r="A67" t="str">
            <v xml:space="preserve"> 312  Ветчина Филейская ВЕС ТМ  Вязанка ТС Столичная  ПОКОМ</v>
          </cell>
          <cell r="D67">
            <v>54.09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238.20500000000001</v>
          </cell>
        </row>
        <row r="69">
          <cell r="A69" t="str">
            <v xml:space="preserve"> 316  Колбаса Нежная ТМ Зареченские ВЕС  ПОКОМ</v>
          </cell>
          <cell r="D69">
            <v>12.16</v>
          </cell>
        </row>
        <row r="70">
          <cell r="A70" t="str">
            <v xml:space="preserve"> 318  Сосиски Датские ТМ Зареченские, ВЕС  ПОКОМ</v>
          </cell>
          <cell r="D70">
            <v>643.14700000000005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D71">
            <v>778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705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262</v>
          </cell>
        </row>
        <row r="74">
          <cell r="A74" t="str">
            <v xml:space="preserve"> 328  Сардельки Сочинки Стародворье ТМ  0,4 кг ПОКОМ</v>
          </cell>
          <cell r="D74">
            <v>85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62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152.46100000000001</v>
          </cell>
        </row>
        <row r="77">
          <cell r="A77" t="str">
            <v xml:space="preserve"> 335  Колбаса Сливушка ТМ Вязанка. ВЕС.  ПОКОМ </v>
          </cell>
          <cell r="D77">
            <v>57.4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519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492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D80">
            <v>84.510999999999996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D81">
            <v>49.776000000000003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97.92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68.853999999999999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D84">
            <v>9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61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60</v>
          </cell>
        </row>
        <row r="87">
          <cell r="A87" t="str">
            <v xml:space="preserve"> 364  Сардельки Филейские Вязанка ВЕС NDX ТМ Вязанка  ПОКОМ</v>
          </cell>
          <cell r="D87">
            <v>45.216000000000001</v>
          </cell>
        </row>
        <row r="88">
          <cell r="A88" t="str">
            <v xml:space="preserve"> 376  Колбаса Докторская Дугушка 0,6кг ГОСТ ТМ Стародворье  ПОКОМ </v>
          </cell>
          <cell r="D88">
            <v>140</v>
          </cell>
        </row>
        <row r="89">
          <cell r="A89" t="str">
            <v xml:space="preserve"> 377  Колбаса Молочная Дугушка 0,6кг ТМ Стародворье  ПОКОМ</v>
          </cell>
          <cell r="D89">
            <v>146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452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111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199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79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147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954</v>
          </cell>
        </row>
        <row r="96">
          <cell r="A96" t="str">
            <v xml:space="preserve"> 412  Сосиски Баварские ТМ Стародворье 0,35 кг ПОКОМ</v>
          </cell>
          <cell r="D96">
            <v>1293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D97">
            <v>26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D98">
            <v>33</v>
          </cell>
        </row>
        <row r="99">
          <cell r="A99" t="str">
            <v xml:space="preserve"> 416  Сосиски Датские ТМ Особый рецепт, ВЕС  ПОКОМ</v>
          </cell>
          <cell r="D99">
            <v>4.1399999999999997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115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82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D102">
            <v>111</v>
          </cell>
        </row>
        <row r="103">
          <cell r="A103" t="str">
            <v xml:space="preserve"> 421  Сосиски Царедворские 0,33 кг ТМ Стародворье  ПОКОМ</v>
          </cell>
          <cell r="D103">
            <v>158</v>
          </cell>
        </row>
        <row r="104">
          <cell r="A104" t="str">
            <v xml:space="preserve"> 422  Деликатесы Бекон Балыкбургский ТМ Баварушка  0,15 кг.ПОКОМ</v>
          </cell>
          <cell r="D104">
            <v>99</v>
          </cell>
        </row>
        <row r="105">
          <cell r="A105" t="str">
            <v xml:space="preserve"> 426  Колбаса варенокопченая из мяса птицы Сервелат Царедворский, 0,28 кг срез ПОКОМ</v>
          </cell>
          <cell r="D105">
            <v>49</v>
          </cell>
        </row>
        <row r="106">
          <cell r="A106" t="str">
            <v xml:space="preserve"> 427  Колбаса Филедворская ТМ Стародворье в оболочке полиамид. ВЕС ПОКОМ</v>
          </cell>
          <cell r="D106">
            <v>53.28</v>
          </cell>
        </row>
        <row r="107">
          <cell r="A107" t="str">
            <v xml:space="preserve"> 428  Сосиски Царедворские по-баварски ТМ Стародворье, 0,33 кг ПОКОМ</v>
          </cell>
          <cell r="D107">
            <v>44</v>
          </cell>
        </row>
        <row r="108">
          <cell r="A108" t="str">
            <v xml:space="preserve"> 430  Колбаса Стародворская с окороком 0,4 кг. ТМ Стародворье в оболочке полиамид  ПОКОМ</v>
          </cell>
          <cell r="D108">
            <v>59</v>
          </cell>
        </row>
        <row r="109">
          <cell r="A109" t="str">
            <v xml:space="preserve"> 431  Колбаса Стародворская с окороком в оболочке полиамид ТМ Стародворье ВЕС ПОКОМ</v>
          </cell>
          <cell r="D109">
            <v>36.25</v>
          </cell>
        </row>
        <row r="110">
          <cell r="A110" t="str">
            <v xml:space="preserve"> 435  Колбаса Молочная Стародворская  с молоком в оболочке полиамид 0,4 кг.ТМ Стародворье ПОКОМ</v>
          </cell>
          <cell r="D110">
            <v>10</v>
          </cell>
        </row>
        <row r="111">
          <cell r="A111" t="str">
            <v xml:space="preserve"> 436  Колбаса Молочная стародворская с молоком, ВЕС, ТМ Стародворье  ПОКОМ</v>
          </cell>
          <cell r="D111">
            <v>36.25</v>
          </cell>
        </row>
        <row r="112">
          <cell r="A112" t="str">
            <v xml:space="preserve"> 438  Колбаса Филедворская 0,4 кг. ТМ Стародворье  ПОКОМ</v>
          </cell>
          <cell r="D112">
            <v>51</v>
          </cell>
        </row>
        <row r="113">
          <cell r="A113" t="str">
            <v xml:space="preserve"> 445  Колбаса Краковюрст ТМ Баварушка рубленая в оболочке черева в в.у 0,2 кг ПОКОМ</v>
          </cell>
          <cell r="D113">
            <v>53</v>
          </cell>
        </row>
        <row r="114">
          <cell r="A114" t="str">
            <v xml:space="preserve"> 446  Колбаса Краковюрст ТМ Баварушка с душистым чесноком в оболочке черева в в.у 0,2 кг. ПОКОМ</v>
          </cell>
          <cell r="D114">
            <v>48</v>
          </cell>
        </row>
        <row r="115">
          <cell r="A115" t="str">
            <v xml:space="preserve"> 447  Колбаски Краковюрст ТМ Баварушка с изысканными пряностями в оболочке NDX в в.у 0,2 кг. ПОКОМ </v>
          </cell>
          <cell r="D115">
            <v>81</v>
          </cell>
        </row>
        <row r="116">
          <cell r="A116" t="str">
            <v xml:space="preserve"> 448  Сосиски Сливушки по-венски ТМ Вязанка. 0,3 кг ПОКОМ</v>
          </cell>
          <cell r="D116">
            <v>26</v>
          </cell>
        </row>
        <row r="117">
          <cell r="A117" t="str">
            <v>3215 ВЕТЧ.МЯСНАЯ Папа может п/о 0.4кг 8шт.    ОСТАНКИНО</v>
          </cell>
          <cell r="D117">
            <v>52</v>
          </cell>
        </row>
        <row r="118">
          <cell r="A118" t="str">
            <v>3297 СЫТНЫЕ Папа может сар б/о мгс 1*3 СНГ  ОСТАНКИНО</v>
          </cell>
          <cell r="D118">
            <v>39.104999999999997</v>
          </cell>
        </row>
        <row r="119">
          <cell r="A119" t="str">
            <v>3812 СОЧНЫЕ сос п/о мгс 2*2  ОСТАНКИНО</v>
          </cell>
          <cell r="D119">
            <v>324.411</v>
          </cell>
        </row>
        <row r="120">
          <cell r="A120" t="str">
            <v>4063 МЯСНАЯ Папа может вар п/о_Л   ОСТАНКИНО</v>
          </cell>
          <cell r="D120">
            <v>365.68700000000001</v>
          </cell>
        </row>
        <row r="121">
          <cell r="A121" t="str">
            <v>4117 ЭКСТРА Папа может с/к в/у_Л   ОСТАНКИНО</v>
          </cell>
          <cell r="D121">
            <v>7.1580000000000004</v>
          </cell>
        </row>
        <row r="122">
          <cell r="A122" t="str">
            <v>4378 Колбаса с/к Посольская 1кг (код покуп. 26569) Останкино</v>
          </cell>
          <cell r="D122">
            <v>10.340999999999999</v>
          </cell>
        </row>
        <row r="123">
          <cell r="A123" t="str">
            <v>4378 ПОСОЛЬСКАЯ с/к в/у  ОСТАНКИНО</v>
          </cell>
          <cell r="D123">
            <v>49.482999999999997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33.725999999999999</v>
          </cell>
        </row>
        <row r="125">
          <cell r="A125" t="str">
            <v>4813 ФИЛЕЙНАЯ Папа может вар п/о_Л   ОСТАНКИНО</v>
          </cell>
          <cell r="D125">
            <v>94.599000000000004</v>
          </cell>
        </row>
        <row r="126">
          <cell r="A126" t="str">
            <v>4993 САЛЯМИ ИТАЛЬЯНСКАЯ с/к в/у 1/250*8_120c ОСТАНКИНО</v>
          </cell>
          <cell r="D126">
            <v>138</v>
          </cell>
        </row>
        <row r="127">
          <cell r="A127" t="str">
            <v>5246 ДОКТОРСКАЯ ПРЕМИУМ вар б/о мгс_30с ОСТАНКИНО</v>
          </cell>
          <cell r="D127">
            <v>2.952</v>
          </cell>
        </row>
        <row r="128">
          <cell r="A128" t="str">
            <v>5336 ОСОБАЯ вар п/о  ОСТАНКИНО</v>
          </cell>
          <cell r="D128">
            <v>57.472999999999999</v>
          </cell>
        </row>
        <row r="129">
          <cell r="A129" t="str">
            <v>5337 ОСОБАЯ СО ШПИКОМ вар п/о  ОСТАНКИНО</v>
          </cell>
          <cell r="D129">
            <v>13.669</v>
          </cell>
        </row>
        <row r="130">
          <cell r="A130" t="str">
            <v>5341 СЕРВЕЛАТ ОХОТНИЧИЙ в/к в/у  ОСТАНКИНО</v>
          </cell>
          <cell r="D130">
            <v>108.447</v>
          </cell>
        </row>
        <row r="131">
          <cell r="A131" t="str">
            <v>5483 ЭКСТРА Папа может с/к в/у 1/250 8шт.   ОСТАНКИНО</v>
          </cell>
          <cell r="D131">
            <v>274</v>
          </cell>
        </row>
        <row r="132">
          <cell r="A132" t="str">
            <v>5544 Сервелат Финский в/к в/у_45с НОВАЯ ОСТАНКИНО</v>
          </cell>
          <cell r="D132">
            <v>218.535</v>
          </cell>
        </row>
        <row r="133">
          <cell r="A133" t="str">
            <v>5682 САЛЯМИ МЕЛКОЗЕРНЕНАЯ с/к в/у 1/120_60с   ОСТАНКИНО</v>
          </cell>
          <cell r="D133">
            <v>651</v>
          </cell>
        </row>
        <row r="134">
          <cell r="A134" t="str">
            <v>5706 АРОМАТНАЯ Папа может с/к в/у 1/250 8шт.  ОСТАНКИНО</v>
          </cell>
          <cell r="D134">
            <v>220</v>
          </cell>
        </row>
        <row r="135">
          <cell r="A135" t="str">
            <v>5851 ЭКСТРА Папа может вар п/о   ОСТАНКИНО</v>
          </cell>
          <cell r="D135">
            <v>85.021000000000001</v>
          </cell>
        </row>
        <row r="136">
          <cell r="A136" t="str">
            <v>5931 ОХОТНИЧЬЯ Папа может с/к в/у 1/220 8шт.   ОСТАНКИНО</v>
          </cell>
          <cell r="D136">
            <v>303</v>
          </cell>
        </row>
        <row r="137">
          <cell r="A137" t="str">
            <v>5976 МОЛОЧНЫЕ ТРАДИЦ. сос п/о в/у 1/350_45с  ОСТАНКИНО</v>
          </cell>
          <cell r="D137">
            <v>477</v>
          </cell>
        </row>
        <row r="138">
          <cell r="A138" t="str">
            <v>5981 МОЛОЧНЫЕ ТРАДИЦ. сос п/о мгс 1*6_45с   ОСТАНКИНО</v>
          </cell>
          <cell r="D138">
            <v>48.119</v>
          </cell>
        </row>
        <row r="139">
          <cell r="A139" t="str">
            <v>5982 МОЛОЧНЫЕ ТРАДИЦ. сос п/о мгс 0,6кг_СНГ  ОСТАНКИНО</v>
          </cell>
          <cell r="D139">
            <v>66</v>
          </cell>
        </row>
        <row r="140">
          <cell r="A140" t="str">
            <v>5992 ВРЕМЯ ОКРОШКИ Папа может вар п/о 0.4кг   ОСТАНКИНО</v>
          </cell>
          <cell r="D140">
            <v>39</v>
          </cell>
        </row>
        <row r="141">
          <cell r="A141" t="str">
            <v>6113 СОЧНЫЕ сос п/о мгс 1*6_Ашан  ОСТАНКИНО</v>
          </cell>
          <cell r="D141">
            <v>303.57100000000003</v>
          </cell>
        </row>
        <row r="142">
          <cell r="A142" t="str">
            <v>6123 МОЛОЧНЫЕ КЛАССИЧЕСКИЕ ПМ сос п/о мгс 2*4   ОСТАНКИНО</v>
          </cell>
          <cell r="D142">
            <v>123.18899999999999</v>
          </cell>
        </row>
        <row r="143">
          <cell r="A143" t="str">
            <v>6221 НЕАПОЛИТАНСКИЙ ДУЭТ с/к с/н мгс 1/90  ОСТАНКИНО</v>
          </cell>
          <cell r="D143">
            <v>15</v>
          </cell>
        </row>
        <row r="144">
          <cell r="A144" t="str">
            <v>6222 ИТАЛЬЯНСКОЕ АССОРТИ с/в с/н мгс 1/90 ОСТАНКИНО</v>
          </cell>
          <cell r="D144">
            <v>21</v>
          </cell>
        </row>
        <row r="145">
          <cell r="A145" t="str">
            <v>6223 БАЛЫК И ШЕЙКА с/в с/н мгс 1/90 10 шт ОСТАНКИНО</v>
          </cell>
          <cell r="D145">
            <v>3</v>
          </cell>
        </row>
        <row r="146">
          <cell r="A146" t="str">
            <v>6228 МЯСНОЕ АССОРТИ к/з с/н мгс 1/90 10шт.  ОСТАНКИНО</v>
          </cell>
          <cell r="D146">
            <v>140</v>
          </cell>
        </row>
        <row r="147">
          <cell r="A147" t="str">
            <v>6247 ДОМАШНЯЯ Папа может вар п/о 0,4кг 8шт.  ОСТАНКИНО</v>
          </cell>
          <cell r="D147">
            <v>40</v>
          </cell>
        </row>
        <row r="148">
          <cell r="A148" t="str">
            <v>6268 ГОВЯЖЬЯ Папа может вар п/о 0,4кг 8 шт.  ОСТАНКИНО</v>
          </cell>
          <cell r="D148">
            <v>56</v>
          </cell>
        </row>
        <row r="149">
          <cell r="A149" t="str">
            <v>6281 СВИНИНА ДЕЛИКАТ. к/в мл/к в/у 0.3кг 45с  ОСТАНКИНО</v>
          </cell>
          <cell r="D149">
            <v>108</v>
          </cell>
        </row>
        <row r="150">
          <cell r="A150" t="str">
            <v>6297 ФИЛЕЙНЫЕ сос ц/о в/у 1/270 12шт_45с  ОСТАНКИНО</v>
          </cell>
          <cell r="D150">
            <v>291</v>
          </cell>
        </row>
        <row r="151">
          <cell r="A151" t="str">
            <v>6303 МЯСНЫЕ Папа может сос п/о мгс 1.5*3  ОСТАНКИНО</v>
          </cell>
          <cell r="D151">
            <v>63.225999999999999</v>
          </cell>
        </row>
        <row r="152">
          <cell r="A152" t="str">
            <v>6325 ДОКТОРСКАЯ ПРЕМИУМ вар п/о 0.4кг 8шт.  ОСТАНКИНО</v>
          </cell>
          <cell r="D152">
            <v>110</v>
          </cell>
        </row>
        <row r="153">
          <cell r="A153" t="str">
            <v>6333 МЯСНАЯ Папа может вар п/о 0.4кг 8шт.  ОСТАНКИНО</v>
          </cell>
          <cell r="D153">
            <v>1410</v>
          </cell>
        </row>
        <row r="154">
          <cell r="A154" t="str">
            <v>6353 ЭКСТРА Папа может вар п/о 0.4кг 8шт.  ОСТАНКИНО</v>
          </cell>
          <cell r="D154">
            <v>220</v>
          </cell>
        </row>
        <row r="155">
          <cell r="A155" t="str">
            <v>6392 ФИЛЕЙНАЯ Папа может вар п/о 0.4кг. ОСТАНКИНО</v>
          </cell>
          <cell r="D155">
            <v>889</v>
          </cell>
        </row>
        <row r="156">
          <cell r="A156" t="str">
            <v>6427 КЛАССИЧЕСКАЯ ПМ вар п/о 0.35кг 8шт. ОСТАНКИНО</v>
          </cell>
          <cell r="D156">
            <v>181</v>
          </cell>
        </row>
        <row r="157">
          <cell r="A157" t="str">
            <v>6445 БЕКОН с/к с/н в/у 1/180 10шт.  ОСТАНКИНО</v>
          </cell>
          <cell r="D157">
            <v>47</v>
          </cell>
        </row>
        <row r="158">
          <cell r="A158" t="str">
            <v>6453 ЭКСТРА Папа может с/к с/н в/у 1/100 14шт.   ОСТАНКИНО</v>
          </cell>
          <cell r="D158">
            <v>250</v>
          </cell>
        </row>
        <row r="159">
          <cell r="A159" t="str">
            <v>6454 АРОМАТНАЯ с/к с/н в/у 1/100 14шт.  ОСТАНКИНО</v>
          </cell>
          <cell r="D159">
            <v>312</v>
          </cell>
        </row>
        <row r="160">
          <cell r="A160" t="str">
            <v>6470 ВЕТЧ.МРАМОРНАЯ в/у_45с  ОСТАНКИНО</v>
          </cell>
          <cell r="D160">
            <v>2.4550000000000001</v>
          </cell>
        </row>
        <row r="161">
          <cell r="A161" t="str">
            <v>6475 С СЫРОМ Папа может сос ц/о мгс 0.4кг6шт  ОСТАНКИНО</v>
          </cell>
          <cell r="D161">
            <v>33</v>
          </cell>
        </row>
        <row r="162">
          <cell r="A162" t="str">
            <v>6527 ШПИКАЧКИ СОЧНЫЕ ПМ сар б/о мгс 1*3 45с ОСТАНКИНО</v>
          </cell>
          <cell r="D162">
            <v>90.591999999999999</v>
          </cell>
        </row>
        <row r="163">
          <cell r="A163" t="str">
            <v>6555 ПОСОЛЬСКАЯ с/к с/н в/у 1/100 10шт.  ОСТАНКИНО</v>
          </cell>
          <cell r="D163">
            <v>82</v>
          </cell>
        </row>
        <row r="164">
          <cell r="A164" t="str">
            <v>6586 МРАМОРНАЯ И БАЛЫКОВАЯ в/к с/н мгс 1/90 ОСТАНКИНО</v>
          </cell>
          <cell r="D164">
            <v>58</v>
          </cell>
        </row>
        <row r="165">
          <cell r="A165" t="str">
            <v>6601 ГОВЯЖЬИ СН сос п/о мгс 1*6  ОСТАНКИНО</v>
          </cell>
          <cell r="D165">
            <v>22.184000000000001</v>
          </cell>
        </row>
        <row r="166">
          <cell r="A166" t="str">
            <v>6602 БАВАРСКИЕ ПМ сос ц/о мгс 0,35кг 8шт.  ОСТАНКИНО</v>
          </cell>
          <cell r="D166">
            <v>79</v>
          </cell>
        </row>
        <row r="167">
          <cell r="A167" t="str">
            <v>6616 МОЛОЧНЫЕ КЛАССИЧЕСКИЕ сос п/о в/у 0.3кг  ОСТАНКИНО</v>
          </cell>
          <cell r="D167">
            <v>15</v>
          </cell>
        </row>
        <row r="168">
          <cell r="A168" t="str">
            <v>6661 СОЧНЫЙ ГРИЛЬ ПМ сос п/о мгс 1.5*4_Маяк  ОСТАНКИНО</v>
          </cell>
          <cell r="D168">
            <v>13.978</v>
          </cell>
        </row>
        <row r="169">
          <cell r="A169" t="str">
            <v>6666 БОЯНСКАЯ Папа может п/к в/у 0,28кг 8 шт. ОСТАНКИНО</v>
          </cell>
          <cell r="D169">
            <v>326</v>
          </cell>
        </row>
        <row r="170">
          <cell r="A170" t="str">
            <v>6683 СЕРВЕЛАТ ЗЕРНИСТЫЙ ПМ в/к в/у 0,35кг  ОСТАНКИНО</v>
          </cell>
          <cell r="D170">
            <v>733</v>
          </cell>
        </row>
        <row r="171">
          <cell r="A171" t="str">
            <v>6684 СЕРВЕЛАТ КАРЕЛЬСКИЙ ПМ в/к в/у 0.28кг  ОСТАНКИНО</v>
          </cell>
          <cell r="D171">
            <v>699</v>
          </cell>
        </row>
        <row r="172">
          <cell r="A172" t="str">
            <v>6689 СЕРВЕЛАТ ОХОТНИЧИЙ ПМ в/к в/у 0,35кг 8шт  ОСТАНКИНО</v>
          </cell>
          <cell r="D172">
            <v>871</v>
          </cell>
        </row>
        <row r="173">
          <cell r="A173" t="str">
            <v>6692 СЕРВЕЛАТ ПРИМА в/к в/у 0.28кг 8шт.  ОСТАНКИНО</v>
          </cell>
          <cell r="D173">
            <v>118</v>
          </cell>
        </row>
        <row r="174">
          <cell r="A174" t="str">
            <v>6697 СЕРВЕЛАТ ФИНСКИЙ ПМ в/к в/у 0,35кг 8шт.  ОСТАНКИНО</v>
          </cell>
          <cell r="D174">
            <v>1093</v>
          </cell>
        </row>
        <row r="175">
          <cell r="A175" t="str">
            <v>6713 СОЧНЫЙ ГРИЛЬ ПМ сос п/о мгс 0.41кг 8шт.  ОСТАНКИНО</v>
          </cell>
          <cell r="D175">
            <v>543</v>
          </cell>
        </row>
        <row r="176">
          <cell r="A176" t="str">
            <v>6716 ОСОБАЯ Коровино (в сетке) 0.5кг 8шт.  ОСТАНКИНО</v>
          </cell>
          <cell r="D176">
            <v>134</v>
          </cell>
        </row>
        <row r="177">
          <cell r="A177" t="str">
            <v>6722 СОЧНЫЕ ПМ сос п/о мгс 0,41кг 10шт.  ОСТАНКИНО</v>
          </cell>
          <cell r="D177">
            <v>1361</v>
          </cell>
        </row>
        <row r="178">
          <cell r="A178" t="str">
            <v>6726 СЛИВОЧНЫЕ ПМ сос п/о мгс 0.41кг 10шт.  ОСТАНКИНО</v>
          </cell>
          <cell r="D178">
            <v>708</v>
          </cell>
        </row>
        <row r="179">
          <cell r="A179" t="str">
            <v>6734 ОСОБАЯ СО ШПИКОМ Коровино (в сетке) 0,5кг ОСТАНКИНО</v>
          </cell>
          <cell r="D179">
            <v>47</v>
          </cell>
        </row>
        <row r="180">
          <cell r="A180" t="str">
            <v>6747 РУССКАЯ ПРЕМИУМ ПМ вар ф/о в/у  ОСТАНКИНО</v>
          </cell>
          <cell r="D180">
            <v>4.58</v>
          </cell>
        </row>
        <row r="181">
          <cell r="A181" t="str">
            <v>6756 ВЕТЧ.ЛЮБИТЕЛЬСКАЯ п/о  ОСТАНКИНО</v>
          </cell>
          <cell r="D181">
            <v>88.168999999999997</v>
          </cell>
        </row>
        <row r="182">
          <cell r="A182" t="str">
            <v>6769 СЕМЕЙНАЯ вар п/о  ОСТАНКИНО</v>
          </cell>
          <cell r="D182">
            <v>4.008</v>
          </cell>
        </row>
        <row r="183">
          <cell r="A183" t="str">
            <v>6773 САЛЯМИ Папа может п/к в/у 0,28кг 8шт.  ОСТАНКИНО</v>
          </cell>
          <cell r="D183">
            <v>33</v>
          </cell>
        </row>
        <row r="184">
          <cell r="A184" t="str">
            <v>6776 ХОТ-ДОГ Папа может сос п/о мгс 0.35кг  ОСТАНКИНО</v>
          </cell>
          <cell r="D184">
            <v>35</v>
          </cell>
        </row>
        <row r="185">
          <cell r="A185" t="str">
            <v>6777 МЯСНЫЕ С ГОВЯДИНОЙ ПМ сос п/о мгс 0.4кг  ОСТАНКИНО</v>
          </cell>
          <cell r="D185">
            <v>316</v>
          </cell>
        </row>
        <row r="186">
          <cell r="A186" t="str">
            <v>6785 ВЕНСКАЯ САЛЯМИ п/к в/у 0.33кг 8шт.  ОСТАНКИНО</v>
          </cell>
          <cell r="D186">
            <v>57</v>
          </cell>
        </row>
        <row r="187">
          <cell r="A187" t="str">
            <v>6787 СЕРВЕЛАТ КРЕМЛЕВСКИЙ в/к в/у 0,33кг 8шт.  ОСТАНКИНО</v>
          </cell>
          <cell r="D187">
            <v>42</v>
          </cell>
        </row>
        <row r="188">
          <cell r="A188" t="str">
            <v>6795 ОСТАНКИНСКАЯ в/к в/у 0,33кг 8шт.  ОСТАНКИНО</v>
          </cell>
          <cell r="D188">
            <v>33</v>
          </cell>
        </row>
        <row r="189">
          <cell r="A189" t="str">
            <v>6797 С ИНДЕЙКОЙ Папа может вар п/о 0,4кг 8шт.  ОСТАНКИНО</v>
          </cell>
          <cell r="D189">
            <v>10</v>
          </cell>
        </row>
        <row r="190">
          <cell r="A190" t="str">
            <v>6807 СЕРВЕЛАТ ЕВРОПЕЙСКИЙ в/к в/у 0,33кг 8шт.  ОСТАНКИНО</v>
          </cell>
          <cell r="D190">
            <v>53</v>
          </cell>
        </row>
        <row r="191">
          <cell r="A191" t="str">
            <v>6822 ИЗ ОТБОРНОГО МЯСА ПМ сос п/о мгс 0,36кг  ОСТАНКИНО</v>
          </cell>
          <cell r="D191">
            <v>30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79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104</v>
          </cell>
        </row>
        <row r="194">
          <cell r="A194" t="str">
            <v>БОНУС Z-ОСОБАЯ Коровино вар п/о (5324)  ОСТАНКИНО</v>
          </cell>
          <cell r="D194">
            <v>2.0019999999999998</v>
          </cell>
        </row>
        <row r="195">
          <cell r="A195" t="str">
            <v>БОНУС Z-ОСОБАЯ Коровино вар п/о 0.5кг_СНГ (6305)  ОСТАНКИНО</v>
          </cell>
          <cell r="D195">
            <v>2</v>
          </cell>
        </row>
        <row r="196">
          <cell r="A196" t="str">
            <v>БОНУС СОЧНЫЕ сос п/о мгс 0.41кг_UZ (6087)  ОСТАНКИНО</v>
          </cell>
          <cell r="D196">
            <v>169</v>
          </cell>
        </row>
        <row r="197">
          <cell r="A197" t="str">
            <v>БОНУС СОЧНЫЕ сос п/о мгс 1*6_UZ (6088)  ОСТАНКИНО</v>
          </cell>
          <cell r="D197">
            <v>70.820999999999998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306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159.84</v>
          </cell>
        </row>
        <row r="200">
          <cell r="A200" t="str">
            <v>БОНУС_Колбаса вареная Филейская ТМ Вязанка. ВЕС  ПОКОМ</v>
          </cell>
          <cell r="D200">
            <v>111.11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122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83</v>
          </cell>
        </row>
        <row r="203">
          <cell r="A203" t="str">
            <v>Бутербродная вареная 0,47 кг шт.  СПК</v>
          </cell>
          <cell r="D203">
            <v>46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56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224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213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29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2</v>
          </cell>
        </row>
        <row r="209">
          <cell r="A209" t="str">
            <v>Гуцульская с/к "КолбасГрад" 160 гр.шт. термоус. пак  СПК</v>
          </cell>
          <cell r="D209">
            <v>11</v>
          </cell>
        </row>
        <row r="210">
          <cell r="A210" t="str">
            <v>Дельгаро с/в "Эликатессе" 140 гр.шт.  СПК</v>
          </cell>
          <cell r="D210">
            <v>7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73</v>
          </cell>
        </row>
        <row r="212">
          <cell r="A212" t="str">
            <v>Докторская вареная в/с 0,47 кг шт.  СПК</v>
          </cell>
          <cell r="D212">
            <v>30</v>
          </cell>
        </row>
        <row r="213">
          <cell r="A213" t="str">
            <v>Докторская вареная термоус.пак. "Высокий вкус"  СПК</v>
          </cell>
          <cell r="D213">
            <v>66.605999999999995</v>
          </cell>
        </row>
        <row r="214">
          <cell r="A214" t="str">
            <v>Жар-боллы с курочкой и сыром, ВЕС ТМ Зареченские  ПОКОМ</v>
          </cell>
          <cell r="D214">
            <v>48</v>
          </cell>
        </row>
        <row r="215">
          <cell r="A215" t="str">
            <v>Жар-ладушки с клубникой и вишней ВЕС ТМ Зареченские  ПОКОМ</v>
          </cell>
          <cell r="D215">
            <v>25.9</v>
          </cell>
        </row>
        <row r="216">
          <cell r="A216" t="str">
            <v>Жар-ладушки с мясом ТМ Зареченские ВЕС ПОКОМ</v>
          </cell>
          <cell r="D216">
            <v>85.1</v>
          </cell>
        </row>
        <row r="217">
          <cell r="A217" t="str">
            <v>ЖАР-мени ВЕС ТМ Зареченские  ПОКОМ</v>
          </cell>
          <cell r="D217">
            <v>22.5</v>
          </cell>
        </row>
        <row r="218">
          <cell r="A218" t="str">
            <v>Карбонад Юбилейный 0,13кг нар.д/ф шт. СПК</v>
          </cell>
          <cell r="D218">
            <v>2</v>
          </cell>
        </row>
        <row r="219">
          <cell r="A219" t="str">
            <v>Классика с/к 235 гр.шт. "Высокий вкус"  СПК</v>
          </cell>
          <cell r="D219">
            <v>32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165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138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42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116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253</v>
          </cell>
        </row>
        <row r="225">
          <cell r="A225" t="str">
            <v>Ла Фаворте с/в "Эликатессе" 140 гр.шт.  СПК</v>
          </cell>
          <cell r="D225">
            <v>8</v>
          </cell>
        </row>
        <row r="226">
          <cell r="A226" t="str">
            <v>Ливерная Печеночная "Просто выгодно" 0,3 кг.шт.  СПК</v>
          </cell>
          <cell r="D226">
            <v>29</v>
          </cell>
        </row>
        <row r="227">
          <cell r="A227" t="str">
            <v>Любительская вареная термоус.пак. "Высокий вкус"  СПК</v>
          </cell>
          <cell r="D227">
            <v>20.817</v>
          </cell>
        </row>
        <row r="228">
          <cell r="A228" t="str">
            <v>Мини-сосиски в тесте "Фрайпики" 1,8кг ВЕС, ТМ Зареченские  ПОКОМ</v>
          </cell>
          <cell r="D228">
            <v>16.2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22.2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576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314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559</v>
          </cell>
        </row>
        <row r="233">
          <cell r="A233" t="str">
            <v>Наггетсы с куриным филе и сыром ТМ Вязанка 0,25 кг ПОКОМ</v>
          </cell>
          <cell r="D233">
            <v>106</v>
          </cell>
        </row>
        <row r="234">
          <cell r="A234" t="str">
            <v>Наггетсы Хрустящие ТМ Зареченские. ВЕС ПОКОМ</v>
          </cell>
          <cell r="D234">
            <v>84</v>
          </cell>
        </row>
        <row r="235">
          <cell r="A235" t="str">
            <v>Оригинальная с перцем с/к  СПК</v>
          </cell>
          <cell r="D235">
            <v>53.201999999999998</v>
          </cell>
        </row>
        <row r="236">
          <cell r="A236" t="str">
            <v>Пекантино с/в "Эликатессе" 0,10 кг.шт. нарезка (лоток с.ср.защ.атм.)  СПК</v>
          </cell>
          <cell r="D236">
            <v>3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75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10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321</v>
          </cell>
        </row>
        <row r="240">
          <cell r="A240" t="str">
            <v>Пельмени Бигбули с мясом, Горячая штучка 0,43кг  ПОКОМ</v>
          </cell>
          <cell r="D240">
            <v>17</v>
          </cell>
        </row>
        <row r="241">
          <cell r="A241" t="str">
            <v>Пельмени Бигбули с мясом, Горячая штучка 0,9кг  ПОКОМ</v>
          </cell>
          <cell r="D241">
            <v>63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336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49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268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535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327</v>
          </cell>
        </row>
        <row r="247">
          <cell r="A247" t="str">
            <v>Пельмени Бульмени с говядиной и свининой Наваристые Горячая штучка ВЕС  ПОКОМ</v>
          </cell>
          <cell r="D247">
            <v>305</v>
          </cell>
        </row>
        <row r="248">
          <cell r="A248" t="str">
            <v>Пельмени Бульмени со сливочным маслом Горячая штучка 0,9 кг  ПОКОМ</v>
          </cell>
          <cell r="D248">
            <v>457</v>
          </cell>
        </row>
        <row r="249">
          <cell r="A249" t="str">
            <v>Пельмени Бульмени со сливочным маслом ТМ Горячая шт. 0,43 кг  ПОКОМ</v>
          </cell>
          <cell r="D249">
            <v>185</v>
          </cell>
        </row>
        <row r="250">
          <cell r="A250" t="str">
            <v>Пельмени Медвежьи ушки с фермерскими сливками 0,7кг  ПОКОМ</v>
          </cell>
          <cell r="D250">
            <v>21</v>
          </cell>
        </row>
        <row r="251">
          <cell r="A251" t="str">
            <v>Пельмени Медвежьи ушки с фермерской свининой и говядиной Малые 0,7кг  ПОКОМ</v>
          </cell>
          <cell r="D251">
            <v>24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18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345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46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120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124</v>
          </cell>
        </row>
        <row r="257">
          <cell r="A257" t="str">
            <v>Пельмени Сочные сфера 0,8 кг ТМ Стародворье  ПОКОМ</v>
          </cell>
          <cell r="D257">
            <v>15</v>
          </cell>
        </row>
        <row r="258">
          <cell r="A258" t="str">
            <v>Пельмени Сочные сфера 0,9 кг ТМ Стародворье ПОКОМ</v>
          </cell>
          <cell r="D258">
            <v>1</v>
          </cell>
        </row>
        <row r="259">
          <cell r="A259" t="str">
            <v>Пипперони с/к "Эликатессе" 0,10 кг.шт.  СПК</v>
          </cell>
          <cell r="D259">
            <v>4</v>
          </cell>
        </row>
        <row r="260">
          <cell r="A260" t="str">
            <v>По-Австрийски с/к 260 гр.шт. "Высокий вкус"  СПК</v>
          </cell>
          <cell r="D260">
            <v>22</v>
          </cell>
        </row>
        <row r="261">
          <cell r="A261" t="str">
            <v>Покровская вареная 0,47 кг шт.  СПК</v>
          </cell>
          <cell r="D261">
            <v>4</v>
          </cell>
        </row>
        <row r="262">
          <cell r="A262" t="str">
            <v>Салями с перчиком с/к "КолбасГрад" 160 гр.шт. термоус. пак.  СПК</v>
          </cell>
          <cell r="D262">
            <v>1</v>
          </cell>
        </row>
        <row r="263">
          <cell r="A263" t="str">
            <v>Салями Трюфель с/в "Эликатессе" 0,16 кг.шт.  СПК</v>
          </cell>
          <cell r="D263">
            <v>76</v>
          </cell>
        </row>
        <row r="264">
          <cell r="A264" t="str">
            <v>Салями Финская с/к 235 гр.шт. "Высокий вкус"  СПК</v>
          </cell>
          <cell r="D264">
            <v>-6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27.344000000000001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21.263000000000002</v>
          </cell>
        </row>
        <row r="267">
          <cell r="A267" t="str">
            <v>Семейная с чесночком Экстра вареная  СПК</v>
          </cell>
          <cell r="D267">
            <v>7.226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53</v>
          </cell>
        </row>
        <row r="269">
          <cell r="A269" t="str">
            <v>Сервелат Финский в/к 0,38 кг.шт. термофор.пак.  СПК</v>
          </cell>
          <cell r="D269">
            <v>23</v>
          </cell>
        </row>
        <row r="270">
          <cell r="A270" t="str">
            <v>Сервелат Фирменный в/к 0,10 кг.шт. нарезка (лоток с ср.защ.атм.)  СПК</v>
          </cell>
          <cell r="D270">
            <v>34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71</v>
          </cell>
        </row>
        <row r="272">
          <cell r="A272" t="str">
            <v>Сибирская особая с/к 0,235 кг шт.  СПК</v>
          </cell>
          <cell r="D272">
            <v>87</v>
          </cell>
        </row>
        <row r="273">
          <cell r="A273" t="str">
            <v>Смак-мени с картофелем и сочной грудинкой 1кг ТМ Зареченские ПОКОМ</v>
          </cell>
          <cell r="D273">
            <v>2</v>
          </cell>
        </row>
        <row r="274">
          <cell r="A274" t="str">
            <v>Смак-мени с мясом 1кг ТМ Зареченские ПОКОМ</v>
          </cell>
          <cell r="D274">
            <v>5</v>
          </cell>
        </row>
        <row r="275">
          <cell r="A275" t="str">
            <v>Сосиски Мусульманские "Просто выгодно" (в ср.защ.атм.)  СПК</v>
          </cell>
          <cell r="D275">
            <v>4.6779999999999999</v>
          </cell>
        </row>
        <row r="276">
          <cell r="A276" t="str">
            <v>Сосисоны в темпуре ВЕС  ПОКОМ</v>
          </cell>
          <cell r="D276">
            <v>14.4</v>
          </cell>
        </row>
        <row r="277">
          <cell r="A277" t="str">
            <v>Сочный мегачебурек ТМ Зареченские ВЕС ПОКОМ</v>
          </cell>
          <cell r="D277">
            <v>18.22</v>
          </cell>
        </row>
        <row r="278">
          <cell r="A278" t="str">
            <v>Торо Неро с/в "Эликатессе" 140 гр.шт.  СПК</v>
          </cell>
          <cell r="D278">
            <v>19</v>
          </cell>
        </row>
        <row r="279">
          <cell r="A279" t="str">
            <v>Уши свиные копченые к пиву 0,15кг нар. д/ф шт.  СПК</v>
          </cell>
          <cell r="D279">
            <v>11</v>
          </cell>
        </row>
        <row r="280">
          <cell r="A280" t="str">
            <v>Фестивальная пора с/к 235 гр.шт.  СПК</v>
          </cell>
          <cell r="D280">
            <v>183</v>
          </cell>
        </row>
        <row r="281">
          <cell r="A281" t="str">
            <v>Фестивальная пора с/к термоус.пак  СПК</v>
          </cell>
          <cell r="D281">
            <v>14.98</v>
          </cell>
        </row>
        <row r="282">
          <cell r="A282" t="str">
            <v>Фрай-пицца с ветчиной и грибами 3,0 кг ТМ Зареченские ТС Зареченские продукты. ВЕС ПОКОМ</v>
          </cell>
          <cell r="D282">
            <v>3</v>
          </cell>
        </row>
        <row r="283">
          <cell r="A283" t="str">
            <v>Фуэт с/в "Эликатессе" 160 гр.шт.  СПК</v>
          </cell>
          <cell r="D283">
            <v>70</v>
          </cell>
        </row>
        <row r="284">
          <cell r="A284" t="str">
            <v>Хинкали Классические ТМ Зареченские ВЕС ПОКОМ</v>
          </cell>
          <cell r="D284">
            <v>10</v>
          </cell>
        </row>
        <row r="285">
          <cell r="A285" t="str">
            <v>Хотстеры ТМ Горячая штучка ТС Хотстеры 0,25 кг зам  ПОКОМ</v>
          </cell>
          <cell r="D285">
            <v>360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108</v>
          </cell>
        </row>
        <row r="287">
          <cell r="A287" t="str">
            <v>Хрустящие крылышки ТМ Горячая штучка 0,3 кг зам  ПОКОМ</v>
          </cell>
          <cell r="D287">
            <v>93</v>
          </cell>
        </row>
        <row r="288">
          <cell r="A288" t="str">
            <v>Чебупай брауни ТМ Горячая штучка 0,2 кг.  ПОКОМ</v>
          </cell>
          <cell r="D288">
            <v>10</v>
          </cell>
        </row>
        <row r="289">
          <cell r="A289" t="str">
            <v>Чебупай сочное яблоко ТМ Горячая штучка 0,2 кг зам.  ПОКОМ</v>
          </cell>
          <cell r="D289">
            <v>33</v>
          </cell>
        </row>
        <row r="290">
          <cell r="A290" t="str">
            <v>Чебупай спелая вишня ТМ Горячая штучка 0,2 кг зам.  ПОКОМ</v>
          </cell>
          <cell r="D290">
            <v>69</v>
          </cell>
        </row>
        <row r="291">
          <cell r="A291" t="str">
            <v>Чебупели Курочка гриль ТМ Горячая штучка, 0,3 кг зам  ПОКОМ</v>
          </cell>
          <cell r="D291">
            <v>42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560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346</v>
          </cell>
        </row>
        <row r="294">
          <cell r="A294" t="str">
            <v>Чебуреки Мясные вес 2,7 кг ТМ Зареченские ВЕС ПОКОМ</v>
          </cell>
          <cell r="D294">
            <v>13.5</v>
          </cell>
        </row>
        <row r="295">
          <cell r="A295" t="str">
            <v>Чебуреки сочные ВЕС ТМ Зареченские  ПОКОМ</v>
          </cell>
          <cell r="D295">
            <v>132.69999999999999</v>
          </cell>
        </row>
        <row r="296">
          <cell r="A296" t="str">
            <v>Шпикачки Русские (черева) (в ср.защ.атм.) "Высокий вкус"  СПК</v>
          </cell>
          <cell r="D296">
            <v>20.962</v>
          </cell>
        </row>
        <row r="297">
          <cell r="A297" t="str">
            <v>Эликапреза с/в "Эликатессе" 0,10 кг.шт. нарезка (лоток с ср.защ.атм.)  СПК</v>
          </cell>
          <cell r="D297">
            <v>28</v>
          </cell>
        </row>
        <row r="298">
          <cell r="A298" t="str">
            <v>Юбилейная с/к 0,10 кг.шт. нарезка (лоток с ср.защ.атм.)  СПК</v>
          </cell>
          <cell r="D298">
            <v>14</v>
          </cell>
        </row>
        <row r="299">
          <cell r="A299" t="str">
            <v>Юбилейная с/к 0,235 кг.шт.  СПК</v>
          </cell>
          <cell r="D299">
            <v>192</v>
          </cell>
        </row>
        <row r="300">
          <cell r="A300" t="str">
            <v>Итого</v>
          </cell>
          <cell r="D300">
            <v>50856.415999999997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O12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23" sqref="X23"/>
    </sheetView>
  </sheetViews>
  <sheetFormatPr defaultColWidth="10.5" defaultRowHeight="11.45" customHeight="1" outlineLevelRow="1" x14ac:dyDescent="0.2"/>
  <cols>
    <col min="1" max="1" width="57.1640625" style="1" customWidth="1"/>
    <col min="2" max="2" width="4.1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8" width="0.83203125" style="5" customWidth="1"/>
    <col min="19" max="19" width="6.5" style="5" bestFit="1" customWidth="1"/>
    <col min="20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7" width="6.33203125" style="5" bestFit="1" customWidth="1"/>
    <col min="28" max="28" width="1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7.83203125" style="5" customWidth="1"/>
    <col min="36" max="38" width="6" style="5" customWidth="1"/>
    <col min="39" max="39" width="6.6640625" style="5" bestFit="1" customWidth="1"/>
    <col min="40" max="41" width="1.83203125" style="5" customWidth="1"/>
    <col min="42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S3" s="20" t="s">
        <v>155</v>
      </c>
      <c r="V3" s="20" t="s">
        <v>156</v>
      </c>
      <c r="X3" s="20" t="s">
        <v>157</v>
      </c>
      <c r="AJ3" s="20" t="s">
        <v>145</v>
      </c>
      <c r="AK3" s="20" t="s">
        <v>146</v>
      </c>
      <c r="AL3" s="20" t="s">
        <v>147</v>
      </c>
      <c r="AM3" s="20" t="s">
        <v>148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10" t="s">
        <v>123</v>
      </c>
      <c r="H4" s="11" t="s">
        <v>124</v>
      </c>
      <c r="I4" s="10" t="s">
        <v>125</v>
      </c>
      <c r="J4" s="10" t="s">
        <v>126</v>
      </c>
      <c r="K4" s="10" t="s">
        <v>127</v>
      </c>
      <c r="L4" s="10" t="s">
        <v>128</v>
      </c>
      <c r="M4" s="10" t="s">
        <v>128</v>
      </c>
      <c r="N4" s="10" t="s">
        <v>128</v>
      </c>
      <c r="O4" s="10" t="s">
        <v>128</v>
      </c>
      <c r="P4" s="10" t="s">
        <v>128</v>
      </c>
      <c r="Q4" s="10" t="s">
        <v>128</v>
      </c>
      <c r="R4" s="10" t="s">
        <v>128</v>
      </c>
      <c r="S4" s="12" t="s">
        <v>128</v>
      </c>
      <c r="T4" s="10" t="s">
        <v>129</v>
      </c>
      <c r="U4" s="12" t="s">
        <v>128</v>
      </c>
      <c r="V4" s="12" t="s">
        <v>128</v>
      </c>
      <c r="W4" s="10" t="s">
        <v>125</v>
      </c>
      <c r="X4" s="12" t="s">
        <v>128</v>
      </c>
      <c r="Y4" s="10" t="s">
        <v>130</v>
      </c>
      <c r="Z4" s="12" t="s">
        <v>131</v>
      </c>
      <c r="AA4" s="10" t="s">
        <v>132</v>
      </c>
      <c r="AB4" s="10" t="s">
        <v>133</v>
      </c>
      <c r="AC4" s="10" t="s">
        <v>134</v>
      </c>
      <c r="AD4" s="10" t="s">
        <v>135</v>
      </c>
      <c r="AE4" s="10" t="s">
        <v>125</v>
      </c>
      <c r="AF4" s="10" t="s">
        <v>125</v>
      </c>
      <c r="AG4" s="10" t="s">
        <v>125</v>
      </c>
      <c r="AH4" s="10" t="s">
        <v>136</v>
      </c>
      <c r="AI4" s="10" t="s">
        <v>137</v>
      </c>
      <c r="AJ4" s="12" t="s">
        <v>138</v>
      </c>
      <c r="AK4" s="12" t="s">
        <v>138</v>
      </c>
      <c r="AL4" s="12" t="s">
        <v>138</v>
      </c>
      <c r="AM4" s="12" t="s">
        <v>138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7" t="s">
        <v>139</v>
      </c>
      <c r="M5" s="17" t="s">
        <v>140</v>
      </c>
      <c r="S5" s="17" t="s">
        <v>141</v>
      </c>
      <c r="U5" s="17" t="s">
        <v>142</v>
      </c>
      <c r="V5" s="17" t="s">
        <v>143</v>
      </c>
      <c r="X5" s="17" t="s">
        <v>144</v>
      </c>
      <c r="AE5" s="17" t="s">
        <v>149</v>
      </c>
      <c r="AF5" s="17" t="s">
        <v>150</v>
      </c>
      <c r="AG5" s="17" t="s">
        <v>151</v>
      </c>
      <c r="AH5" s="17" t="s">
        <v>152</v>
      </c>
      <c r="AJ5" s="17" t="s">
        <v>153</v>
      </c>
      <c r="AK5" s="17" t="s">
        <v>154</v>
      </c>
      <c r="AL5" s="17" t="s">
        <v>143</v>
      </c>
      <c r="AM5" s="17" t="s">
        <v>144</v>
      </c>
    </row>
    <row r="6" spans="1:41" ht="11.1" customHeight="1" x14ac:dyDescent="0.2">
      <c r="A6" s="6"/>
      <c r="B6" s="6"/>
      <c r="C6" s="3"/>
      <c r="D6" s="3"/>
      <c r="E6" s="9">
        <f>SUM(E7:E122)</f>
        <v>143233.03200000004</v>
      </c>
      <c r="F6" s="9">
        <f>SUM(F7:F122)</f>
        <v>86008.257000000027</v>
      </c>
      <c r="J6" s="9">
        <f t="shared" ref="J6:X6" si="0">SUM(J7:J122)</f>
        <v>141916.37</v>
      </c>
      <c r="K6" s="9">
        <f t="shared" si="0"/>
        <v>1316.6619999999989</v>
      </c>
      <c r="L6" s="9">
        <f t="shared" si="0"/>
        <v>16960</v>
      </c>
      <c r="M6" s="9">
        <f t="shared" si="0"/>
        <v>29290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11830</v>
      </c>
      <c r="T6" s="9">
        <f t="shared" si="0"/>
        <v>0</v>
      </c>
      <c r="U6" s="9">
        <f t="shared" si="0"/>
        <v>10100</v>
      </c>
      <c r="V6" s="9">
        <f t="shared" si="0"/>
        <v>9620</v>
      </c>
      <c r="W6" s="9">
        <f t="shared" si="0"/>
        <v>23030.935999999998</v>
      </c>
      <c r="X6" s="9">
        <f t="shared" si="0"/>
        <v>31540</v>
      </c>
      <c r="AA6" s="9">
        <f t="shared" ref="AA6:AH6" si="1">SUM(AA7:AA122)</f>
        <v>2828.2149999999997</v>
      </c>
      <c r="AB6" s="9">
        <f t="shared" si="1"/>
        <v>0</v>
      </c>
      <c r="AC6" s="9">
        <f t="shared" si="1"/>
        <v>15604.137000000001</v>
      </c>
      <c r="AD6" s="9">
        <f t="shared" si="1"/>
        <v>9646</v>
      </c>
      <c r="AE6" s="9">
        <f t="shared" si="1"/>
        <v>23041.062999999998</v>
      </c>
      <c r="AF6" s="9">
        <f t="shared" si="1"/>
        <v>24954.140800000019</v>
      </c>
      <c r="AG6" s="9">
        <f t="shared" si="1"/>
        <v>21389.417199999989</v>
      </c>
      <c r="AH6" s="9">
        <f t="shared" si="1"/>
        <v>24384.936999999998</v>
      </c>
      <c r="AJ6" s="9">
        <f>SUM(AJ7:AJ122)</f>
        <v>6495.4000000000005</v>
      </c>
      <c r="AK6" s="9">
        <f>SUM(AK7:AK122)</f>
        <v>9125</v>
      </c>
      <c r="AL6" s="9">
        <f>SUM(AL7:AL122)</f>
        <v>5011.3999999999996</v>
      </c>
      <c r="AM6" s="9">
        <f>SUM(AM7:AM122)</f>
        <v>17025.400000000001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30.806000000000001</v>
      </c>
      <c r="D7" s="8">
        <v>106.01</v>
      </c>
      <c r="E7" s="8">
        <v>55.106999999999999</v>
      </c>
      <c r="F7" s="8"/>
      <c r="G7" s="1" t="str">
        <f>VLOOKUP(A:A,[1]TDSheet!$A:$G,7,0)</f>
        <v>вывод9</v>
      </c>
      <c r="H7" s="1">
        <f>VLOOKUP(A:A,[1]TDSheet!$A:$H,8,0)</f>
        <v>0</v>
      </c>
      <c r="I7" s="1">
        <f>VLOOKUP(A:A,[1]TDSheet!$A:$I,9,0)</f>
        <v>45</v>
      </c>
      <c r="J7" s="14">
        <f>VLOOKUP(A:A,[2]TDSheet!$A:$F,6,0)</f>
        <v>85.23</v>
      </c>
      <c r="K7" s="14">
        <f>E7-J7</f>
        <v>-30.123000000000005</v>
      </c>
      <c r="L7" s="14">
        <f>VLOOKUP(A:A,[1]TDSheet!$A:$N,14,0)</f>
        <v>0</v>
      </c>
      <c r="M7" s="14">
        <f>VLOOKUP(A:A,[1]TDSheet!$A:$X,24,0)</f>
        <v>0</v>
      </c>
      <c r="N7" s="14"/>
      <c r="O7" s="14"/>
      <c r="P7" s="14"/>
      <c r="Q7" s="14"/>
      <c r="R7" s="14"/>
      <c r="S7" s="18"/>
      <c r="T7" s="14"/>
      <c r="U7" s="18"/>
      <c r="V7" s="18"/>
      <c r="W7" s="14">
        <f>(E7-AA7-AC7-AD7)/5</f>
        <v>9.6083999999999996</v>
      </c>
      <c r="X7" s="18"/>
      <c r="Y7" s="19">
        <f>(F7+L7+M7+S7+U7+V7+X7)/W7</f>
        <v>0</v>
      </c>
      <c r="Z7" s="14">
        <f>F7/W7</f>
        <v>0</v>
      </c>
      <c r="AA7" s="14">
        <f>VLOOKUP(A:A,[1]TDSheet!$A:$AA,27,0)</f>
        <v>7.0650000000000004</v>
      </c>
      <c r="AB7" s="14"/>
      <c r="AC7" s="14">
        <f>VLOOKUP(A:A,[1]TDSheet!$A:$AC,29,0)</f>
        <v>0</v>
      </c>
      <c r="AD7" s="14">
        <f>VLOOKUP(A:A,[1]TDSheet!$A:$AD,30,0)</f>
        <v>0</v>
      </c>
      <c r="AE7" s="14">
        <f>VLOOKUP(A:A,[1]TDSheet!$A:$AE,31,0)</f>
        <v>10.3896</v>
      </c>
      <c r="AF7" s="14">
        <f>VLOOKUP(A:A,[1]TDSheet!$A:$AF,32,0)</f>
        <v>10.966800000000001</v>
      </c>
      <c r="AG7" s="14">
        <f>VLOOKUP(A:A,[1]TDSheet!$A:$AG,33,0)</f>
        <v>8.6340000000000003</v>
      </c>
      <c r="AH7" s="14">
        <f>VLOOKUP(A:A,[3]TDSheet!$A:$D,4,0)</f>
        <v>2.8260000000000001</v>
      </c>
      <c r="AI7" s="14" t="str">
        <f>VLOOKUP(A:A,[1]TDSheet!$A:$AI,35,0)</f>
        <v>вывод</v>
      </c>
      <c r="AJ7" s="14">
        <f>S7*H7</f>
        <v>0</v>
      </c>
      <c r="AK7" s="14">
        <f>U7*H7</f>
        <v>0</v>
      </c>
      <c r="AL7" s="14">
        <f>V7*H7</f>
        <v>0</v>
      </c>
      <c r="AM7" s="14">
        <f>X7*H7</f>
        <v>0</v>
      </c>
      <c r="AN7" s="14"/>
      <c r="AO7" s="14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272.01499999999999</v>
      </c>
      <c r="D8" s="8">
        <v>850.83299999999997</v>
      </c>
      <c r="E8" s="8">
        <v>521.71600000000001</v>
      </c>
      <c r="F8" s="8">
        <v>575.33799999999997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519.40700000000004</v>
      </c>
      <c r="K8" s="14">
        <f t="shared" ref="K8:K69" si="2">E8-J8</f>
        <v>2.3089999999999691</v>
      </c>
      <c r="L8" s="14">
        <f>VLOOKUP(A:A,[1]TDSheet!$A:$N,14,0)</f>
        <v>0</v>
      </c>
      <c r="M8" s="14">
        <f>VLOOKUP(A:A,[1]TDSheet!$A:$X,24,0)</f>
        <v>100</v>
      </c>
      <c r="N8" s="14"/>
      <c r="O8" s="14"/>
      <c r="P8" s="14"/>
      <c r="Q8" s="14"/>
      <c r="R8" s="14"/>
      <c r="S8" s="18"/>
      <c r="T8" s="14"/>
      <c r="U8" s="18"/>
      <c r="V8" s="18">
        <v>60</v>
      </c>
      <c r="W8" s="14">
        <f t="shared" ref="W8:W69" si="3">(E8-AA8-AC8-AD8)/5</f>
        <v>104.3432</v>
      </c>
      <c r="X8" s="18">
        <v>200</v>
      </c>
      <c r="Y8" s="19">
        <f t="shared" ref="Y8:Y69" si="4">(F8+L8+M8+S8+U8+V8+X8)/W8</f>
        <v>8.9640532396936266</v>
      </c>
      <c r="Z8" s="14">
        <f t="shared" ref="Z8:Z69" si="5">F8/W8</f>
        <v>5.5139002829125427</v>
      </c>
      <c r="AA8" s="14">
        <f>VLOOKUP(A:A,[1]TDSheet!$A:$AA,27,0)</f>
        <v>0</v>
      </c>
      <c r="AB8" s="14"/>
      <c r="AC8" s="14">
        <f>VLOOKUP(A:A,[1]TDSheet!$A:$AC,29,0)</f>
        <v>0</v>
      </c>
      <c r="AD8" s="14">
        <f>VLOOKUP(A:A,[1]TDSheet!$A:$AD,30,0)</f>
        <v>0</v>
      </c>
      <c r="AE8" s="14">
        <f>VLOOKUP(A:A,[1]TDSheet!$A:$AE,31,0)</f>
        <v>108.42059999999999</v>
      </c>
      <c r="AF8" s="14">
        <f>VLOOKUP(A:A,[1]TDSheet!$A:$AF,32,0)</f>
        <v>124.0492</v>
      </c>
      <c r="AG8" s="14">
        <f>VLOOKUP(A:A,[1]TDSheet!$A:$AG,33,0)</f>
        <v>102.68699999999998</v>
      </c>
      <c r="AH8" s="14">
        <f>VLOOKUP(A:A,[3]TDSheet!$A:$D,4,0)</f>
        <v>133.26300000000001</v>
      </c>
      <c r="AI8" s="14" t="str">
        <f>VLOOKUP(A:A,[1]TDSheet!$A:$AI,35,0)</f>
        <v>оконч</v>
      </c>
      <c r="AJ8" s="14">
        <f t="shared" ref="AJ8:AJ69" si="6">S8*H8</f>
        <v>0</v>
      </c>
      <c r="AK8" s="14">
        <f t="shared" ref="AK8:AK69" si="7">U8*H8</f>
        <v>0</v>
      </c>
      <c r="AL8" s="14">
        <f t="shared" ref="AL8:AL69" si="8">V8*H8</f>
        <v>60</v>
      </c>
      <c r="AM8" s="14">
        <f t="shared" ref="AM8:AM69" si="9">X8*H8</f>
        <v>200</v>
      </c>
      <c r="AN8" s="14"/>
      <c r="AO8" s="14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605.56100000000004</v>
      </c>
      <c r="D9" s="8">
        <v>714.41</v>
      </c>
      <c r="E9" s="8">
        <v>888.88199999999995</v>
      </c>
      <c r="F9" s="8">
        <v>421.11900000000003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846.65899999999999</v>
      </c>
      <c r="K9" s="14">
        <f t="shared" si="2"/>
        <v>42.222999999999956</v>
      </c>
      <c r="L9" s="14">
        <f>VLOOKUP(A:A,[1]TDSheet!$A:$N,14,0)</f>
        <v>200</v>
      </c>
      <c r="M9" s="14">
        <f>VLOOKUP(A:A,[1]TDSheet!$A:$X,24,0)</f>
        <v>100</v>
      </c>
      <c r="N9" s="14"/>
      <c r="O9" s="14"/>
      <c r="P9" s="14"/>
      <c r="Q9" s="14"/>
      <c r="R9" s="14"/>
      <c r="S9" s="18">
        <v>150</v>
      </c>
      <c r="T9" s="14"/>
      <c r="U9" s="18"/>
      <c r="V9" s="18">
        <v>50</v>
      </c>
      <c r="W9" s="14">
        <f t="shared" si="3"/>
        <v>131.28640000000001</v>
      </c>
      <c r="X9" s="18">
        <v>250</v>
      </c>
      <c r="Y9" s="19">
        <f t="shared" si="4"/>
        <v>8.9203375216320957</v>
      </c>
      <c r="Z9" s="14">
        <f t="shared" si="5"/>
        <v>3.2076361298656981</v>
      </c>
      <c r="AA9" s="14">
        <f>VLOOKUP(A:A,[1]TDSheet!$A:$AA,27,0)</f>
        <v>0</v>
      </c>
      <c r="AB9" s="14"/>
      <c r="AC9" s="14">
        <f>VLOOKUP(A:A,[1]TDSheet!$A:$AC,29,0)</f>
        <v>232.45</v>
      </c>
      <c r="AD9" s="14">
        <f>VLOOKUP(A:A,[1]TDSheet!$A:$AD,30,0)</f>
        <v>0</v>
      </c>
      <c r="AE9" s="14">
        <f>VLOOKUP(A:A,[1]TDSheet!$A:$AE,31,0)</f>
        <v>88.878</v>
      </c>
      <c r="AF9" s="14">
        <f>VLOOKUP(A:A,[1]TDSheet!$A:$AF,32,0)</f>
        <v>94.855999999999995</v>
      </c>
      <c r="AG9" s="14">
        <f>VLOOKUP(A:A,[1]TDSheet!$A:$AG,33,0)</f>
        <v>107.25139999999999</v>
      </c>
      <c r="AH9" s="14">
        <f>VLOOKUP(A:A,[3]TDSheet!$A:$D,4,0)</f>
        <v>185.62</v>
      </c>
      <c r="AI9" s="14" t="str">
        <f>VLOOKUP(A:A,[1]TDSheet!$A:$AI,35,0)</f>
        <v>май яб</v>
      </c>
      <c r="AJ9" s="14">
        <f t="shared" si="6"/>
        <v>150</v>
      </c>
      <c r="AK9" s="14">
        <f t="shared" si="7"/>
        <v>0</v>
      </c>
      <c r="AL9" s="14">
        <f t="shared" si="8"/>
        <v>50</v>
      </c>
      <c r="AM9" s="14">
        <f t="shared" si="9"/>
        <v>250</v>
      </c>
      <c r="AN9" s="14"/>
      <c r="AO9" s="14"/>
    </row>
    <row r="10" spans="1:41" s="1" customFormat="1" ht="11.1" customHeight="1" outlineLevel="1" x14ac:dyDescent="0.2">
      <c r="A10" s="7" t="s">
        <v>12</v>
      </c>
      <c r="B10" s="7" t="s">
        <v>8</v>
      </c>
      <c r="C10" s="8">
        <v>1005.373</v>
      </c>
      <c r="D10" s="8">
        <v>1394.9549999999999</v>
      </c>
      <c r="E10" s="8">
        <v>1428.595</v>
      </c>
      <c r="F10" s="8">
        <v>903.85299999999995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4">
        <f>VLOOKUP(A:A,[2]TDSheet!$A:$F,6,0)</f>
        <v>1400.847</v>
      </c>
      <c r="K10" s="14">
        <f t="shared" si="2"/>
        <v>27.748000000000047</v>
      </c>
      <c r="L10" s="14">
        <f>VLOOKUP(A:A,[1]TDSheet!$A:$N,14,0)</f>
        <v>160</v>
      </c>
      <c r="M10" s="14">
        <f>VLOOKUP(A:A,[1]TDSheet!$A:$X,24,0)</f>
        <v>170</v>
      </c>
      <c r="N10" s="14"/>
      <c r="O10" s="14"/>
      <c r="P10" s="14"/>
      <c r="Q10" s="14"/>
      <c r="R10" s="14"/>
      <c r="S10" s="18">
        <v>250</v>
      </c>
      <c r="T10" s="14"/>
      <c r="U10" s="18"/>
      <c r="V10" s="18">
        <v>100</v>
      </c>
      <c r="W10" s="14">
        <f t="shared" si="3"/>
        <v>227.1362</v>
      </c>
      <c r="X10" s="18">
        <v>400</v>
      </c>
      <c r="Y10" s="19">
        <f t="shared" si="4"/>
        <v>8.734200008629184</v>
      </c>
      <c r="Z10" s="14">
        <f t="shared" si="5"/>
        <v>3.9793436713302412</v>
      </c>
      <c r="AA10" s="14">
        <f>VLOOKUP(A:A,[1]TDSheet!$A:$AA,27,0)</f>
        <v>0</v>
      </c>
      <c r="AB10" s="14"/>
      <c r="AC10" s="14">
        <f>VLOOKUP(A:A,[1]TDSheet!$A:$AC,29,0)</f>
        <v>292.91399999999999</v>
      </c>
      <c r="AD10" s="14">
        <f>VLOOKUP(A:A,[1]TDSheet!$A:$AD,30,0)</f>
        <v>0</v>
      </c>
      <c r="AE10" s="14">
        <f>VLOOKUP(A:A,[1]TDSheet!$A:$AE,31,0)</f>
        <v>330.81659999999999</v>
      </c>
      <c r="AF10" s="14">
        <f>VLOOKUP(A:A,[1]TDSheet!$A:$AF,32,0)</f>
        <v>319.34820000000002</v>
      </c>
      <c r="AG10" s="14">
        <f>VLOOKUP(A:A,[1]TDSheet!$A:$AG,33,0)</f>
        <v>211.3672</v>
      </c>
      <c r="AH10" s="14">
        <f>VLOOKUP(A:A,[3]TDSheet!$A:$D,4,0)</f>
        <v>288.18099999999998</v>
      </c>
      <c r="AI10" s="14" t="str">
        <f>VLOOKUP(A:A,[1]TDSheet!$A:$AI,35,0)</f>
        <v>оконч</v>
      </c>
      <c r="AJ10" s="14">
        <f t="shared" si="6"/>
        <v>250</v>
      </c>
      <c r="AK10" s="14">
        <f t="shared" si="7"/>
        <v>0</v>
      </c>
      <c r="AL10" s="14">
        <f t="shared" si="8"/>
        <v>100</v>
      </c>
      <c r="AM10" s="14">
        <f t="shared" si="9"/>
        <v>400</v>
      </c>
      <c r="AN10" s="14"/>
      <c r="AO10" s="14"/>
    </row>
    <row r="11" spans="1:41" s="1" customFormat="1" ht="11.1" customHeight="1" outlineLevel="1" x14ac:dyDescent="0.2">
      <c r="A11" s="7" t="s">
        <v>13</v>
      </c>
      <c r="B11" s="7" t="s">
        <v>8</v>
      </c>
      <c r="C11" s="8">
        <v>50.823999999999998</v>
      </c>
      <c r="D11" s="8">
        <v>247.005</v>
      </c>
      <c r="E11" s="8">
        <v>158.41</v>
      </c>
      <c r="F11" s="8">
        <v>127.539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4">
        <f>VLOOKUP(A:A,[2]TDSheet!$A:$F,6,0)</f>
        <v>170.16</v>
      </c>
      <c r="K11" s="14">
        <f t="shared" si="2"/>
        <v>-11.75</v>
      </c>
      <c r="L11" s="14">
        <f>VLOOKUP(A:A,[1]TDSheet!$A:$N,14,0)</f>
        <v>0</v>
      </c>
      <c r="M11" s="14">
        <f>VLOOKUP(A:A,[1]TDSheet!$A:$X,24,0)</f>
        <v>20</v>
      </c>
      <c r="N11" s="14"/>
      <c r="O11" s="14"/>
      <c r="P11" s="14"/>
      <c r="Q11" s="14"/>
      <c r="R11" s="14"/>
      <c r="S11" s="18">
        <v>50</v>
      </c>
      <c r="T11" s="14"/>
      <c r="U11" s="18"/>
      <c r="V11" s="18">
        <v>20</v>
      </c>
      <c r="W11" s="14">
        <f t="shared" si="3"/>
        <v>31.681999999999999</v>
      </c>
      <c r="X11" s="18">
        <v>60</v>
      </c>
      <c r="Y11" s="19">
        <f t="shared" si="4"/>
        <v>8.760147717947099</v>
      </c>
      <c r="Z11" s="14">
        <f t="shared" si="5"/>
        <v>4.0255981314310967</v>
      </c>
      <c r="AA11" s="14">
        <f>VLOOKUP(A:A,[1]TDSheet!$A:$AA,27,0)</f>
        <v>0</v>
      </c>
      <c r="AB11" s="14"/>
      <c r="AC11" s="14">
        <f>VLOOKUP(A:A,[1]TDSheet!$A:$AC,29,0)</f>
        <v>0</v>
      </c>
      <c r="AD11" s="14">
        <f>VLOOKUP(A:A,[1]TDSheet!$A:$AD,30,0)</f>
        <v>0</v>
      </c>
      <c r="AE11" s="14">
        <f>VLOOKUP(A:A,[1]TDSheet!$A:$AE,31,0)</f>
        <v>37.204999999999998</v>
      </c>
      <c r="AF11" s="14">
        <f>VLOOKUP(A:A,[1]TDSheet!$A:$AF,32,0)</f>
        <v>27.832000000000001</v>
      </c>
      <c r="AG11" s="14">
        <f>VLOOKUP(A:A,[1]TDSheet!$A:$AG,33,0)</f>
        <v>30.836399999999998</v>
      </c>
      <c r="AH11" s="14">
        <f>VLOOKUP(A:A,[3]TDSheet!$A:$D,4,0)</f>
        <v>45.85</v>
      </c>
      <c r="AI11" s="14" t="e">
        <f>VLOOKUP(A:A,[1]TDSheet!$A:$AI,35,0)</f>
        <v>#N/A</v>
      </c>
      <c r="AJ11" s="14">
        <f t="shared" si="6"/>
        <v>50</v>
      </c>
      <c r="AK11" s="14">
        <f t="shared" si="7"/>
        <v>0</v>
      </c>
      <c r="AL11" s="14">
        <f t="shared" si="8"/>
        <v>20</v>
      </c>
      <c r="AM11" s="14">
        <f t="shared" si="9"/>
        <v>60</v>
      </c>
      <c r="AN11" s="14"/>
      <c r="AO11" s="14"/>
    </row>
    <row r="12" spans="1:41" s="1" customFormat="1" ht="11.1" customHeight="1" outlineLevel="1" x14ac:dyDescent="0.2">
      <c r="A12" s="7" t="s">
        <v>15</v>
      </c>
      <c r="B12" s="7" t="s">
        <v>14</v>
      </c>
      <c r="C12" s="8">
        <v>63</v>
      </c>
      <c r="D12" s="8">
        <v>286</v>
      </c>
      <c r="E12" s="8">
        <v>207</v>
      </c>
      <c r="F12" s="8">
        <v>138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4">
        <f>VLOOKUP(A:A,[2]TDSheet!$A:$F,6,0)</f>
        <v>218</v>
      </c>
      <c r="K12" s="14">
        <f t="shared" si="2"/>
        <v>-11</v>
      </c>
      <c r="L12" s="14">
        <f>VLOOKUP(A:A,[1]TDSheet!$A:$N,14,0)</f>
        <v>30</v>
      </c>
      <c r="M12" s="14">
        <f>VLOOKUP(A:A,[1]TDSheet!$A:$X,24,0)</f>
        <v>80</v>
      </c>
      <c r="N12" s="14"/>
      <c r="O12" s="14"/>
      <c r="P12" s="14"/>
      <c r="Q12" s="14"/>
      <c r="R12" s="14"/>
      <c r="S12" s="18"/>
      <c r="T12" s="14"/>
      <c r="U12" s="18"/>
      <c r="V12" s="18">
        <v>40</v>
      </c>
      <c r="W12" s="14">
        <f t="shared" si="3"/>
        <v>41.4</v>
      </c>
      <c r="X12" s="18">
        <v>70</v>
      </c>
      <c r="Y12" s="19">
        <f t="shared" si="4"/>
        <v>8.6473429951690832</v>
      </c>
      <c r="Z12" s="14">
        <f t="shared" si="5"/>
        <v>3.3333333333333335</v>
      </c>
      <c r="AA12" s="14">
        <f>VLOOKUP(A:A,[1]TDSheet!$A:$AA,27,0)</f>
        <v>0</v>
      </c>
      <c r="AB12" s="14"/>
      <c r="AC12" s="14">
        <f>VLOOKUP(A:A,[1]TDSheet!$A:$AC,29,0)</f>
        <v>0</v>
      </c>
      <c r="AD12" s="14">
        <f>VLOOKUP(A:A,[1]TDSheet!$A:$AD,30,0)</f>
        <v>0</v>
      </c>
      <c r="AE12" s="14">
        <f>VLOOKUP(A:A,[1]TDSheet!$A:$AE,31,0)</f>
        <v>33</v>
      </c>
      <c r="AF12" s="14">
        <f>VLOOKUP(A:A,[1]TDSheet!$A:$AF,32,0)</f>
        <v>35.4</v>
      </c>
      <c r="AG12" s="14">
        <f>VLOOKUP(A:A,[1]TDSheet!$A:$AG,33,0)</f>
        <v>34.799999999999997</v>
      </c>
      <c r="AH12" s="14">
        <f>VLOOKUP(A:A,[3]TDSheet!$A:$D,4,0)</f>
        <v>42</v>
      </c>
      <c r="AI12" s="14">
        <f>VLOOKUP(A:A,[1]TDSheet!$A:$AI,35,0)</f>
        <v>0</v>
      </c>
      <c r="AJ12" s="14">
        <f t="shared" si="6"/>
        <v>0</v>
      </c>
      <c r="AK12" s="14">
        <f t="shared" si="7"/>
        <v>0</v>
      </c>
      <c r="AL12" s="14">
        <f t="shared" si="8"/>
        <v>20</v>
      </c>
      <c r="AM12" s="14">
        <f t="shared" si="9"/>
        <v>35</v>
      </c>
      <c r="AN12" s="14"/>
      <c r="AO12" s="14"/>
    </row>
    <row r="13" spans="1:41" s="1" customFormat="1" ht="11.1" customHeight="1" outlineLevel="1" x14ac:dyDescent="0.2">
      <c r="A13" s="7" t="s">
        <v>16</v>
      </c>
      <c r="B13" s="7" t="s">
        <v>14</v>
      </c>
      <c r="C13" s="8">
        <v>1618</v>
      </c>
      <c r="D13" s="8">
        <v>6586</v>
      </c>
      <c r="E13" s="8">
        <v>2800</v>
      </c>
      <c r="F13" s="8">
        <v>1676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4">
        <f>VLOOKUP(A:A,[2]TDSheet!$A:$F,6,0)</f>
        <v>2821</v>
      </c>
      <c r="K13" s="14">
        <f t="shared" si="2"/>
        <v>-21</v>
      </c>
      <c r="L13" s="14">
        <f>VLOOKUP(A:A,[1]TDSheet!$A:$N,14,0)</f>
        <v>200</v>
      </c>
      <c r="M13" s="14">
        <f>VLOOKUP(A:A,[1]TDSheet!$A:$X,24,0)</f>
        <v>200</v>
      </c>
      <c r="N13" s="14"/>
      <c r="O13" s="14"/>
      <c r="P13" s="14"/>
      <c r="Q13" s="14"/>
      <c r="R13" s="14"/>
      <c r="S13" s="18">
        <v>300</v>
      </c>
      <c r="T13" s="14"/>
      <c r="U13" s="18"/>
      <c r="V13" s="18"/>
      <c r="W13" s="14">
        <f t="shared" si="3"/>
        <v>338</v>
      </c>
      <c r="X13" s="18">
        <v>600</v>
      </c>
      <c r="Y13" s="19">
        <f t="shared" si="4"/>
        <v>8.8047337278106514</v>
      </c>
      <c r="Z13" s="14">
        <f t="shared" si="5"/>
        <v>4.9585798816568047</v>
      </c>
      <c r="AA13" s="14">
        <f>VLOOKUP(A:A,[1]TDSheet!$A:$AA,27,0)</f>
        <v>0</v>
      </c>
      <c r="AB13" s="14"/>
      <c r="AC13" s="14">
        <f>VLOOKUP(A:A,[1]TDSheet!$A:$AC,29,0)</f>
        <v>60</v>
      </c>
      <c r="AD13" s="14">
        <f>VLOOKUP(A:A,[1]TDSheet!$A:$AD,30,0)</f>
        <v>1050</v>
      </c>
      <c r="AE13" s="14">
        <f>VLOOKUP(A:A,[1]TDSheet!$A:$AE,31,0)</f>
        <v>285.2</v>
      </c>
      <c r="AF13" s="14">
        <f>VLOOKUP(A:A,[1]TDSheet!$A:$AF,32,0)</f>
        <v>325.39999999999998</v>
      </c>
      <c r="AG13" s="14">
        <f>VLOOKUP(A:A,[1]TDSheet!$A:$AG,33,0)</f>
        <v>326.39999999999998</v>
      </c>
      <c r="AH13" s="14">
        <f>VLOOKUP(A:A,[3]TDSheet!$A:$D,4,0)</f>
        <v>405</v>
      </c>
      <c r="AI13" s="14" t="str">
        <f>VLOOKUP(A:A,[1]TDSheet!$A:$AI,35,0)</f>
        <v>май яб</v>
      </c>
      <c r="AJ13" s="14">
        <f t="shared" si="6"/>
        <v>120</v>
      </c>
      <c r="AK13" s="14">
        <f t="shared" si="7"/>
        <v>0</v>
      </c>
      <c r="AL13" s="14">
        <f t="shared" si="8"/>
        <v>0</v>
      </c>
      <c r="AM13" s="14">
        <f t="shared" si="9"/>
        <v>240</v>
      </c>
      <c r="AN13" s="14"/>
      <c r="AO13" s="14"/>
    </row>
    <row r="14" spans="1:41" s="1" customFormat="1" ht="11.1" customHeight="1" outlineLevel="1" x14ac:dyDescent="0.2">
      <c r="A14" s="7" t="s">
        <v>17</v>
      </c>
      <c r="B14" s="7" t="s">
        <v>14</v>
      </c>
      <c r="C14" s="8">
        <v>2410</v>
      </c>
      <c r="D14" s="8">
        <v>4858</v>
      </c>
      <c r="E14" s="8">
        <v>4722</v>
      </c>
      <c r="F14" s="8">
        <v>2479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4741</v>
      </c>
      <c r="K14" s="14">
        <f t="shared" si="2"/>
        <v>-19</v>
      </c>
      <c r="L14" s="14">
        <f>VLOOKUP(A:A,[1]TDSheet!$A:$N,14,0)</f>
        <v>700</v>
      </c>
      <c r="M14" s="14">
        <f>VLOOKUP(A:A,[1]TDSheet!$A:$X,24,0)</f>
        <v>700</v>
      </c>
      <c r="N14" s="14"/>
      <c r="O14" s="14"/>
      <c r="P14" s="14"/>
      <c r="Q14" s="14"/>
      <c r="R14" s="14"/>
      <c r="S14" s="18">
        <v>1100</v>
      </c>
      <c r="T14" s="14"/>
      <c r="U14" s="18"/>
      <c r="V14" s="18">
        <v>300</v>
      </c>
      <c r="W14" s="14">
        <f t="shared" si="3"/>
        <v>752.4</v>
      </c>
      <c r="X14" s="18">
        <v>1400</v>
      </c>
      <c r="Y14" s="19">
        <f t="shared" si="4"/>
        <v>8.8769271664008507</v>
      </c>
      <c r="Z14" s="14">
        <f t="shared" si="5"/>
        <v>3.294790005316321</v>
      </c>
      <c r="AA14" s="14">
        <f>VLOOKUP(A:A,[1]TDSheet!$A:$AA,27,0)</f>
        <v>0</v>
      </c>
      <c r="AB14" s="14"/>
      <c r="AC14" s="14">
        <f>VLOOKUP(A:A,[1]TDSheet!$A:$AC,29,0)</f>
        <v>120</v>
      </c>
      <c r="AD14" s="14">
        <f>VLOOKUP(A:A,[1]TDSheet!$A:$AD,30,0)</f>
        <v>840</v>
      </c>
      <c r="AE14" s="14">
        <f>VLOOKUP(A:A,[1]TDSheet!$A:$AE,31,0)</f>
        <v>455.2</v>
      </c>
      <c r="AF14" s="14">
        <f>VLOOKUP(A:A,[1]TDSheet!$A:$AF,32,0)</f>
        <v>536.4</v>
      </c>
      <c r="AG14" s="14">
        <f>VLOOKUP(A:A,[1]TDSheet!$A:$AG,33,0)</f>
        <v>622.20000000000005</v>
      </c>
      <c r="AH14" s="14">
        <f>VLOOKUP(A:A,[3]TDSheet!$A:$D,4,0)</f>
        <v>999</v>
      </c>
      <c r="AI14" s="14" t="str">
        <f>VLOOKUP(A:A,[1]TDSheet!$A:$AI,35,0)</f>
        <v>май яб</v>
      </c>
      <c r="AJ14" s="14">
        <f t="shared" si="6"/>
        <v>495</v>
      </c>
      <c r="AK14" s="14">
        <f t="shared" si="7"/>
        <v>0</v>
      </c>
      <c r="AL14" s="14">
        <f t="shared" si="8"/>
        <v>135</v>
      </c>
      <c r="AM14" s="14">
        <f t="shared" si="9"/>
        <v>630</v>
      </c>
      <c r="AN14" s="14"/>
      <c r="AO14" s="14"/>
    </row>
    <row r="15" spans="1:41" s="1" customFormat="1" ht="11.1" customHeight="1" outlineLevel="1" x14ac:dyDescent="0.2">
      <c r="A15" s="7" t="s">
        <v>18</v>
      </c>
      <c r="B15" s="7" t="s">
        <v>14</v>
      </c>
      <c r="C15" s="8">
        <v>2684</v>
      </c>
      <c r="D15" s="8">
        <v>3382</v>
      </c>
      <c r="E15" s="8">
        <v>3787</v>
      </c>
      <c r="F15" s="8">
        <v>2205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4">
        <f>VLOOKUP(A:A,[2]TDSheet!$A:$F,6,0)</f>
        <v>3849</v>
      </c>
      <c r="K15" s="14">
        <f t="shared" si="2"/>
        <v>-62</v>
      </c>
      <c r="L15" s="14">
        <f>VLOOKUP(A:A,[1]TDSheet!$A:$N,14,0)</f>
        <v>500</v>
      </c>
      <c r="M15" s="14">
        <f>VLOOKUP(A:A,[1]TDSheet!$A:$X,24,0)</f>
        <v>600</v>
      </c>
      <c r="N15" s="14"/>
      <c r="O15" s="14"/>
      <c r="P15" s="14"/>
      <c r="Q15" s="14"/>
      <c r="R15" s="14"/>
      <c r="S15" s="18">
        <v>800</v>
      </c>
      <c r="T15" s="14"/>
      <c r="U15" s="18"/>
      <c r="V15" s="18">
        <v>300</v>
      </c>
      <c r="W15" s="14">
        <f t="shared" si="3"/>
        <v>621.79999999999995</v>
      </c>
      <c r="X15" s="18">
        <v>1000</v>
      </c>
      <c r="Y15" s="19">
        <f t="shared" si="4"/>
        <v>8.692505628819557</v>
      </c>
      <c r="Z15" s="14">
        <f t="shared" si="5"/>
        <v>3.5461563203602449</v>
      </c>
      <c r="AA15" s="14">
        <f>VLOOKUP(A:A,[1]TDSheet!$A:$AA,27,0)</f>
        <v>0</v>
      </c>
      <c r="AB15" s="14"/>
      <c r="AC15" s="14">
        <f>VLOOKUP(A:A,[1]TDSheet!$A:$AC,29,0)</f>
        <v>120</v>
      </c>
      <c r="AD15" s="14">
        <f>VLOOKUP(A:A,[1]TDSheet!$A:$AD,30,0)</f>
        <v>558</v>
      </c>
      <c r="AE15" s="14">
        <f>VLOOKUP(A:A,[1]TDSheet!$A:$AE,31,0)</f>
        <v>1070.8</v>
      </c>
      <c r="AF15" s="14">
        <f>VLOOKUP(A:A,[1]TDSheet!$A:$AF,32,0)</f>
        <v>950.2</v>
      </c>
      <c r="AG15" s="14">
        <f>VLOOKUP(A:A,[1]TDSheet!$A:$AG,33,0)</f>
        <v>537</v>
      </c>
      <c r="AH15" s="14">
        <f>VLOOKUP(A:A,[3]TDSheet!$A:$D,4,0)</f>
        <v>703</v>
      </c>
      <c r="AI15" s="14" t="str">
        <f>VLOOKUP(A:A,[1]TDSheet!$A:$AI,35,0)</f>
        <v>оконч</v>
      </c>
      <c r="AJ15" s="14">
        <f t="shared" si="6"/>
        <v>360</v>
      </c>
      <c r="AK15" s="14">
        <f t="shared" si="7"/>
        <v>0</v>
      </c>
      <c r="AL15" s="14">
        <f t="shared" si="8"/>
        <v>135</v>
      </c>
      <c r="AM15" s="14">
        <f t="shared" si="9"/>
        <v>450</v>
      </c>
      <c r="AN15" s="14"/>
      <c r="AO15" s="14"/>
    </row>
    <row r="16" spans="1:41" s="1" customFormat="1" ht="11.1" customHeight="1" outlineLevel="1" x14ac:dyDescent="0.2">
      <c r="A16" s="7" t="s">
        <v>19</v>
      </c>
      <c r="B16" s="7" t="s">
        <v>14</v>
      </c>
      <c r="C16" s="8">
        <v>102</v>
      </c>
      <c r="D16" s="8">
        <v>350.87200000000001</v>
      </c>
      <c r="E16" s="8">
        <v>213</v>
      </c>
      <c r="F16" s="8">
        <v>231.87200000000001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4">
        <f>VLOOKUP(A:A,[2]TDSheet!$A:$F,6,0)</f>
        <v>220</v>
      </c>
      <c r="K16" s="14">
        <f t="shared" si="2"/>
        <v>-7</v>
      </c>
      <c r="L16" s="14">
        <f>VLOOKUP(A:A,[1]TDSheet!$A:$N,14,0)</f>
        <v>0</v>
      </c>
      <c r="M16" s="14">
        <f>VLOOKUP(A:A,[1]TDSheet!$A:$X,24,0)</f>
        <v>40</v>
      </c>
      <c r="N16" s="14"/>
      <c r="O16" s="14"/>
      <c r="P16" s="14"/>
      <c r="Q16" s="14"/>
      <c r="R16" s="14"/>
      <c r="S16" s="18"/>
      <c r="T16" s="14"/>
      <c r="U16" s="18"/>
      <c r="V16" s="18">
        <v>30</v>
      </c>
      <c r="W16" s="14">
        <f t="shared" si="3"/>
        <v>42.6</v>
      </c>
      <c r="X16" s="18">
        <v>70</v>
      </c>
      <c r="Y16" s="19">
        <f t="shared" si="4"/>
        <v>8.7293896713615027</v>
      </c>
      <c r="Z16" s="14">
        <f t="shared" si="5"/>
        <v>5.4430046948356807</v>
      </c>
      <c r="AA16" s="14">
        <f>VLOOKUP(A:A,[1]TDSheet!$A:$AA,27,0)</f>
        <v>0</v>
      </c>
      <c r="AB16" s="14"/>
      <c r="AC16" s="14">
        <f>VLOOKUP(A:A,[1]TDSheet!$A:$AC,29,0)</f>
        <v>0</v>
      </c>
      <c r="AD16" s="14">
        <f>VLOOKUP(A:A,[1]TDSheet!$A:$AD,30,0)</f>
        <v>0</v>
      </c>
      <c r="AE16" s="14">
        <f>VLOOKUP(A:A,[1]TDSheet!$A:$AE,31,0)</f>
        <v>41.2</v>
      </c>
      <c r="AF16" s="14">
        <f>VLOOKUP(A:A,[1]TDSheet!$A:$AF,32,0)</f>
        <v>44.8</v>
      </c>
      <c r="AG16" s="14">
        <f>VLOOKUP(A:A,[1]TDSheet!$A:$AG,33,0)</f>
        <v>41.4</v>
      </c>
      <c r="AH16" s="14">
        <f>VLOOKUP(A:A,[3]TDSheet!$A:$D,4,0)</f>
        <v>50</v>
      </c>
      <c r="AI16" s="14" t="e">
        <f>VLOOKUP(A:A,[1]TDSheet!$A:$AI,35,0)</f>
        <v>#N/A</v>
      </c>
      <c r="AJ16" s="14">
        <f t="shared" si="6"/>
        <v>0</v>
      </c>
      <c r="AK16" s="14">
        <f t="shared" si="7"/>
        <v>0</v>
      </c>
      <c r="AL16" s="14">
        <f t="shared" si="8"/>
        <v>15</v>
      </c>
      <c r="AM16" s="14">
        <f t="shared" si="9"/>
        <v>35</v>
      </c>
      <c r="AN16" s="14"/>
      <c r="AO16" s="14"/>
    </row>
    <row r="17" spans="1:41" s="1" customFormat="1" ht="11.1" customHeight="1" outlineLevel="1" x14ac:dyDescent="0.2">
      <c r="A17" s="7" t="s">
        <v>20</v>
      </c>
      <c r="B17" s="7" t="s">
        <v>14</v>
      </c>
      <c r="C17" s="8">
        <v>51</v>
      </c>
      <c r="D17" s="8">
        <v>64</v>
      </c>
      <c r="E17" s="8">
        <v>80</v>
      </c>
      <c r="F17" s="8">
        <v>31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4">
        <f>VLOOKUP(A:A,[2]TDSheet!$A:$F,6,0)</f>
        <v>95</v>
      </c>
      <c r="K17" s="14">
        <f t="shared" si="2"/>
        <v>-15</v>
      </c>
      <c r="L17" s="14">
        <f>VLOOKUP(A:A,[1]TDSheet!$A:$N,14,0)</f>
        <v>70</v>
      </c>
      <c r="M17" s="14">
        <f>VLOOKUP(A:A,[1]TDSheet!$A:$X,24,0)</f>
        <v>0</v>
      </c>
      <c r="N17" s="14"/>
      <c r="O17" s="14"/>
      <c r="P17" s="14"/>
      <c r="Q17" s="14"/>
      <c r="R17" s="14"/>
      <c r="S17" s="18"/>
      <c r="T17" s="14"/>
      <c r="U17" s="18"/>
      <c r="V17" s="18"/>
      <c r="W17" s="14">
        <f t="shared" si="3"/>
        <v>16</v>
      </c>
      <c r="X17" s="18">
        <v>50</v>
      </c>
      <c r="Y17" s="19">
        <f t="shared" si="4"/>
        <v>9.4375</v>
      </c>
      <c r="Z17" s="14">
        <f t="shared" si="5"/>
        <v>1.9375</v>
      </c>
      <c r="AA17" s="14">
        <f>VLOOKUP(A:A,[1]TDSheet!$A:$AA,27,0)</f>
        <v>0</v>
      </c>
      <c r="AB17" s="14"/>
      <c r="AC17" s="14">
        <f>VLOOKUP(A:A,[1]TDSheet!$A:$AC,29,0)</f>
        <v>0</v>
      </c>
      <c r="AD17" s="14">
        <f>VLOOKUP(A:A,[1]TDSheet!$A:$AD,30,0)</f>
        <v>0</v>
      </c>
      <c r="AE17" s="14">
        <f>VLOOKUP(A:A,[1]TDSheet!$A:$AE,31,0)</f>
        <v>13.8</v>
      </c>
      <c r="AF17" s="14">
        <f>VLOOKUP(A:A,[1]TDSheet!$A:$AF,32,0)</f>
        <v>15.6</v>
      </c>
      <c r="AG17" s="14">
        <f>VLOOKUP(A:A,[1]TDSheet!$A:$AG,33,0)</f>
        <v>11.6</v>
      </c>
      <c r="AH17" s="14">
        <f>VLOOKUP(A:A,[3]TDSheet!$A:$D,4,0)</f>
        <v>16</v>
      </c>
      <c r="AI17" s="14">
        <f>VLOOKUP(A:A,[1]TDSheet!$A:$AI,35,0)</f>
        <v>0</v>
      </c>
      <c r="AJ17" s="14">
        <f t="shared" si="6"/>
        <v>0</v>
      </c>
      <c r="AK17" s="14">
        <f t="shared" si="7"/>
        <v>0</v>
      </c>
      <c r="AL17" s="14">
        <f t="shared" si="8"/>
        <v>0</v>
      </c>
      <c r="AM17" s="14">
        <f t="shared" si="9"/>
        <v>20</v>
      </c>
      <c r="AN17" s="14"/>
      <c r="AO17" s="14"/>
    </row>
    <row r="18" spans="1:41" s="1" customFormat="1" ht="21.95" customHeight="1" outlineLevel="1" x14ac:dyDescent="0.2">
      <c r="A18" s="7" t="s">
        <v>21</v>
      </c>
      <c r="B18" s="7" t="s">
        <v>14</v>
      </c>
      <c r="C18" s="8">
        <v>205</v>
      </c>
      <c r="D18" s="8">
        <v>321</v>
      </c>
      <c r="E18" s="8">
        <v>174</v>
      </c>
      <c r="F18" s="8">
        <v>352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4">
        <f>VLOOKUP(A:A,[2]TDSheet!$A:$F,6,0)</f>
        <v>172</v>
      </c>
      <c r="K18" s="14">
        <f t="shared" si="2"/>
        <v>2</v>
      </c>
      <c r="L18" s="14">
        <f>VLOOKUP(A:A,[1]TDSheet!$A:$N,14,0)</f>
        <v>0</v>
      </c>
      <c r="M18" s="14">
        <f>VLOOKUP(A:A,[1]TDSheet!$A:$X,24,0)</f>
        <v>0</v>
      </c>
      <c r="N18" s="14"/>
      <c r="O18" s="14"/>
      <c r="P18" s="14"/>
      <c r="Q18" s="14"/>
      <c r="R18" s="14"/>
      <c r="S18" s="18"/>
      <c r="T18" s="14"/>
      <c r="U18" s="18"/>
      <c r="V18" s="18"/>
      <c r="W18" s="14">
        <f t="shared" si="3"/>
        <v>34.799999999999997</v>
      </c>
      <c r="X18" s="18">
        <v>100</v>
      </c>
      <c r="Y18" s="19">
        <f t="shared" si="4"/>
        <v>12.988505747126437</v>
      </c>
      <c r="Z18" s="14">
        <f t="shared" si="5"/>
        <v>10.114942528735632</v>
      </c>
      <c r="AA18" s="14">
        <f>VLOOKUP(A:A,[1]TDSheet!$A:$AA,27,0)</f>
        <v>0</v>
      </c>
      <c r="AB18" s="14"/>
      <c r="AC18" s="14">
        <f>VLOOKUP(A:A,[1]TDSheet!$A:$AC,29,0)</f>
        <v>0</v>
      </c>
      <c r="AD18" s="14">
        <f>VLOOKUP(A:A,[1]TDSheet!$A:$AD,30,0)</f>
        <v>0</v>
      </c>
      <c r="AE18" s="14">
        <f>VLOOKUP(A:A,[1]TDSheet!$A:$AE,31,0)</f>
        <v>34.799999999999997</v>
      </c>
      <c r="AF18" s="14">
        <f>VLOOKUP(A:A,[1]TDSheet!$A:$AF,32,0)</f>
        <v>55.6</v>
      </c>
      <c r="AG18" s="14">
        <f>VLOOKUP(A:A,[1]TDSheet!$A:$AG,33,0)</f>
        <v>48.2</v>
      </c>
      <c r="AH18" s="14">
        <f>VLOOKUP(A:A,[3]TDSheet!$A:$D,4,0)</f>
        <v>27</v>
      </c>
      <c r="AI18" s="14" t="e">
        <f>VLOOKUP(A:A,[1]TDSheet!$A:$AI,35,0)</f>
        <v>#N/A</v>
      </c>
      <c r="AJ18" s="14">
        <f t="shared" si="6"/>
        <v>0</v>
      </c>
      <c r="AK18" s="14">
        <f t="shared" si="7"/>
        <v>0</v>
      </c>
      <c r="AL18" s="14">
        <f t="shared" si="8"/>
        <v>0</v>
      </c>
      <c r="AM18" s="14">
        <f t="shared" si="9"/>
        <v>17</v>
      </c>
      <c r="AN18" s="14"/>
      <c r="AO18" s="14"/>
    </row>
    <row r="19" spans="1:41" s="1" customFormat="1" ht="11.1" customHeight="1" outlineLevel="1" x14ac:dyDescent="0.2">
      <c r="A19" s="7" t="s">
        <v>22</v>
      </c>
      <c r="B19" s="7" t="s">
        <v>14</v>
      </c>
      <c r="C19" s="8">
        <v>107</v>
      </c>
      <c r="D19" s="8">
        <v>132</v>
      </c>
      <c r="E19" s="8">
        <v>109</v>
      </c>
      <c r="F19" s="8">
        <v>130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4">
        <f>VLOOKUP(A:A,[2]TDSheet!$A:$F,6,0)</f>
        <v>111</v>
      </c>
      <c r="K19" s="14">
        <f t="shared" si="2"/>
        <v>-2</v>
      </c>
      <c r="L19" s="14">
        <f>VLOOKUP(A:A,[1]TDSheet!$A:$N,14,0)</f>
        <v>0</v>
      </c>
      <c r="M19" s="14">
        <f>VLOOKUP(A:A,[1]TDSheet!$A:$X,24,0)</f>
        <v>0</v>
      </c>
      <c r="N19" s="14"/>
      <c r="O19" s="14"/>
      <c r="P19" s="14"/>
      <c r="Q19" s="14"/>
      <c r="R19" s="14"/>
      <c r="S19" s="18"/>
      <c r="T19" s="14"/>
      <c r="U19" s="18"/>
      <c r="V19" s="18">
        <v>20</v>
      </c>
      <c r="W19" s="14">
        <f t="shared" si="3"/>
        <v>21.8</v>
      </c>
      <c r="X19" s="18">
        <v>40</v>
      </c>
      <c r="Y19" s="19">
        <f t="shared" si="4"/>
        <v>8.7155963302752291</v>
      </c>
      <c r="Z19" s="14">
        <f t="shared" si="5"/>
        <v>5.9633027522935782</v>
      </c>
      <c r="AA19" s="14">
        <f>VLOOKUP(A:A,[1]TDSheet!$A:$AA,27,0)</f>
        <v>0</v>
      </c>
      <c r="AB19" s="14"/>
      <c r="AC19" s="14">
        <f>VLOOKUP(A:A,[1]TDSheet!$A:$AC,29,0)</f>
        <v>0</v>
      </c>
      <c r="AD19" s="14">
        <f>VLOOKUP(A:A,[1]TDSheet!$A:$AD,30,0)</f>
        <v>0</v>
      </c>
      <c r="AE19" s="14">
        <f>VLOOKUP(A:A,[1]TDSheet!$A:$AE,31,0)</f>
        <v>25.8</v>
      </c>
      <c r="AF19" s="14">
        <f>VLOOKUP(A:A,[1]TDSheet!$A:$AF,32,0)</f>
        <v>34.200000000000003</v>
      </c>
      <c r="AG19" s="14">
        <f>VLOOKUP(A:A,[1]TDSheet!$A:$AG,33,0)</f>
        <v>23</v>
      </c>
      <c r="AH19" s="14">
        <f>VLOOKUP(A:A,[3]TDSheet!$A:$D,4,0)</f>
        <v>33</v>
      </c>
      <c r="AI19" s="14">
        <f>VLOOKUP(A:A,[1]TDSheet!$A:$AI,35,0)</f>
        <v>0</v>
      </c>
      <c r="AJ19" s="14">
        <f t="shared" si="6"/>
        <v>0</v>
      </c>
      <c r="AK19" s="14">
        <f t="shared" si="7"/>
        <v>0</v>
      </c>
      <c r="AL19" s="14">
        <f t="shared" si="8"/>
        <v>9</v>
      </c>
      <c r="AM19" s="14">
        <f t="shared" si="9"/>
        <v>18</v>
      </c>
      <c r="AN19" s="14"/>
      <c r="AO19" s="14"/>
    </row>
    <row r="20" spans="1:41" s="1" customFormat="1" ht="11.1" customHeight="1" outlineLevel="1" x14ac:dyDescent="0.2">
      <c r="A20" s="7" t="s">
        <v>23</v>
      </c>
      <c r="B20" s="7" t="s">
        <v>14</v>
      </c>
      <c r="C20" s="8">
        <v>398</v>
      </c>
      <c r="D20" s="8">
        <v>364</v>
      </c>
      <c r="E20" s="8">
        <v>304</v>
      </c>
      <c r="F20" s="8">
        <v>231</v>
      </c>
      <c r="G20" s="1" t="str">
        <f>VLOOKUP(A:A,[1]TDSheet!$A:$G,7,0)</f>
        <v>оконч</v>
      </c>
      <c r="H20" s="1">
        <f>VLOOKUP(A:A,[1]TDSheet!$A:$H,8,0)</f>
        <v>0.5</v>
      </c>
      <c r="I20" s="1">
        <f>VLOOKUP(A:A,[1]TDSheet!$A:$I,9,0)</f>
        <v>60</v>
      </c>
      <c r="J20" s="14">
        <f>VLOOKUP(A:A,[2]TDSheet!$A:$F,6,0)</f>
        <v>320</v>
      </c>
      <c r="K20" s="14">
        <f t="shared" si="2"/>
        <v>-16</v>
      </c>
      <c r="L20" s="14">
        <f>VLOOKUP(A:A,[1]TDSheet!$A:$N,14,0)</f>
        <v>0</v>
      </c>
      <c r="M20" s="14">
        <f>VLOOKUP(A:A,[1]TDSheet!$A:$X,24,0)</f>
        <v>110</v>
      </c>
      <c r="N20" s="14"/>
      <c r="O20" s="14"/>
      <c r="P20" s="14"/>
      <c r="Q20" s="14"/>
      <c r="R20" s="14"/>
      <c r="S20" s="18"/>
      <c r="T20" s="14"/>
      <c r="U20" s="18"/>
      <c r="V20" s="18">
        <v>50</v>
      </c>
      <c r="W20" s="14">
        <f t="shared" si="3"/>
        <v>54.8</v>
      </c>
      <c r="X20" s="18">
        <v>100</v>
      </c>
      <c r="Y20" s="19">
        <f t="shared" si="4"/>
        <v>8.959854014598541</v>
      </c>
      <c r="Z20" s="14">
        <f t="shared" si="5"/>
        <v>4.2153284671532845</v>
      </c>
      <c r="AA20" s="14">
        <f>VLOOKUP(A:A,[1]TDSheet!$A:$AA,27,0)</f>
        <v>0</v>
      </c>
      <c r="AB20" s="14"/>
      <c r="AC20" s="14">
        <f>VLOOKUP(A:A,[1]TDSheet!$A:$AC,29,0)</f>
        <v>30</v>
      </c>
      <c r="AD20" s="14">
        <f>VLOOKUP(A:A,[1]TDSheet!$A:$AD,30,0)</f>
        <v>0</v>
      </c>
      <c r="AE20" s="14">
        <f>VLOOKUP(A:A,[1]TDSheet!$A:$AE,31,0)</f>
        <v>146</v>
      </c>
      <c r="AF20" s="14">
        <f>VLOOKUP(A:A,[1]TDSheet!$A:$AF,32,0)</f>
        <v>51.4</v>
      </c>
      <c r="AG20" s="14">
        <f>VLOOKUP(A:A,[1]TDSheet!$A:$AG,33,0)</f>
        <v>51.2</v>
      </c>
      <c r="AH20" s="14">
        <f>VLOOKUP(A:A,[3]TDSheet!$A:$D,4,0)</f>
        <v>45</v>
      </c>
      <c r="AI20" s="14" t="str">
        <f>VLOOKUP(A:A,[1]TDSheet!$A:$AI,35,0)</f>
        <v>увел</v>
      </c>
      <c r="AJ20" s="14">
        <f t="shared" si="6"/>
        <v>0</v>
      </c>
      <c r="AK20" s="14">
        <f t="shared" si="7"/>
        <v>0</v>
      </c>
      <c r="AL20" s="14">
        <f t="shared" si="8"/>
        <v>25</v>
      </c>
      <c r="AM20" s="14">
        <f t="shared" si="9"/>
        <v>50</v>
      </c>
      <c r="AN20" s="14"/>
      <c r="AO20" s="14"/>
    </row>
    <row r="21" spans="1:41" s="1" customFormat="1" ht="11.1" customHeight="1" outlineLevel="1" x14ac:dyDescent="0.2">
      <c r="A21" s="7" t="s">
        <v>24</v>
      </c>
      <c r="B21" s="7" t="s">
        <v>14</v>
      </c>
      <c r="C21" s="8">
        <v>159</v>
      </c>
      <c r="D21" s="8">
        <v>354</v>
      </c>
      <c r="E21" s="8">
        <v>339</v>
      </c>
      <c r="F21" s="8">
        <v>166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4">
        <f>VLOOKUP(A:A,[2]TDSheet!$A:$F,6,0)</f>
        <v>343</v>
      </c>
      <c r="K21" s="14">
        <f t="shared" si="2"/>
        <v>-4</v>
      </c>
      <c r="L21" s="14">
        <f>VLOOKUP(A:A,[1]TDSheet!$A:$N,14,0)</f>
        <v>50</v>
      </c>
      <c r="M21" s="14">
        <f>VLOOKUP(A:A,[1]TDSheet!$A:$X,24,0)</f>
        <v>170</v>
      </c>
      <c r="N21" s="14"/>
      <c r="O21" s="14"/>
      <c r="P21" s="14"/>
      <c r="Q21" s="14"/>
      <c r="R21" s="14"/>
      <c r="S21" s="18">
        <v>30</v>
      </c>
      <c r="T21" s="14"/>
      <c r="U21" s="18"/>
      <c r="V21" s="18">
        <v>60</v>
      </c>
      <c r="W21" s="14">
        <f t="shared" si="3"/>
        <v>67.8</v>
      </c>
      <c r="X21" s="18">
        <v>100</v>
      </c>
      <c r="Y21" s="19">
        <f t="shared" si="4"/>
        <v>8.4955752212389388</v>
      </c>
      <c r="Z21" s="14">
        <f t="shared" si="5"/>
        <v>2.4483775811209441</v>
      </c>
      <c r="AA21" s="14">
        <f>VLOOKUP(A:A,[1]TDSheet!$A:$AA,27,0)</f>
        <v>0</v>
      </c>
      <c r="AB21" s="14"/>
      <c r="AC21" s="14">
        <f>VLOOKUP(A:A,[1]TDSheet!$A:$AC,29,0)</f>
        <v>0</v>
      </c>
      <c r="AD21" s="14">
        <f>VLOOKUP(A:A,[1]TDSheet!$A:$AD,30,0)</f>
        <v>0</v>
      </c>
      <c r="AE21" s="14">
        <f>VLOOKUP(A:A,[1]TDSheet!$A:$AE,31,0)</f>
        <v>55.2</v>
      </c>
      <c r="AF21" s="14">
        <f>VLOOKUP(A:A,[1]TDSheet!$A:$AF,32,0)</f>
        <v>69.400000000000006</v>
      </c>
      <c r="AG21" s="14">
        <f>VLOOKUP(A:A,[1]TDSheet!$A:$AG,33,0)</f>
        <v>53.6</v>
      </c>
      <c r="AH21" s="14">
        <f>VLOOKUP(A:A,[3]TDSheet!$A:$D,4,0)</f>
        <v>73</v>
      </c>
      <c r="AI21" s="14">
        <f>VLOOKUP(A:A,[1]TDSheet!$A:$AI,35,0)</f>
        <v>0</v>
      </c>
      <c r="AJ21" s="14">
        <f t="shared" si="6"/>
        <v>9</v>
      </c>
      <c r="AK21" s="14">
        <f t="shared" si="7"/>
        <v>0</v>
      </c>
      <c r="AL21" s="14">
        <f t="shared" si="8"/>
        <v>18</v>
      </c>
      <c r="AM21" s="14">
        <f t="shared" si="9"/>
        <v>30</v>
      </c>
      <c r="AN21" s="14"/>
      <c r="AO21" s="14"/>
    </row>
    <row r="22" spans="1:41" s="1" customFormat="1" ht="11.1" customHeight="1" outlineLevel="1" x14ac:dyDescent="0.2">
      <c r="A22" s="7" t="s">
        <v>25</v>
      </c>
      <c r="B22" s="7" t="s">
        <v>14</v>
      </c>
      <c r="C22" s="8">
        <v>812</v>
      </c>
      <c r="D22" s="8">
        <v>3113</v>
      </c>
      <c r="E22" s="8">
        <v>1141</v>
      </c>
      <c r="F22" s="8">
        <v>2760</v>
      </c>
      <c r="G22" s="1">
        <f>VLOOKUP(A:A,[1]TDSheet!$A:$G,7,0)</f>
        <v>0</v>
      </c>
      <c r="H22" s="1">
        <f>VLOOKUP(A:A,[1]TDSheet!$A:$H,8,0)</f>
        <v>0.17</v>
      </c>
      <c r="I22" s="1">
        <f>VLOOKUP(A:A,[1]TDSheet!$A:$I,9,0)</f>
        <v>180</v>
      </c>
      <c r="J22" s="14">
        <f>VLOOKUP(A:A,[2]TDSheet!$A:$F,6,0)</f>
        <v>1155</v>
      </c>
      <c r="K22" s="14">
        <f t="shared" si="2"/>
        <v>-14</v>
      </c>
      <c r="L22" s="14">
        <f>VLOOKUP(A:A,[1]TDSheet!$A:$N,14,0)</f>
        <v>0</v>
      </c>
      <c r="M22" s="14">
        <f>VLOOKUP(A:A,[1]TDSheet!$A:$X,24,0)</f>
        <v>0</v>
      </c>
      <c r="N22" s="14"/>
      <c r="O22" s="14"/>
      <c r="P22" s="14"/>
      <c r="Q22" s="14"/>
      <c r="R22" s="14"/>
      <c r="S22" s="18"/>
      <c r="T22" s="14"/>
      <c r="U22" s="18"/>
      <c r="V22" s="18"/>
      <c r="W22" s="14">
        <f t="shared" si="3"/>
        <v>216.2</v>
      </c>
      <c r="X22" s="18">
        <v>800</v>
      </c>
      <c r="Y22" s="19">
        <f t="shared" si="4"/>
        <v>16.466234967622572</v>
      </c>
      <c r="Z22" s="14">
        <f t="shared" si="5"/>
        <v>12.765957446808512</v>
      </c>
      <c r="AA22" s="14">
        <f>VLOOKUP(A:A,[1]TDSheet!$A:$AA,27,0)</f>
        <v>0</v>
      </c>
      <c r="AB22" s="14"/>
      <c r="AC22" s="14">
        <f>VLOOKUP(A:A,[1]TDSheet!$A:$AC,29,0)</f>
        <v>60</v>
      </c>
      <c r="AD22" s="14">
        <f>VLOOKUP(A:A,[1]TDSheet!$A:$AD,30,0)</f>
        <v>0</v>
      </c>
      <c r="AE22" s="14">
        <f>VLOOKUP(A:A,[1]TDSheet!$A:$AE,31,0)</f>
        <v>213</v>
      </c>
      <c r="AF22" s="14">
        <f>VLOOKUP(A:A,[1]TDSheet!$A:$AF,32,0)</f>
        <v>296.2</v>
      </c>
      <c r="AG22" s="14">
        <f>VLOOKUP(A:A,[1]TDSheet!$A:$AG,33,0)</f>
        <v>235.6</v>
      </c>
      <c r="AH22" s="14">
        <f>VLOOKUP(A:A,[3]TDSheet!$A:$D,4,0)</f>
        <v>191</v>
      </c>
      <c r="AI22" s="14">
        <f>VLOOKUP(A:A,[1]TDSheet!$A:$AI,35,0)</f>
        <v>0</v>
      </c>
      <c r="AJ22" s="14">
        <f t="shared" si="6"/>
        <v>0</v>
      </c>
      <c r="AK22" s="14">
        <f t="shared" si="7"/>
        <v>0</v>
      </c>
      <c r="AL22" s="14">
        <f t="shared" si="8"/>
        <v>0</v>
      </c>
      <c r="AM22" s="14">
        <f t="shared" si="9"/>
        <v>136</v>
      </c>
      <c r="AN22" s="14"/>
      <c r="AO22" s="14"/>
    </row>
    <row r="23" spans="1:41" s="1" customFormat="1" ht="11.1" customHeight="1" outlineLevel="1" x14ac:dyDescent="0.2">
      <c r="A23" s="7" t="s">
        <v>26</v>
      </c>
      <c r="B23" s="7" t="s">
        <v>14</v>
      </c>
      <c r="C23" s="8">
        <v>40</v>
      </c>
      <c r="D23" s="8">
        <v>392</v>
      </c>
      <c r="E23" s="8">
        <v>252</v>
      </c>
      <c r="F23" s="8">
        <v>175</v>
      </c>
      <c r="G23" s="1">
        <f>VLOOKUP(A:A,[1]TDSheet!$A:$G,7,0)</f>
        <v>0</v>
      </c>
      <c r="H23" s="1">
        <f>VLOOKUP(A:A,[1]TDSheet!$A:$H,8,0)</f>
        <v>0.38</v>
      </c>
      <c r="I23" s="1">
        <f>VLOOKUP(A:A,[1]TDSheet!$A:$I,9,0)</f>
        <v>40</v>
      </c>
      <c r="J23" s="14">
        <f>VLOOKUP(A:A,[2]TDSheet!$A:$F,6,0)</f>
        <v>256</v>
      </c>
      <c r="K23" s="14">
        <f t="shared" si="2"/>
        <v>-4</v>
      </c>
      <c r="L23" s="14">
        <f>VLOOKUP(A:A,[1]TDSheet!$A:$N,14,0)</f>
        <v>0</v>
      </c>
      <c r="M23" s="14">
        <f>VLOOKUP(A:A,[1]TDSheet!$A:$X,24,0)</f>
        <v>120</v>
      </c>
      <c r="N23" s="14"/>
      <c r="O23" s="14"/>
      <c r="P23" s="14"/>
      <c r="Q23" s="14"/>
      <c r="R23" s="14"/>
      <c r="S23" s="18"/>
      <c r="T23" s="14"/>
      <c r="U23" s="18"/>
      <c r="V23" s="18">
        <v>60</v>
      </c>
      <c r="W23" s="14">
        <f t="shared" si="3"/>
        <v>50.4</v>
      </c>
      <c r="X23" s="18">
        <v>100</v>
      </c>
      <c r="Y23" s="19">
        <f t="shared" si="4"/>
        <v>9.0277777777777786</v>
      </c>
      <c r="Z23" s="14">
        <f t="shared" si="5"/>
        <v>3.4722222222222223</v>
      </c>
      <c r="AA23" s="14">
        <f>VLOOKUP(A:A,[1]TDSheet!$A:$AA,27,0)</f>
        <v>0</v>
      </c>
      <c r="AB23" s="14"/>
      <c r="AC23" s="14">
        <f>VLOOKUP(A:A,[1]TDSheet!$A:$AC,29,0)</f>
        <v>0</v>
      </c>
      <c r="AD23" s="14">
        <f>VLOOKUP(A:A,[1]TDSheet!$A:$AD,30,0)</f>
        <v>0</v>
      </c>
      <c r="AE23" s="14">
        <f>VLOOKUP(A:A,[1]TDSheet!$A:$AE,31,0)</f>
        <v>52.4</v>
      </c>
      <c r="AF23" s="14">
        <f>VLOOKUP(A:A,[1]TDSheet!$A:$AF,32,0)</f>
        <v>38.799999999999997</v>
      </c>
      <c r="AG23" s="14">
        <f>VLOOKUP(A:A,[1]TDSheet!$A:$AG,33,0)</f>
        <v>44.2</v>
      </c>
      <c r="AH23" s="14">
        <f>VLOOKUP(A:A,[3]TDSheet!$A:$D,4,0)</f>
        <v>43</v>
      </c>
      <c r="AI23" s="14" t="e">
        <f>VLOOKUP(A:A,[1]TDSheet!$A:$AI,35,0)</f>
        <v>#N/A</v>
      </c>
      <c r="AJ23" s="14">
        <f t="shared" si="6"/>
        <v>0</v>
      </c>
      <c r="AK23" s="14">
        <f t="shared" si="7"/>
        <v>0</v>
      </c>
      <c r="AL23" s="14">
        <f t="shared" si="8"/>
        <v>22.8</v>
      </c>
      <c r="AM23" s="14">
        <f t="shared" si="9"/>
        <v>38</v>
      </c>
      <c r="AN23" s="14"/>
      <c r="AO23" s="14"/>
    </row>
    <row r="24" spans="1:41" s="1" customFormat="1" ht="21.95" customHeight="1" outlineLevel="1" x14ac:dyDescent="0.2">
      <c r="A24" s="7" t="s">
        <v>27</v>
      </c>
      <c r="B24" s="7" t="s">
        <v>14</v>
      </c>
      <c r="C24" s="8">
        <v>647</v>
      </c>
      <c r="D24" s="8">
        <v>1050</v>
      </c>
      <c r="E24" s="8">
        <v>820</v>
      </c>
      <c r="F24" s="8">
        <v>842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45</v>
      </c>
      <c r="J24" s="14">
        <f>VLOOKUP(A:A,[2]TDSheet!$A:$F,6,0)</f>
        <v>847</v>
      </c>
      <c r="K24" s="14">
        <f t="shared" si="2"/>
        <v>-27</v>
      </c>
      <c r="L24" s="14">
        <f>VLOOKUP(A:A,[1]TDSheet!$A:$N,14,0)</f>
        <v>0</v>
      </c>
      <c r="M24" s="14">
        <f>VLOOKUP(A:A,[1]TDSheet!$A:$X,24,0)</f>
        <v>100</v>
      </c>
      <c r="N24" s="14"/>
      <c r="O24" s="14"/>
      <c r="P24" s="14"/>
      <c r="Q24" s="14"/>
      <c r="R24" s="14"/>
      <c r="S24" s="18">
        <v>100</v>
      </c>
      <c r="T24" s="14"/>
      <c r="U24" s="18"/>
      <c r="V24" s="18">
        <v>100</v>
      </c>
      <c r="W24" s="14">
        <f t="shared" si="3"/>
        <v>164</v>
      </c>
      <c r="X24" s="18">
        <v>300</v>
      </c>
      <c r="Y24" s="19">
        <f t="shared" si="4"/>
        <v>8.7926829268292686</v>
      </c>
      <c r="Z24" s="14">
        <f t="shared" si="5"/>
        <v>5.1341463414634143</v>
      </c>
      <c r="AA24" s="14">
        <f>VLOOKUP(A:A,[1]TDSheet!$A:$AA,27,0)</f>
        <v>0</v>
      </c>
      <c r="AB24" s="14"/>
      <c r="AC24" s="14">
        <f>VLOOKUP(A:A,[1]TDSheet!$A:$AC,29,0)</f>
        <v>0</v>
      </c>
      <c r="AD24" s="14">
        <f>VLOOKUP(A:A,[1]TDSheet!$A:$AD,30,0)</f>
        <v>0</v>
      </c>
      <c r="AE24" s="14">
        <f>VLOOKUP(A:A,[1]TDSheet!$A:$AE,31,0)</f>
        <v>196.4</v>
      </c>
      <c r="AF24" s="14">
        <f>VLOOKUP(A:A,[1]TDSheet!$A:$AF,32,0)</f>
        <v>225.2</v>
      </c>
      <c r="AG24" s="14">
        <f>VLOOKUP(A:A,[1]TDSheet!$A:$AG,33,0)</f>
        <v>165.6</v>
      </c>
      <c r="AH24" s="14">
        <f>VLOOKUP(A:A,[3]TDSheet!$A:$D,4,0)</f>
        <v>179</v>
      </c>
      <c r="AI24" s="14" t="str">
        <f>VLOOKUP(A:A,[1]TDSheet!$A:$AI,35,0)</f>
        <v>продмай</v>
      </c>
      <c r="AJ24" s="14">
        <f t="shared" si="6"/>
        <v>35</v>
      </c>
      <c r="AK24" s="14">
        <f t="shared" si="7"/>
        <v>0</v>
      </c>
      <c r="AL24" s="14">
        <f t="shared" si="8"/>
        <v>35</v>
      </c>
      <c r="AM24" s="14">
        <f t="shared" si="9"/>
        <v>105</v>
      </c>
      <c r="AN24" s="14"/>
      <c r="AO24" s="14"/>
    </row>
    <row r="25" spans="1:41" s="1" customFormat="1" ht="21.95" customHeight="1" outlineLevel="1" x14ac:dyDescent="0.2">
      <c r="A25" s="7" t="s">
        <v>28</v>
      </c>
      <c r="B25" s="7" t="s">
        <v>14</v>
      </c>
      <c r="C25" s="8">
        <v>115</v>
      </c>
      <c r="D25" s="8">
        <v>414</v>
      </c>
      <c r="E25" s="8">
        <v>345</v>
      </c>
      <c r="F25" s="8">
        <v>166</v>
      </c>
      <c r="G25" s="1" t="str">
        <f>VLOOKUP(A:A,[1]TDSheet!$A:$G,7,0)</f>
        <v>н</v>
      </c>
      <c r="H25" s="1">
        <f>VLOOKUP(A:A,[1]TDSheet!$A:$H,8,0)</f>
        <v>0.35</v>
      </c>
      <c r="I25" s="1">
        <f>VLOOKUP(A:A,[1]TDSheet!$A:$I,9,0)</f>
        <v>45</v>
      </c>
      <c r="J25" s="14">
        <f>VLOOKUP(A:A,[2]TDSheet!$A:$F,6,0)</f>
        <v>392</v>
      </c>
      <c r="K25" s="14">
        <f t="shared" si="2"/>
        <v>-47</v>
      </c>
      <c r="L25" s="14">
        <f>VLOOKUP(A:A,[1]TDSheet!$A:$N,14,0)</f>
        <v>50</v>
      </c>
      <c r="M25" s="14">
        <f>VLOOKUP(A:A,[1]TDSheet!$A:$X,24,0)</f>
        <v>60</v>
      </c>
      <c r="N25" s="14"/>
      <c r="O25" s="14"/>
      <c r="P25" s="14"/>
      <c r="Q25" s="14"/>
      <c r="R25" s="14"/>
      <c r="S25" s="18">
        <v>50</v>
      </c>
      <c r="T25" s="14"/>
      <c r="U25" s="18"/>
      <c r="V25" s="18"/>
      <c r="W25" s="14">
        <f t="shared" si="3"/>
        <v>39</v>
      </c>
      <c r="X25" s="18">
        <v>50</v>
      </c>
      <c r="Y25" s="19">
        <f t="shared" si="4"/>
        <v>9.6410256410256405</v>
      </c>
      <c r="Z25" s="14">
        <f t="shared" si="5"/>
        <v>4.2564102564102564</v>
      </c>
      <c r="AA25" s="14">
        <f>VLOOKUP(A:A,[1]TDSheet!$A:$AA,27,0)</f>
        <v>0</v>
      </c>
      <c r="AB25" s="14"/>
      <c r="AC25" s="14">
        <f>VLOOKUP(A:A,[1]TDSheet!$A:$AC,29,0)</f>
        <v>0</v>
      </c>
      <c r="AD25" s="14">
        <f>VLOOKUP(A:A,[1]TDSheet!$A:$AD,30,0)</f>
        <v>150</v>
      </c>
      <c r="AE25" s="14">
        <f>VLOOKUP(A:A,[1]TDSheet!$A:$AE,31,0)</f>
        <v>39.200000000000003</v>
      </c>
      <c r="AF25" s="14">
        <f>VLOOKUP(A:A,[1]TDSheet!$A:$AF,32,0)</f>
        <v>40.4</v>
      </c>
      <c r="AG25" s="14">
        <f>VLOOKUP(A:A,[1]TDSheet!$A:$AG,33,0)</f>
        <v>34.4</v>
      </c>
      <c r="AH25" s="14">
        <f>VLOOKUP(A:A,[3]TDSheet!$A:$D,4,0)</f>
        <v>41</v>
      </c>
      <c r="AI25" s="14">
        <f>VLOOKUP(A:A,[1]TDSheet!$A:$AI,35,0)</f>
        <v>0</v>
      </c>
      <c r="AJ25" s="14">
        <f t="shared" si="6"/>
        <v>17.5</v>
      </c>
      <c r="AK25" s="14">
        <f t="shared" si="7"/>
        <v>0</v>
      </c>
      <c r="AL25" s="14">
        <f t="shared" si="8"/>
        <v>0</v>
      </c>
      <c r="AM25" s="14">
        <f t="shared" si="9"/>
        <v>17.5</v>
      </c>
      <c r="AN25" s="14"/>
      <c r="AO25" s="14"/>
    </row>
    <row r="26" spans="1:41" s="1" customFormat="1" ht="21.95" customHeight="1" outlineLevel="1" x14ac:dyDescent="0.2">
      <c r="A26" s="7" t="s">
        <v>29</v>
      </c>
      <c r="B26" s="7" t="s">
        <v>14</v>
      </c>
      <c r="C26" s="8">
        <v>115</v>
      </c>
      <c r="D26" s="8">
        <v>1077</v>
      </c>
      <c r="E26" s="8">
        <v>858</v>
      </c>
      <c r="F26" s="8">
        <v>331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4">
        <f>VLOOKUP(A:A,[2]TDSheet!$A:$F,6,0)</f>
        <v>863</v>
      </c>
      <c r="K26" s="14">
        <f t="shared" si="2"/>
        <v>-5</v>
      </c>
      <c r="L26" s="14">
        <f>VLOOKUP(A:A,[1]TDSheet!$A:$N,14,0)</f>
        <v>250</v>
      </c>
      <c r="M26" s="14">
        <f>VLOOKUP(A:A,[1]TDSheet!$A:$X,24,0)</f>
        <v>350</v>
      </c>
      <c r="N26" s="14"/>
      <c r="O26" s="14"/>
      <c r="P26" s="14"/>
      <c r="Q26" s="14"/>
      <c r="R26" s="14"/>
      <c r="S26" s="18">
        <v>100</v>
      </c>
      <c r="T26" s="14"/>
      <c r="U26" s="18"/>
      <c r="V26" s="18">
        <v>100</v>
      </c>
      <c r="W26" s="14">
        <f t="shared" si="3"/>
        <v>162</v>
      </c>
      <c r="X26" s="18">
        <v>300</v>
      </c>
      <c r="Y26" s="19">
        <f t="shared" si="4"/>
        <v>8.8333333333333339</v>
      </c>
      <c r="Z26" s="14">
        <f t="shared" si="5"/>
        <v>2.0432098765432101</v>
      </c>
      <c r="AA26" s="14">
        <f>VLOOKUP(A:A,[1]TDSheet!$A:$AA,27,0)</f>
        <v>0</v>
      </c>
      <c r="AB26" s="14"/>
      <c r="AC26" s="14">
        <f>VLOOKUP(A:A,[1]TDSheet!$A:$AC,29,0)</f>
        <v>0</v>
      </c>
      <c r="AD26" s="14">
        <f>VLOOKUP(A:A,[1]TDSheet!$A:$AD,30,0)</f>
        <v>48</v>
      </c>
      <c r="AE26" s="14">
        <f>VLOOKUP(A:A,[1]TDSheet!$A:$AE,31,0)</f>
        <v>65.400000000000006</v>
      </c>
      <c r="AF26" s="14">
        <f>VLOOKUP(A:A,[1]TDSheet!$A:$AF,32,0)</f>
        <v>99.2</v>
      </c>
      <c r="AG26" s="14">
        <f>VLOOKUP(A:A,[1]TDSheet!$A:$AG,33,0)</f>
        <v>110.6</v>
      </c>
      <c r="AH26" s="14">
        <f>VLOOKUP(A:A,[3]TDSheet!$A:$D,4,0)</f>
        <v>170</v>
      </c>
      <c r="AI26" s="14">
        <f>VLOOKUP(A:A,[1]TDSheet!$A:$AI,35,0)</f>
        <v>0</v>
      </c>
      <c r="AJ26" s="14">
        <f t="shared" si="6"/>
        <v>35</v>
      </c>
      <c r="AK26" s="14">
        <f t="shared" si="7"/>
        <v>0</v>
      </c>
      <c r="AL26" s="14">
        <f t="shared" si="8"/>
        <v>35</v>
      </c>
      <c r="AM26" s="14">
        <f t="shared" si="9"/>
        <v>105</v>
      </c>
      <c r="AN26" s="14"/>
      <c r="AO26" s="14"/>
    </row>
    <row r="27" spans="1:41" s="1" customFormat="1" ht="21.95" customHeight="1" outlineLevel="1" x14ac:dyDescent="0.2">
      <c r="A27" s="7" t="s">
        <v>30</v>
      </c>
      <c r="B27" s="7" t="s">
        <v>14</v>
      </c>
      <c r="C27" s="8">
        <v>578</v>
      </c>
      <c r="D27" s="8">
        <v>1097</v>
      </c>
      <c r="E27" s="8">
        <v>846</v>
      </c>
      <c r="F27" s="8">
        <v>797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4">
        <f>VLOOKUP(A:A,[2]TDSheet!$A:$F,6,0)</f>
        <v>876</v>
      </c>
      <c r="K27" s="14">
        <f t="shared" si="2"/>
        <v>-30</v>
      </c>
      <c r="L27" s="14">
        <f>VLOOKUP(A:A,[1]TDSheet!$A:$N,14,0)</f>
        <v>200</v>
      </c>
      <c r="M27" s="14">
        <f>VLOOKUP(A:A,[1]TDSheet!$A:$X,24,0)</f>
        <v>150</v>
      </c>
      <c r="N27" s="14"/>
      <c r="O27" s="14"/>
      <c r="P27" s="14"/>
      <c r="Q27" s="14"/>
      <c r="R27" s="14"/>
      <c r="S27" s="18"/>
      <c r="T27" s="14"/>
      <c r="U27" s="18"/>
      <c r="V27" s="18">
        <v>100</v>
      </c>
      <c r="W27" s="14">
        <f t="shared" si="3"/>
        <v>169.2</v>
      </c>
      <c r="X27" s="18">
        <v>250</v>
      </c>
      <c r="Y27" s="19">
        <f t="shared" si="4"/>
        <v>8.8475177304964543</v>
      </c>
      <c r="Z27" s="14">
        <f t="shared" si="5"/>
        <v>4.7104018912529551</v>
      </c>
      <c r="AA27" s="14">
        <f>VLOOKUP(A:A,[1]TDSheet!$A:$AA,27,0)</f>
        <v>0</v>
      </c>
      <c r="AB27" s="14"/>
      <c r="AC27" s="14">
        <f>VLOOKUP(A:A,[1]TDSheet!$A:$AC,29,0)</f>
        <v>0</v>
      </c>
      <c r="AD27" s="14">
        <f>VLOOKUP(A:A,[1]TDSheet!$A:$AD,30,0)</f>
        <v>0</v>
      </c>
      <c r="AE27" s="14">
        <f>VLOOKUP(A:A,[1]TDSheet!$A:$AE,31,0)</f>
        <v>168.4</v>
      </c>
      <c r="AF27" s="14">
        <f>VLOOKUP(A:A,[1]TDSheet!$A:$AF,32,0)</f>
        <v>211.6</v>
      </c>
      <c r="AG27" s="14">
        <f>VLOOKUP(A:A,[1]TDSheet!$A:$AG,33,0)</f>
        <v>167.6</v>
      </c>
      <c r="AH27" s="14">
        <f>VLOOKUP(A:A,[3]TDSheet!$A:$D,4,0)</f>
        <v>130</v>
      </c>
      <c r="AI27" s="14" t="str">
        <f>VLOOKUP(A:A,[1]TDSheet!$A:$AI,35,0)</f>
        <v>оконч</v>
      </c>
      <c r="AJ27" s="14">
        <f t="shared" si="6"/>
        <v>0</v>
      </c>
      <c r="AK27" s="14">
        <f t="shared" si="7"/>
        <v>0</v>
      </c>
      <c r="AL27" s="14">
        <f t="shared" si="8"/>
        <v>35</v>
      </c>
      <c r="AM27" s="14">
        <f t="shared" si="9"/>
        <v>87.5</v>
      </c>
      <c r="AN27" s="14"/>
      <c r="AO27" s="14"/>
    </row>
    <row r="28" spans="1:41" s="1" customFormat="1" ht="11.1" customHeight="1" outlineLevel="1" x14ac:dyDescent="0.2">
      <c r="A28" s="7" t="s">
        <v>31</v>
      </c>
      <c r="B28" s="7" t="s">
        <v>8</v>
      </c>
      <c r="C28" s="8">
        <v>396.67200000000003</v>
      </c>
      <c r="D28" s="8">
        <v>520.33699999999999</v>
      </c>
      <c r="E28" s="8">
        <v>660.99300000000005</v>
      </c>
      <c r="F28" s="8">
        <v>251.61600000000001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4">
        <f>VLOOKUP(A:A,[2]TDSheet!$A:$F,6,0)</f>
        <v>645.66200000000003</v>
      </c>
      <c r="K28" s="14">
        <f t="shared" si="2"/>
        <v>15.331000000000017</v>
      </c>
      <c r="L28" s="14">
        <f>VLOOKUP(A:A,[1]TDSheet!$A:$N,14,0)</f>
        <v>200</v>
      </c>
      <c r="M28" s="14">
        <f>VLOOKUP(A:A,[1]TDSheet!$A:$X,24,0)</f>
        <v>100</v>
      </c>
      <c r="N28" s="14"/>
      <c r="O28" s="14"/>
      <c r="P28" s="14"/>
      <c r="Q28" s="14"/>
      <c r="R28" s="14"/>
      <c r="S28" s="18"/>
      <c r="T28" s="14"/>
      <c r="U28" s="18"/>
      <c r="V28" s="18">
        <v>60</v>
      </c>
      <c r="W28" s="14">
        <f t="shared" si="3"/>
        <v>87.815600000000018</v>
      </c>
      <c r="X28" s="18">
        <v>150</v>
      </c>
      <c r="Y28" s="19">
        <f t="shared" si="4"/>
        <v>8.6729009424293615</v>
      </c>
      <c r="Z28" s="14">
        <f t="shared" si="5"/>
        <v>2.8652767845348657</v>
      </c>
      <c r="AA28" s="14">
        <f>VLOOKUP(A:A,[1]TDSheet!$A:$AA,27,0)</f>
        <v>121.44</v>
      </c>
      <c r="AB28" s="14"/>
      <c r="AC28" s="14">
        <f>VLOOKUP(A:A,[1]TDSheet!$A:$AC,29,0)</f>
        <v>100.47499999999999</v>
      </c>
      <c r="AD28" s="14">
        <f>VLOOKUP(A:A,[1]TDSheet!$A:$AD,30,0)</f>
        <v>0</v>
      </c>
      <c r="AE28" s="14">
        <f>VLOOKUP(A:A,[1]TDSheet!$A:$AE,31,0)</f>
        <v>77.793599999999998</v>
      </c>
      <c r="AF28" s="14">
        <f>VLOOKUP(A:A,[1]TDSheet!$A:$AF,32,0)</f>
        <v>110.25399999999999</v>
      </c>
      <c r="AG28" s="14">
        <f>VLOOKUP(A:A,[1]TDSheet!$A:$AG,33,0)</f>
        <v>84.302800000000005</v>
      </c>
      <c r="AH28" s="14">
        <f>VLOOKUP(A:A,[3]TDSheet!$A:$D,4,0)</f>
        <v>78.319999999999993</v>
      </c>
      <c r="AI28" s="14">
        <f>VLOOKUP(A:A,[1]TDSheet!$A:$AI,35,0)</f>
        <v>0</v>
      </c>
      <c r="AJ28" s="14">
        <f t="shared" si="6"/>
        <v>0</v>
      </c>
      <c r="AK28" s="14">
        <f t="shared" si="7"/>
        <v>0</v>
      </c>
      <c r="AL28" s="14">
        <f t="shared" si="8"/>
        <v>60</v>
      </c>
      <c r="AM28" s="14">
        <f t="shared" si="9"/>
        <v>150</v>
      </c>
      <c r="AN28" s="14"/>
      <c r="AO28" s="14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3378.1860000000001</v>
      </c>
      <c r="D29" s="8">
        <v>8827.8829999999998</v>
      </c>
      <c r="E29" s="8">
        <v>7569.808</v>
      </c>
      <c r="F29" s="8">
        <v>4583.7860000000001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4">
        <f>VLOOKUP(A:A,[2]TDSheet!$A:$F,6,0)</f>
        <v>7635.5730000000003</v>
      </c>
      <c r="K29" s="14">
        <f t="shared" si="2"/>
        <v>-65.765000000000327</v>
      </c>
      <c r="L29" s="14">
        <f>VLOOKUP(A:A,[1]TDSheet!$A:$N,14,0)</f>
        <v>500</v>
      </c>
      <c r="M29" s="14">
        <f>VLOOKUP(A:A,[1]TDSheet!$A:$X,24,0)</f>
        <v>1300</v>
      </c>
      <c r="N29" s="14"/>
      <c r="O29" s="14"/>
      <c r="P29" s="14"/>
      <c r="Q29" s="14"/>
      <c r="R29" s="14"/>
      <c r="S29" s="18">
        <v>700</v>
      </c>
      <c r="T29" s="14"/>
      <c r="U29" s="18">
        <v>2200</v>
      </c>
      <c r="V29" s="18"/>
      <c r="W29" s="14">
        <f t="shared" si="3"/>
        <v>1123.5827999999999</v>
      </c>
      <c r="X29" s="18">
        <v>1000</v>
      </c>
      <c r="Y29" s="19">
        <f t="shared" si="4"/>
        <v>9.1526730384267196</v>
      </c>
      <c r="Z29" s="14">
        <f t="shared" si="5"/>
        <v>4.0796156722940227</v>
      </c>
      <c r="AA29" s="14">
        <f>VLOOKUP(A:A,[1]TDSheet!$A:$AA,27,0)</f>
        <v>0</v>
      </c>
      <c r="AB29" s="14"/>
      <c r="AC29" s="14">
        <f>VLOOKUP(A:A,[1]TDSheet!$A:$AC,29,0)</f>
        <v>1951.894</v>
      </c>
      <c r="AD29" s="14">
        <f>VLOOKUP(A:A,[1]TDSheet!$A:$AD,30,0)</f>
        <v>0</v>
      </c>
      <c r="AE29" s="14">
        <f>VLOOKUP(A:A,[1]TDSheet!$A:$AE,31,0)</f>
        <v>1139.93</v>
      </c>
      <c r="AF29" s="14">
        <f>VLOOKUP(A:A,[1]TDSheet!$A:$AF,32,0)</f>
        <v>1254.9259999999999</v>
      </c>
      <c r="AG29" s="14">
        <f>VLOOKUP(A:A,[1]TDSheet!$A:$AG,33,0)</f>
        <v>1059.453</v>
      </c>
      <c r="AH29" s="14">
        <f>VLOOKUP(A:A,[3]TDSheet!$A:$D,4,0)</f>
        <v>1359.9639999999999</v>
      </c>
      <c r="AI29" s="14" t="str">
        <f>VLOOKUP(A:A,[1]TDSheet!$A:$AI,35,0)</f>
        <v>продмай</v>
      </c>
      <c r="AJ29" s="14">
        <f t="shared" si="6"/>
        <v>700</v>
      </c>
      <c r="AK29" s="14">
        <f t="shared" si="7"/>
        <v>2200</v>
      </c>
      <c r="AL29" s="14">
        <f t="shared" si="8"/>
        <v>0</v>
      </c>
      <c r="AM29" s="14">
        <f t="shared" si="9"/>
        <v>1000</v>
      </c>
      <c r="AN29" s="14"/>
      <c r="AO29" s="14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231.22499999999999</v>
      </c>
      <c r="D30" s="8">
        <v>429.928</v>
      </c>
      <c r="E30" s="8">
        <v>321.202</v>
      </c>
      <c r="F30" s="8">
        <v>326.64800000000002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4">
        <f>VLOOKUP(A:A,[2]TDSheet!$A:$F,6,0)</f>
        <v>315.33</v>
      </c>
      <c r="K30" s="14">
        <f t="shared" si="2"/>
        <v>5.8720000000000141</v>
      </c>
      <c r="L30" s="14">
        <f>VLOOKUP(A:A,[1]TDSheet!$A:$N,14,0)</f>
        <v>0</v>
      </c>
      <c r="M30" s="14">
        <f>VLOOKUP(A:A,[1]TDSheet!$A:$X,24,0)</f>
        <v>110</v>
      </c>
      <c r="N30" s="14"/>
      <c r="O30" s="14"/>
      <c r="P30" s="14"/>
      <c r="Q30" s="14"/>
      <c r="R30" s="14"/>
      <c r="S30" s="18"/>
      <c r="T30" s="14"/>
      <c r="U30" s="18"/>
      <c r="V30" s="18"/>
      <c r="W30" s="14">
        <f t="shared" si="3"/>
        <v>64.240399999999994</v>
      </c>
      <c r="X30" s="18">
        <v>150</v>
      </c>
      <c r="Y30" s="19">
        <f t="shared" si="4"/>
        <v>9.1320726521005486</v>
      </c>
      <c r="Z30" s="14">
        <f t="shared" si="5"/>
        <v>5.0847753127315531</v>
      </c>
      <c r="AA30" s="14">
        <f>VLOOKUP(A:A,[1]TDSheet!$A:$AA,27,0)</f>
        <v>0</v>
      </c>
      <c r="AB30" s="14"/>
      <c r="AC30" s="14">
        <f>VLOOKUP(A:A,[1]TDSheet!$A:$AC,29,0)</f>
        <v>0</v>
      </c>
      <c r="AD30" s="14">
        <f>VLOOKUP(A:A,[1]TDSheet!$A:$AD,30,0)</f>
        <v>0</v>
      </c>
      <c r="AE30" s="14">
        <f>VLOOKUP(A:A,[1]TDSheet!$A:$AE,31,0)</f>
        <v>65.483199999999997</v>
      </c>
      <c r="AF30" s="14">
        <f>VLOOKUP(A:A,[1]TDSheet!$A:$AF,32,0)</f>
        <v>82.449600000000004</v>
      </c>
      <c r="AG30" s="14">
        <f>VLOOKUP(A:A,[1]TDSheet!$A:$AG,33,0)</f>
        <v>67.026199999999989</v>
      </c>
      <c r="AH30" s="14">
        <f>VLOOKUP(A:A,[3]TDSheet!$A:$D,4,0)</f>
        <v>44.25</v>
      </c>
      <c r="AI30" s="14">
        <f>VLOOKUP(A:A,[1]TDSheet!$A:$AI,35,0)</f>
        <v>0</v>
      </c>
      <c r="AJ30" s="14">
        <f t="shared" si="6"/>
        <v>0</v>
      </c>
      <c r="AK30" s="14">
        <f t="shared" si="7"/>
        <v>0</v>
      </c>
      <c r="AL30" s="14">
        <f t="shared" si="8"/>
        <v>0</v>
      </c>
      <c r="AM30" s="14">
        <f t="shared" si="9"/>
        <v>150</v>
      </c>
      <c r="AN30" s="14"/>
      <c r="AO30" s="14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369.90199999999999</v>
      </c>
      <c r="D31" s="8">
        <v>694.71799999999996</v>
      </c>
      <c r="E31" s="8">
        <v>619.38599999999997</v>
      </c>
      <c r="F31" s="16">
        <v>387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618.01700000000005</v>
      </c>
      <c r="K31" s="14">
        <f t="shared" si="2"/>
        <v>1.3689999999999145</v>
      </c>
      <c r="L31" s="14">
        <f>VLOOKUP(A:A,[1]TDSheet!$A:$N,14,0)</f>
        <v>150</v>
      </c>
      <c r="M31" s="14">
        <f>VLOOKUP(A:A,[1]TDSheet!$A:$X,24,0)</f>
        <v>100</v>
      </c>
      <c r="N31" s="14"/>
      <c r="O31" s="14"/>
      <c r="P31" s="14"/>
      <c r="Q31" s="14"/>
      <c r="R31" s="14"/>
      <c r="S31" s="18"/>
      <c r="T31" s="14"/>
      <c r="U31" s="18"/>
      <c r="V31" s="18">
        <v>110</v>
      </c>
      <c r="W31" s="14">
        <f t="shared" si="3"/>
        <v>107.0172</v>
      </c>
      <c r="X31" s="18">
        <v>250</v>
      </c>
      <c r="Y31" s="19">
        <f t="shared" si="4"/>
        <v>9.3162594424073877</v>
      </c>
      <c r="Z31" s="14">
        <f t="shared" si="5"/>
        <v>3.6162411275944426</v>
      </c>
      <c r="AA31" s="14">
        <f>VLOOKUP(A:A,[1]TDSheet!$A:$AA,27,0)</f>
        <v>0</v>
      </c>
      <c r="AB31" s="14"/>
      <c r="AC31" s="14">
        <f>VLOOKUP(A:A,[1]TDSheet!$A:$AC,29,0)</f>
        <v>84.3</v>
      </c>
      <c r="AD31" s="14">
        <f>VLOOKUP(A:A,[1]TDSheet!$A:$AD,30,0)</f>
        <v>0</v>
      </c>
      <c r="AE31" s="14">
        <f>VLOOKUP(A:A,[1]TDSheet!$A:$AE,31,0)</f>
        <v>98.866399999999999</v>
      </c>
      <c r="AF31" s="14">
        <f>VLOOKUP(A:A,[1]TDSheet!$A:$AF,32,0)</f>
        <v>132.88499999999999</v>
      </c>
      <c r="AG31" s="14">
        <f>VLOOKUP(A:A,[1]TDSheet!$A:$AG,33,0)</f>
        <v>95.917600000000007</v>
      </c>
      <c r="AH31" s="14">
        <f>VLOOKUP(A:A,[3]TDSheet!$A:$D,4,0)</f>
        <v>102.12</v>
      </c>
      <c r="AI31" s="14">
        <f>VLOOKUP(A:A,[1]TDSheet!$A:$AI,35,0)</f>
        <v>0</v>
      </c>
      <c r="AJ31" s="14">
        <f t="shared" si="6"/>
        <v>0</v>
      </c>
      <c r="AK31" s="14">
        <f t="shared" si="7"/>
        <v>0</v>
      </c>
      <c r="AL31" s="14">
        <f t="shared" si="8"/>
        <v>110</v>
      </c>
      <c r="AM31" s="14">
        <f t="shared" si="9"/>
        <v>250</v>
      </c>
      <c r="AN31" s="14"/>
      <c r="AO31" s="14"/>
    </row>
    <row r="32" spans="1:41" s="1" customFormat="1" ht="21.95" customHeight="1" outlineLevel="1" x14ac:dyDescent="0.2">
      <c r="A32" s="7" t="s">
        <v>35</v>
      </c>
      <c r="B32" s="7" t="s">
        <v>8</v>
      </c>
      <c r="C32" s="8">
        <v>165.126</v>
      </c>
      <c r="D32" s="8">
        <v>340.988</v>
      </c>
      <c r="E32" s="8">
        <v>300.58</v>
      </c>
      <c r="F32" s="8">
        <v>204.714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4">
        <f>VLOOKUP(A:A,[2]TDSheet!$A:$F,6,0)</f>
        <v>295.93900000000002</v>
      </c>
      <c r="K32" s="14">
        <f t="shared" si="2"/>
        <v>4.6409999999999627</v>
      </c>
      <c r="L32" s="14">
        <f>VLOOKUP(A:A,[1]TDSheet!$A:$N,14,0)</f>
        <v>50</v>
      </c>
      <c r="M32" s="14">
        <f>VLOOKUP(A:A,[1]TDSheet!$A:$X,24,0)</f>
        <v>90</v>
      </c>
      <c r="N32" s="14"/>
      <c r="O32" s="14"/>
      <c r="P32" s="14"/>
      <c r="Q32" s="14"/>
      <c r="R32" s="14"/>
      <c r="S32" s="18">
        <v>30</v>
      </c>
      <c r="T32" s="14"/>
      <c r="U32" s="18"/>
      <c r="V32" s="18">
        <v>50</v>
      </c>
      <c r="W32" s="14">
        <f t="shared" si="3"/>
        <v>60.116</v>
      </c>
      <c r="X32" s="18">
        <v>150</v>
      </c>
      <c r="Y32" s="19">
        <f t="shared" si="4"/>
        <v>9.5600838379133659</v>
      </c>
      <c r="Z32" s="14">
        <f t="shared" si="5"/>
        <v>3.4053163883159225</v>
      </c>
      <c r="AA32" s="14">
        <f>VLOOKUP(A:A,[1]TDSheet!$A:$AA,27,0)</f>
        <v>0</v>
      </c>
      <c r="AB32" s="14"/>
      <c r="AC32" s="14">
        <f>VLOOKUP(A:A,[1]TDSheet!$A:$AC,29,0)</f>
        <v>0</v>
      </c>
      <c r="AD32" s="14">
        <f>VLOOKUP(A:A,[1]TDSheet!$A:$AD,30,0)</f>
        <v>0</v>
      </c>
      <c r="AE32" s="14">
        <f>VLOOKUP(A:A,[1]TDSheet!$A:$AE,31,0)</f>
        <v>44.702999999999996</v>
      </c>
      <c r="AF32" s="14">
        <f>VLOOKUP(A:A,[1]TDSheet!$A:$AF,32,0)</f>
        <v>56.7</v>
      </c>
      <c r="AG32" s="14">
        <f>VLOOKUP(A:A,[1]TDSheet!$A:$AG,33,0)</f>
        <v>50.97</v>
      </c>
      <c r="AH32" s="14">
        <f>VLOOKUP(A:A,[3]TDSheet!$A:$D,4,0)</f>
        <v>75.44</v>
      </c>
      <c r="AI32" s="14">
        <f>VLOOKUP(A:A,[1]TDSheet!$A:$AI,35,0)</f>
        <v>0</v>
      </c>
      <c r="AJ32" s="14">
        <f t="shared" si="6"/>
        <v>30</v>
      </c>
      <c r="AK32" s="14">
        <f t="shared" si="7"/>
        <v>0</v>
      </c>
      <c r="AL32" s="14">
        <f t="shared" si="8"/>
        <v>50</v>
      </c>
      <c r="AM32" s="14">
        <f t="shared" si="9"/>
        <v>150</v>
      </c>
      <c r="AN32" s="14"/>
      <c r="AO32" s="14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4292.1689999999999</v>
      </c>
      <c r="D33" s="8">
        <v>26986.58</v>
      </c>
      <c r="E33" s="8">
        <v>11949.91</v>
      </c>
      <c r="F33" s="8">
        <v>9157.6530000000002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4">
        <f>VLOOKUP(A:A,[2]TDSheet!$A:$F,6,0)</f>
        <v>12010.874</v>
      </c>
      <c r="K33" s="14">
        <f t="shared" si="2"/>
        <v>-60.963999999999942</v>
      </c>
      <c r="L33" s="14">
        <f>VLOOKUP(A:A,[1]TDSheet!$A:$N,14,0)</f>
        <v>0</v>
      </c>
      <c r="M33" s="14">
        <f>VLOOKUP(A:A,[1]TDSheet!$A:$X,24,0)</f>
        <v>1700</v>
      </c>
      <c r="N33" s="14"/>
      <c r="O33" s="14"/>
      <c r="P33" s="14"/>
      <c r="Q33" s="14"/>
      <c r="R33" s="14"/>
      <c r="S33" s="18">
        <v>800</v>
      </c>
      <c r="T33" s="14"/>
      <c r="U33" s="18">
        <v>3800</v>
      </c>
      <c r="V33" s="18"/>
      <c r="W33" s="14">
        <f t="shared" si="3"/>
        <v>1866.6919999999998</v>
      </c>
      <c r="X33" s="18">
        <v>1000</v>
      </c>
      <c r="Y33" s="19">
        <f t="shared" si="4"/>
        <v>8.8164801691977033</v>
      </c>
      <c r="Z33" s="14">
        <f t="shared" si="5"/>
        <v>4.9058189567427304</v>
      </c>
      <c r="AA33" s="14">
        <f>VLOOKUP(A:A,[1]TDSheet!$A:$AA,27,0)</f>
        <v>0</v>
      </c>
      <c r="AB33" s="14"/>
      <c r="AC33" s="14">
        <f>VLOOKUP(A:A,[1]TDSheet!$A:$AC,29,0)</f>
        <v>2616.4499999999998</v>
      </c>
      <c r="AD33" s="14">
        <f>VLOOKUP(A:A,[1]TDSheet!$A:$AD,30,0)</f>
        <v>0</v>
      </c>
      <c r="AE33" s="14">
        <f>VLOOKUP(A:A,[1]TDSheet!$A:$AE,31,0)</f>
        <v>1460.2583999999999</v>
      </c>
      <c r="AF33" s="14">
        <f>VLOOKUP(A:A,[1]TDSheet!$A:$AF,32,0)</f>
        <v>1880.7418000000002</v>
      </c>
      <c r="AG33" s="14">
        <f>VLOOKUP(A:A,[1]TDSheet!$A:$AG,33,0)</f>
        <v>1926.922</v>
      </c>
      <c r="AH33" s="14">
        <f>VLOOKUP(A:A,[3]TDSheet!$A:$D,4,0)</f>
        <v>2127.6469999999999</v>
      </c>
      <c r="AI33" s="14" t="str">
        <f>VLOOKUP(A:A,[1]TDSheet!$A:$AI,35,0)</f>
        <v>май яб</v>
      </c>
      <c r="AJ33" s="14">
        <f t="shared" si="6"/>
        <v>800</v>
      </c>
      <c r="AK33" s="14">
        <f t="shared" si="7"/>
        <v>3800</v>
      </c>
      <c r="AL33" s="14">
        <f t="shared" si="8"/>
        <v>0</v>
      </c>
      <c r="AM33" s="14">
        <f t="shared" si="9"/>
        <v>1000</v>
      </c>
      <c r="AN33" s="14"/>
      <c r="AO33" s="14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308.12099999999998</v>
      </c>
      <c r="D34" s="8">
        <v>1161.626</v>
      </c>
      <c r="E34" s="8">
        <v>633.50599999999997</v>
      </c>
      <c r="F34" s="8">
        <v>494.42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4">
        <f>VLOOKUP(A:A,[2]TDSheet!$A:$F,6,0)</f>
        <v>616.37800000000004</v>
      </c>
      <c r="K34" s="14">
        <f t="shared" si="2"/>
        <v>17.127999999999929</v>
      </c>
      <c r="L34" s="14">
        <f>VLOOKUP(A:A,[1]TDSheet!$A:$N,14,0)</f>
        <v>0</v>
      </c>
      <c r="M34" s="14">
        <f>VLOOKUP(A:A,[1]TDSheet!$A:$X,24,0)</f>
        <v>200</v>
      </c>
      <c r="N34" s="14"/>
      <c r="O34" s="14"/>
      <c r="P34" s="14"/>
      <c r="Q34" s="14"/>
      <c r="R34" s="14"/>
      <c r="S34" s="18"/>
      <c r="T34" s="14"/>
      <c r="U34" s="18"/>
      <c r="V34" s="18">
        <v>100</v>
      </c>
      <c r="W34" s="14">
        <f t="shared" si="3"/>
        <v>113.02680000000001</v>
      </c>
      <c r="X34" s="18">
        <v>220</v>
      </c>
      <c r="Y34" s="19">
        <f t="shared" si="4"/>
        <v>8.9750395481425649</v>
      </c>
      <c r="Z34" s="14">
        <f t="shared" si="5"/>
        <v>4.3743607710737624</v>
      </c>
      <c r="AA34" s="14">
        <f>VLOOKUP(A:A,[1]TDSheet!$A:$AA,27,0)</f>
        <v>0</v>
      </c>
      <c r="AB34" s="14"/>
      <c r="AC34" s="14">
        <f>VLOOKUP(A:A,[1]TDSheet!$A:$AC,29,0)</f>
        <v>68.372</v>
      </c>
      <c r="AD34" s="14">
        <f>VLOOKUP(A:A,[1]TDSheet!$A:$AD,30,0)</f>
        <v>0</v>
      </c>
      <c r="AE34" s="14">
        <f>VLOOKUP(A:A,[1]TDSheet!$A:$AE,31,0)</f>
        <v>107.7132</v>
      </c>
      <c r="AF34" s="14">
        <f>VLOOKUP(A:A,[1]TDSheet!$A:$AF,32,0)</f>
        <v>126.1926</v>
      </c>
      <c r="AG34" s="14">
        <f>VLOOKUP(A:A,[1]TDSheet!$A:$AG,33,0)</f>
        <v>110.65540000000001</v>
      </c>
      <c r="AH34" s="14">
        <f>VLOOKUP(A:A,[3]TDSheet!$A:$D,4,0)</f>
        <v>105.077</v>
      </c>
      <c r="AI34" s="14">
        <f>VLOOKUP(A:A,[1]TDSheet!$A:$AI,35,0)</f>
        <v>0</v>
      </c>
      <c r="AJ34" s="14">
        <f t="shared" si="6"/>
        <v>0</v>
      </c>
      <c r="AK34" s="14">
        <f t="shared" si="7"/>
        <v>0</v>
      </c>
      <c r="AL34" s="14">
        <f t="shared" si="8"/>
        <v>100</v>
      </c>
      <c r="AM34" s="14">
        <f t="shared" si="9"/>
        <v>220</v>
      </c>
      <c r="AN34" s="14"/>
      <c r="AO34" s="14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3140.43</v>
      </c>
      <c r="D35" s="8">
        <v>9928.7749999999996</v>
      </c>
      <c r="E35" s="8">
        <v>4965.5249999999996</v>
      </c>
      <c r="F35" s="8">
        <v>2212.3049999999998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4">
        <f>VLOOKUP(A:A,[2]TDSheet!$A:$F,6,0)</f>
        <v>4958.8220000000001</v>
      </c>
      <c r="K35" s="14">
        <f t="shared" si="2"/>
        <v>6.7029999999995198</v>
      </c>
      <c r="L35" s="14">
        <f>VLOOKUP(A:A,[1]TDSheet!$A:$N,14,0)</f>
        <v>850</v>
      </c>
      <c r="M35" s="14">
        <f>VLOOKUP(A:A,[1]TDSheet!$A:$X,24,0)</f>
        <v>900</v>
      </c>
      <c r="N35" s="14"/>
      <c r="O35" s="14"/>
      <c r="P35" s="14"/>
      <c r="Q35" s="14"/>
      <c r="R35" s="14"/>
      <c r="S35" s="18"/>
      <c r="T35" s="14"/>
      <c r="U35" s="18">
        <v>1200</v>
      </c>
      <c r="V35" s="18"/>
      <c r="W35" s="14">
        <f t="shared" si="3"/>
        <v>611.63599999999997</v>
      </c>
      <c r="X35" s="18">
        <v>400</v>
      </c>
      <c r="Y35" s="19">
        <f t="shared" si="4"/>
        <v>9.0941425946150982</v>
      </c>
      <c r="Z35" s="14">
        <f t="shared" si="5"/>
        <v>3.6170287556651339</v>
      </c>
      <c r="AA35" s="14">
        <f>VLOOKUP(A:A,[1]TDSheet!$A:$AA,27,0)</f>
        <v>1099.82</v>
      </c>
      <c r="AB35" s="14"/>
      <c r="AC35" s="14">
        <f>VLOOKUP(A:A,[1]TDSheet!$A:$AC,29,0)</f>
        <v>807.52499999999998</v>
      </c>
      <c r="AD35" s="14">
        <f>VLOOKUP(A:A,[1]TDSheet!$A:$AD,30,0)</f>
        <v>0</v>
      </c>
      <c r="AE35" s="14">
        <f>VLOOKUP(A:A,[1]TDSheet!$A:$AE,31,0)</f>
        <v>1134.7813999999998</v>
      </c>
      <c r="AF35" s="14">
        <f>VLOOKUP(A:A,[1]TDSheet!$A:$AF,32,0)</f>
        <v>1053.3120000000001</v>
      </c>
      <c r="AG35" s="14">
        <f>VLOOKUP(A:A,[1]TDSheet!$A:$AG,33,0)</f>
        <v>704.63599999999997</v>
      </c>
      <c r="AH35" s="14">
        <f>VLOOKUP(A:A,[3]TDSheet!$A:$D,4,0)</f>
        <v>666.87199999999996</v>
      </c>
      <c r="AI35" s="14" t="str">
        <f>VLOOKUP(A:A,[1]TDSheet!$A:$AI,35,0)</f>
        <v>оконч</v>
      </c>
      <c r="AJ35" s="14">
        <f t="shared" si="6"/>
        <v>0</v>
      </c>
      <c r="AK35" s="14">
        <f t="shared" si="7"/>
        <v>1200</v>
      </c>
      <c r="AL35" s="14">
        <f t="shared" si="8"/>
        <v>0</v>
      </c>
      <c r="AM35" s="14">
        <f t="shared" si="9"/>
        <v>400</v>
      </c>
      <c r="AN35" s="14"/>
      <c r="AO35" s="14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2906.1860000000001</v>
      </c>
      <c r="D36" s="8">
        <v>9528.8739999999998</v>
      </c>
      <c r="E36" s="8">
        <v>5335.67</v>
      </c>
      <c r="F36" s="8">
        <v>2144.04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4">
        <f>VLOOKUP(A:A,[2]TDSheet!$A:$F,6,0)</f>
        <v>5305.7650000000003</v>
      </c>
      <c r="K36" s="14">
        <f t="shared" si="2"/>
        <v>29.904999999999745</v>
      </c>
      <c r="L36" s="14">
        <f>VLOOKUP(A:A,[1]TDSheet!$A:$N,14,0)</f>
        <v>800</v>
      </c>
      <c r="M36" s="14">
        <f>VLOOKUP(A:A,[1]TDSheet!$A:$X,24,0)</f>
        <v>1300</v>
      </c>
      <c r="N36" s="14"/>
      <c r="O36" s="14"/>
      <c r="P36" s="14"/>
      <c r="Q36" s="14"/>
      <c r="R36" s="14"/>
      <c r="S36" s="18"/>
      <c r="T36" s="14"/>
      <c r="U36" s="18">
        <v>1400</v>
      </c>
      <c r="V36" s="18"/>
      <c r="W36" s="14">
        <f t="shared" si="3"/>
        <v>686.88400000000001</v>
      </c>
      <c r="X36" s="18">
        <v>600</v>
      </c>
      <c r="Y36" s="19">
        <f t="shared" si="4"/>
        <v>9.0903849849465121</v>
      </c>
      <c r="Z36" s="14">
        <f t="shared" si="5"/>
        <v>3.1214004111320106</v>
      </c>
      <c r="AA36" s="14">
        <f>VLOOKUP(A:A,[1]TDSheet!$A:$AA,27,0)</f>
        <v>1108.08</v>
      </c>
      <c r="AB36" s="14"/>
      <c r="AC36" s="14">
        <f>VLOOKUP(A:A,[1]TDSheet!$A:$AC,29,0)</f>
        <v>793.17</v>
      </c>
      <c r="AD36" s="14">
        <f>VLOOKUP(A:A,[1]TDSheet!$A:$AD,30,0)</f>
        <v>0</v>
      </c>
      <c r="AE36" s="14">
        <f>VLOOKUP(A:A,[1]TDSheet!$A:$AE,31,0)</f>
        <v>950.07299999999998</v>
      </c>
      <c r="AF36" s="14">
        <f>VLOOKUP(A:A,[1]TDSheet!$A:$AF,32,0)</f>
        <v>962.65179999999998</v>
      </c>
      <c r="AG36" s="14">
        <f>VLOOKUP(A:A,[1]TDSheet!$A:$AG,33,0)</f>
        <v>680.72799999999995</v>
      </c>
      <c r="AH36" s="14">
        <f>VLOOKUP(A:A,[3]TDSheet!$A:$D,4,0)</f>
        <v>735.50199999999995</v>
      </c>
      <c r="AI36" s="14" t="str">
        <f>VLOOKUP(A:A,[1]TDSheet!$A:$AI,35,0)</f>
        <v>оконч</v>
      </c>
      <c r="AJ36" s="14">
        <f t="shared" si="6"/>
        <v>0</v>
      </c>
      <c r="AK36" s="14">
        <f t="shared" si="7"/>
        <v>1400</v>
      </c>
      <c r="AL36" s="14">
        <f t="shared" si="8"/>
        <v>0</v>
      </c>
      <c r="AM36" s="14">
        <f t="shared" si="9"/>
        <v>600</v>
      </c>
      <c r="AN36" s="14"/>
      <c r="AO36" s="14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166.68799999999999</v>
      </c>
      <c r="D37" s="8">
        <v>392.601</v>
      </c>
      <c r="E37" s="8">
        <v>289.541</v>
      </c>
      <c r="F37" s="8">
        <v>265.33300000000003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4">
        <f>VLOOKUP(A:A,[2]TDSheet!$A:$F,6,0)</f>
        <v>277.238</v>
      </c>
      <c r="K37" s="14">
        <f t="shared" si="2"/>
        <v>12.302999999999997</v>
      </c>
      <c r="L37" s="14">
        <f>VLOOKUP(A:A,[1]TDSheet!$A:$N,14,0)</f>
        <v>50</v>
      </c>
      <c r="M37" s="14">
        <f>VLOOKUP(A:A,[1]TDSheet!$A:$X,24,0)</f>
        <v>50</v>
      </c>
      <c r="N37" s="14"/>
      <c r="O37" s="14"/>
      <c r="P37" s="14"/>
      <c r="Q37" s="14"/>
      <c r="R37" s="14"/>
      <c r="S37" s="18"/>
      <c r="T37" s="14"/>
      <c r="U37" s="18"/>
      <c r="V37" s="18">
        <v>40</v>
      </c>
      <c r="W37" s="14">
        <f t="shared" si="3"/>
        <v>57.908200000000001</v>
      </c>
      <c r="X37" s="18">
        <v>100</v>
      </c>
      <c r="Y37" s="19">
        <f t="shared" si="4"/>
        <v>8.7264497946750197</v>
      </c>
      <c r="Z37" s="14">
        <f t="shared" si="5"/>
        <v>4.5819590317088084</v>
      </c>
      <c r="AA37" s="14">
        <f>VLOOKUP(A:A,[1]TDSheet!$A:$AA,27,0)</f>
        <v>0</v>
      </c>
      <c r="AB37" s="14"/>
      <c r="AC37" s="14">
        <f>VLOOKUP(A:A,[1]TDSheet!$A:$AC,29,0)</f>
        <v>0</v>
      </c>
      <c r="AD37" s="14">
        <f>VLOOKUP(A:A,[1]TDSheet!$A:$AD,30,0)</f>
        <v>0</v>
      </c>
      <c r="AE37" s="14">
        <f>VLOOKUP(A:A,[1]TDSheet!$A:$AE,31,0)</f>
        <v>65.194000000000003</v>
      </c>
      <c r="AF37" s="14">
        <f>VLOOKUP(A:A,[1]TDSheet!$A:$AF,32,0)</f>
        <v>62.717399999999998</v>
      </c>
      <c r="AG37" s="14">
        <f>VLOOKUP(A:A,[1]TDSheet!$A:$AG,33,0)</f>
        <v>55.341600000000007</v>
      </c>
      <c r="AH37" s="14">
        <f>VLOOKUP(A:A,[3]TDSheet!$A:$D,4,0)</f>
        <v>48.564999999999998</v>
      </c>
      <c r="AI37" s="14">
        <f>VLOOKUP(A:A,[1]TDSheet!$A:$AI,35,0)</f>
        <v>0</v>
      </c>
      <c r="AJ37" s="14">
        <f t="shared" si="6"/>
        <v>0</v>
      </c>
      <c r="AK37" s="14">
        <f t="shared" si="7"/>
        <v>0</v>
      </c>
      <c r="AL37" s="14">
        <f t="shared" si="8"/>
        <v>40</v>
      </c>
      <c r="AM37" s="14">
        <f t="shared" si="9"/>
        <v>100</v>
      </c>
      <c r="AN37" s="14"/>
      <c r="AO37" s="14"/>
    </row>
    <row r="38" spans="1:41" s="1" customFormat="1" ht="21.95" customHeight="1" outlineLevel="1" x14ac:dyDescent="0.2">
      <c r="A38" s="7" t="s">
        <v>41</v>
      </c>
      <c r="B38" s="7" t="s">
        <v>8</v>
      </c>
      <c r="C38" s="8">
        <v>184.56100000000001</v>
      </c>
      <c r="D38" s="8">
        <v>344.47399999999999</v>
      </c>
      <c r="E38" s="8">
        <v>286.80799999999999</v>
      </c>
      <c r="F38" s="8">
        <v>238.70699999999999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4">
        <f>VLOOKUP(A:A,[2]TDSheet!$A:$F,6,0)</f>
        <v>274.52600000000001</v>
      </c>
      <c r="K38" s="14">
        <f t="shared" si="2"/>
        <v>12.281999999999982</v>
      </c>
      <c r="L38" s="14">
        <f>VLOOKUP(A:A,[1]TDSheet!$A:$N,14,0)</f>
        <v>50</v>
      </c>
      <c r="M38" s="14">
        <f>VLOOKUP(A:A,[1]TDSheet!$A:$X,24,0)</f>
        <v>40</v>
      </c>
      <c r="N38" s="14"/>
      <c r="O38" s="14"/>
      <c r="P38" s="14"/>
      <c r="Q38" s="14"/>
      <c r="R38" s="14"/>
      <c r="S38" s="18">
        <v>30</v>
      </c>
      <c r="T38" s="14"/>
      <c r="U38" s="18"/>
      <c r="V38" s="18">
        <v>40</v>
      </c>
      <c r="W38" s="14">
        <f t="shared" si="3"/>
        <v>57.361599999999996</v>
      </c>
      <c r="X38" s="18">
        <v>100</v>
      </c>
      <c r="Y38" s="19">
        <f t="shared" si="4"/>
        <v>8.6940915176703584</v>
      </c>
      <c r="Z38" s="14">
        <f t="shared" si="5"/>
        <v>4.1614424981172071</v>
      </c>
      <c r="AA38" s="14">
        <f>VLOOKUP(A:A,[1]TDSheet!$A:$AA,27,0)</f>
        <v>0</v>
      </c>
      <c r="AB38" s="14"/>
      <c r="AC38" s="14">
        <f>VLOOKUP(A:A,[1]TDSheet!$A:$AC,29,0)</f>
        <v>0</v>
      </c>
      <c r="AD38" s="14">
        <f>VLOOKUP(A:A,[1]TDSheet!$A:$AD,30,0)</f>
        <v>0</v>
      </c>
      <c r="AE38" s="14">
        <f>VLOOKUP(A:A,[1]TDSheet!$A:$AE,31,0)</f>
        <v>54.0336</v>
      </c>
      <c r="AF38" s="14">
        <f>VLOOKUP(A:A,[1]TDSheet!$A:$AF,32,0)</f>
        <v>62.654399999999995</v>
      </c>
      <c r="AG38" s="14">
        <f>VLOOKUP(A:A,[1]TDSheet!$A:$AG,33,0)</f>
        <v>51.922000000000004</v>
      </c>
      <c r="AH38" s="14">
        <f>VLOOKUP(A:A,[3]TDSheet!$A:$D,4,0)</f>
        <v>62.48</v>
      </c>
      <c r="AI38" s="14">
        <f>VLOOKUP(A:A,[1]TDSheet!$A:$AI,35,0)</f>
        <v>0</v>
      </c>
      <c r="AJ38" s="14">
        <f t="shared" si="6"/>
        <v>30</v>
      </c>
      <c r="AK38" s="14">
        <f t="shared" si="7"/>
        <v>0</v>
      </c>
      <c r="AL38" s="14">
        <f t="shared" si="8"/>
        <v>40</v>
      </c>
      <c r="AM38" s="14">
        <f t="shared" si="9"/>
        <v>100</v>
      </c>
      <c r="AN38" s="14"/>
      <c r="AO38" s="14"/>
    </row>
    <row r="39" spans="1:41" s="1" customFormat="1" ht="11.1" customHeight="1" outlineLevel="1" x14ac:dyDescent="0.2">
      <c r="A39" s="7" t="s">
        <v>42</v>
      </c>
      <c r="B39" s="7" t="s">
        <v>8</v>
      </c>
      <c r="C39" s="8">
        <v>38.585000000000001</v>
      </c>
      <c r="D39" s="8">
        <v>64.454999999999998</v>
      </c>
      <c r="E39" s="8">
        <v>28.052</v>
      </c>
      <c r="F39" s="8">
        <v>74.165000000000006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180</v>
      </c>
      <c r="J39" s="14">
        <f>VLOOKUP(A:A,[2]TDSheet!$A:$F,6,0)</f>
        <v>27.175999999999998</v>
      </c>
      <c r="K39" s="14">
        <f t="shared" si="2"/>
        <v>0.87600000000000122</v>
      </c>
      <c r="L39" s="14">
        <f>VLOOKUP(A:A,[1]TDSheet!$A:$N,14,0)</f>
        <v>0</v>
      </c>
      <c r="M39" s="14">
        <f>VLOOKUP(A:A,[1]TDSheet!$A:$X,24,0)</f>
        <v>0</v>
      </c>
      <c r="N39" s="14"/>
      <c r="O39" s="14"/>
      <c r="P39" s="14"/>
      <c r="Q39" s="14"/>
      <c r="R39" s="14"/>
      <c r="S39" s="18"/>
      <c r="T39" s="14"/>
      <c r="U39" s="18"/>
      <c r="V39" s="18"/>
      <c r="W39" s="14">
        <f t="shared" si="3"/>
        <v>5.6104000000000003</v>
      </c>
      <c r="X39" s="18">
        <v>30</v>
      </c>
      <c r="Y39" s="19">
        <f t="shared" si="4"/>
        <v>18.566412377014117</v>
      </c>
      <c r="Z39" s="14">
        <f t="shared" si="5"/>
        <v>13.219200057036932</v>
      </c>
      <c r="AA39" s="14">
        <f>VLOOKUP(A:A,[1]TDSheet!$A:$AA,27,0)</f>
        <v>0</v>
      </c>
      <c r="AB39" s="14"/>
      <c r="AC39" s="14">
        <f>VLOOKUP(A:A,[1]TDSheet!$A:$AC,29,0)</f>
        <v>0</v>
      </c>
      <c r="AD39" s="14">
        <f>VLOOKUP(A:A,[1]TDSheet!$A:$AD,30,0)</f>
        <v>0</v>
      </c>
      <c r="AE39" s="14">
        <f>VLOOKUP(A:A,[1]TDSheet!$A:$AE,31,0)</f>
        <v>4.7249999999999996</v>
      </c>
      <c r="AF39" s="14">
        <f>VLOOKUP(A:A,[1]TDSheet!$A:$AF,32,0)</f>
        <v>8.6989999999999998</v>
      </c>
      <c r="AG39" s="14">
        <f>VLOOKUP(A:A,[1]TDSheet!$A:$AG,33,0)</f>
        <v>6.2249999999999996</v>
      </c>
      <c r="AH39" s="14">
        <f>VLOOKUP(A:A,[3]TDSheet!$A:$D,4,0)</f>
        <v>5.95</v>
      </c>
      <c r="AI39" s="14" t="e">
        <f>VLOOKUP(A:A,[1]TDSheet!$A:$AI,35,0)</f>
        <v>#N/A</v>
      </c>
      <c r="AJ39" s="14">
        <f t="shared" si="6"/>
        <v>0</v>
      </c>
      <c r="AK39" s="14">
        <f t="shared" si="7"/>
        <v>0</v>
      </c>
      <c r="AL39" s="14">
        <f t="shared" si="8"/>
        <v>0</v>
      </c>
      <c r="AM39" s="14">
        <f t="shared" si="9"/>
        <v>30</v>
      </c>
      <c r="AN39" s="14"/>
      <c r="AO39" s="14"/>
    </row>
    <row r="40" spans="1:41" s="1" customFormat="1" ht="11.1" customHeight="1" outlineLevel="1" x14ac:dyDescent="0.2">
      <c r="A40" s="7" t="s">
        <v>43</v>
      </c>
      <c r="B40" s="7" t="s">
        <v>8</v>
      </c>
      <c r="C40" s="8">
        <v>248.72800000000001</v>
      </c>
      <c r="D40" s="8">
        <v>996.38</v>
      </c>
      <c r="E40" s="8">
        <v>501.85599999999999</v>
      </c>
      <c r="F40" s="8">
        <v>734.43200000000002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4">
        <f>VLOOKUP(A:A,[2]TDSheet!$A:$F,6,0)</f>
        <v>481.35</v>
      </c>
      <c r="K40" s="14">
        <f t="shared" si="2"/>
        <v>20.505999999999972</v>
      </c>
      <c r="L40" s="14">
        <f>VLOOKUP(A:A,[1]TDSheet!$A:$N,14,0)</f>
        <v>0</v>
      </c>
      <c r="M40" s="14">
        <f>VLOOKUP(A:A,[1]TDSheet!$A:$X,24,0)</f>
        <v>0</v>
      </c>
      <c r="N40" s="14"/>
      <c r="O40" s="14"/>
      <c r="P40" s="14"/>
      <c r="Q40" s="14"/>
      <c r="R40" s="14"/>
      <c r="S40" s="18"/>
      <c r="T40" s="14"/>
      <c r="U40" s="18"/>
      <c r="V40" s="18"/>
      <c r="W40" s="14">
        <f t="shared" si="3"/>
        <v>100.3712</v>
      </c>
      <c r="X40" s="18">
        <v>150</v>
      </c>
      <c r="Y40" s="19">
        <f t="shared" si="4"/>
        <v>8.8116112988586366</v>
      </c>
      <c r="Z40" s="14">
        <f t="shared" si="5"/>
        <v>7.3171587068800612</v>
      </c>
      <c r="AA40" s="14">
        <f>VLOOKUP(A:A,[1]TDSheet!$A:$AA,27,0)</f>
        <v>0</v>
      </c>
      <c r="AB40" s="14"/>
      <c r="AC40" s="14">
        <f>VLOOKUP(A:A,[1]TDSheet!$A:$AC,29,0)</f>
        <v>0</v>
      </c>
      <c r="AD40" s="14">
        <f>VLOOKUP(A:A,[1]TDSheet!$A:$AD,30,0)</f>
        <v>0</v>
      </c>
      <c r="AE40" s="14">
        <f>VLOOKUP(A:A,[1]TDSheet!$A:$AE,31,0)</f>
        <v>107.5992</v>
      </c>
      <c r="AF40" s="14">
        <f>VLOOKUP(A:A,[1]TDSheet!$A:$AF,32,0)</f>
        <v>127.7012</v>
      </c>
      <c r="AG40" s="14">
        <f>VLOOKUP(A:A,[1]TDSheet!$A:$AG,33,0)</f>
        <v>125.5874</v>
      </c>
      <c r="AH40" s="14">
        <f>VLOOKUP(A:A,[3]TDSheet!$A:$D,4,0)</f>
        <v>106.73699999999999</v>
      </c>
      <c r="AI40" s="14">
        <f>VLOOKUP(A:A,[1]TDSheet!$A:$AI,35,0)</f>
        <v>0</v>
      </c>
      <c r="AJ40" s="14">
        <f t="shared" si="6"/>
        <v>0</v>
      </c>
      <c r="AK40" s="14">
        <f t="shared" si="7"/>
        <v>0</v>
      </c>
      <c r="AL40" s="14">
        <f t="shared" si="8"/>
        <v>0</v>
      </c>
      <c r="AM40" s="14">
        <f t="shared" si="9"/>
        <v>150</v>
      </c>
      <c r="AN40" s="14"/>
      <c r="AO40" s="14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49.72</v>
      </c>
      <c r="D41" s="8">
        <v>206.77</v>
      </c>
      <c r="E41" s="8">
        <v>157.922</v>
      </c>
      <c r="F41" s="8">
        <v>95.361999999999995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30</v>
      </c>
      <c r="J41" s="14">
        <f>VLOOKUP(A:A,[2]TDSheet!$A:$F,6,0)</f>
        <v>166.001</v>
      </c>
      <c r="K41" s="14">
        <f t="shared" si="2"/>
        <v>-8.0790000000000077</v>
      </c>
      <c r="L41" s="14">
        <f>VLOOKUP(A:A,[1]TDSheet!$A:$N,14,0)</f>
        <v>20</v>
      </c>
      <c r="M41" s="14">
        <f>VLOOKUP(A:A,[1]TDSheet!$A:$X,24,0)</f>
        <v>40</v>
      </c>
      <c r="N41" s="14"/>
      <c r="O41" s="14"/>
      <c r="P41" s="14"/>
      <c r="Q41" s="14"/>
      <c r="R41" s="14"/>
      <c r="S41" s="18">
        <v>40</v>
      </c>
      <c r="T41" s="14"/>
      <c r="U41" s="18"/>
      <c r="V41" s="18">
        <v>30</v>
      </c>
      <c r="W41" s="14">
        <f t="shared" si="3"/>
        <v>31.584399999999999</v>
      </c>
      <c r="X41" s="18">
        <v>40</v>
      </c>
      <c r="Y41" s="19">
        <f t="shared" si="4"/>
        <v>8.4016793100391318</v>
      </c>
      <c r="Z41" s="14">
        <f t="shared" si="5"/>
        <v>3.0192753384582263</v>
      </c>
      <c r="AA41" s="14">
        <f>VLOOKUP(A:A,[1]TDSheet!$A:$AA,27,0)</f>
        <v>0</v>
      </c>
      <c r="AB41" s="14"/>
      <c r="AC41" s="14">
        <f>VLOOKUP(A:A,[1]TDSheet!$A:$AC,29,0)</f>
        <v>0</v>
      </c>
      <c r="AD41" s="14">
        <f>VLOOKUP(A:A,[1]TDSheet!$A:$AD,30,0)</f>
        <v>0</v>
      </c>
      <c r="AE41" s="14">
        <f>VLOOKUP(A:A,[1]TDSheet!$A:$AE,31,0)</f>
        <v>30.445600000000002</v>
      </c>
      <c r="AF41" s="14">
        <f>VLOOKUP(A:A,[1]TDSheet!$A:$AF,32,0)</f>
        <v>26.316000000000003</v>
      </c>
      <c r="AG41" s="14">
        <f>VLOOKUP(A:A,[1]TDSheet!$A:$AG,33,0)</f>
        <v>26.512999999999998</v>
      </c>
      <c r="AH41" s="14">
        <f>VLOOKUP(A:A,[3]TDSheet!$A:$D,4,0)</f>
        <v>29.19</v>
      </c>
      <c r="AI41" s="14">
        <f>VLOOKUP(A:A,[1]TDSheet!$A:$AI,35,0)</f>
        <v>0</v>
      </c>
      <c r="AJ41" s="14">
        <f t="shared" si="6"/>
        <v>40</v>
      </c>
      <c r="AK41" s="14">
        <f t="shared" si="7"/>
        <v>0</v>
      </c>
      <c r="AL41" s="14">
        <f t="shared" si="8"/>
        <v>30</v>
      </c>
      <c r="AM41" s="14">
        <f t="shared" si="9"/>
        <v>40</v>
      </c>
      <c r="AN41" s="14"/>
      <c r="AO41" s="14"/>
    </row>
    <row r="42" spans="1:41" s="1" customFormat="1" ht="11.1" customHeight="1" outlineLevel="1" x14ac:dyDescent="0.2">
      <c r="A42" s="7" t="s">
        <v>45</v>
      </c>
      <c r="B42" s="7" t="s">
        <v>8</v>
      </c>
      <c r="C42" s="8">
        <v>161.023</v>
      </c>
      <c r="D42" s="8">
        <v>54.197000000000003</v>
      </c>
      <c r="E42" s="8">
        <v>158.791</v>
      </c>
      <c r="F42" s="8">
        <v>56.369</v>
      </c>
      <c r="G42" s="1" t="str">
        <f>VLOOKUP(A:A,[1]TDSheet!$A:$G,7,0)</f>
        <v>н</v>
      </c>
      <c r="H42" s="1">
        <f>VLOOKUP(A:A,[1]TDSheet!$A:$H,8,0)</f>
        <v>1</v>
      </c>
      <c r="I42" s="1">
        <f>VLOOKUP(A:A,[1]TDSheet!$A:$I,9,0)</f>
        <v>30</v>
      </c>
      <c r="J42" s="14">
        <f>VLOOKUP(A:A,[2]TDSheet!$A:$F,6,0)</f>
        <v>211.96799999999999</v>
      </c>
      <c r="K42" s="14">
        <f t="shared" si="2"/>
        <v>-53.176999999999992</v>
      </c>
      <c r="L42" s="14">
        <f>VLOOKUP(A:A,[1]TDSheet!$A:$N,14,0)</f>
        <v>80</v>
      </c>
      <c r="M42" s="14">
        <f>VLOOKUP(A:A,[1]TDSheet!$A:$X,24,0)</f>
        <v>30</v>
      </c>
      <c r="N42" s="14"/>
      <c r="O42" s="14"/>
      <c r="P42" s="14"/>
      <c r="Q42" s="14"/>
      <c r="R42" s="14"/>
      <c r="S42" s="18">
        <v>20</v>
      </c>
      <c r="T42" s="14"/>
      <c r="U42" s="18"/>
      <c r="V42" s="18">
        <v>20</v>
      </c>
      <c r="W42" s="14">
        <f t="shared" si="3"/>
        <v>25.5442</v>
      </c>
      <c r="X42" s="18">
        <v>20</v>
      </c>
      <c r="Y42" s="19">
        <f t="shared" si="4"/>
        <v>8.8618551373697354</v>
      </c>
      <c r="Z42" s="14">
        <f t="shared" si="5"/>
        <v>2.2067240312869458</v>
      </c>
      <c r="AA42" s="14">
        <f>VLOOKUP(A:A,[1]TDSheet!$A:$AA,27,0)</f>
        <v>31.07</v>
      </c>
      <c r="AB42" s="14"/>
      <c r="AC42" s="14">
        <f>VLOOKUP(A:A,[1]TDSheet!$A:$AC,29,0)</f>
        <v>0</v>
      </c>
      <c r="AD42" s="14">
        <f>VLOOKUP(A:A,[1]TDSheet!$A:$AD,30,0)</f>
        <v>0</v>
      </c>
      <c r="AE42" s="14">
        <f>VLOOKUP(A:A,[1]TDSheet!$A:$AE,31,0)</f>
        <v>29.988</v>
      </c>
      <c r="AF42" s="14">
        <f>VLOOKUP(A:A,[1]TDSheet!$A:$AF,32,0)</f>
        <v>36.54</v>
      </c>
      <c r="AG42" s="14">
        <f>VLOOKUP(A:A,[1]TDSheet!$A:$AG,33,0)</f>
        <v>21.036000000000001</v>
      </c>
      <c r="AH42" s="14">
        <f>VLOOKUP(A:A,[3]TDSheet!$A:$D,4,0)</f>
        <v>1.3</v>
      </c>
      <c r="AI42" s="14">
        <f>VLOOKUP(A:A,[1]TDSheet!$A:$AI,35,0)</f>
        <v>0</v>
      </c>
      <c r="AJ42" s="14">
        <f t="shared" si="6"/>
        <v>20</v>
      </c>
      <c r="AK42" s="14">
        <f t="shared" si="7"/>
        <v>0</v>
      </c>
      <c r="AL42" s="14">
        <f t="shared" si="8"/>
        <v>20</v>
      </c>
      <c r="AM42" s="14">
        <f t="shared" si="9"/>
        <v>20</v>
      </c>
      <c r="AN42" s="14"/>
      <c r="AO42" s="14"/>
    </row>
    <row r="43" spans="1:41" s="1" customFormat="1" ht="11.1" customHeight="1" outlineLevel="1" x14ac:dyDescent="0.2">
      <c r="A43" s="7" t="s">
        <v>46</v>
      </c>
      <c r="B43" s="7" t="s">
        <v>8</v>
      </c>
      <c r="C43" s="8">
        <v>689.34799999999996</v>
      </c>
      <c r="D43" s="8">
        <v>2920.6509999999998</v>
      </c>
      <c r="E43" s="8">
        <v>1538.453</v>
      </c>
      <c r="F43" s="8">
        <v>554.28700000000003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30</v>
      </c>
      <c r="J43" s="14">
        <f>VLOOKUP(A:A,[2]TDSheet!$A:$F,6,0)</f>
        <v>1525.748</v>
      </c>
      <c r="K43" s="14">
        <f t="shared" si="2"/>
        <v>12.704999999999927</v>
      </c>
      <c r="L43" s="14">
        <f>VLOOKUP(A:A,[1]TDSheet!$A:$N,14,0)</f>
        <v>370</v>
      </c>
      <c r="M43" s="14">
        <f>VLOOKUP(A:A,[1]TDSheet!$A:$X,24,0)</f>
        <v>250</v>
      </c>
      <c r="N43" s="14"/>
      <c r="O43" s="14"/>
      <c r="P43" s="14"/>
      <c r="Q43" s="14"/>
      <c r="R43" s="14"/>
      <c r="S43" s="18">
        <v>400</v>
      </c>
      <c r="T43" s="14"/>
      <c r="U43" s="18"/>
      <c r="V43" s="18">
        <v>300</v>
      </c>
      <c r="W43" s="14">
        <f t="shared" si="3"/>
        <v>267.63459999999998</v>
      </c>
      <c r="X43" s="18">
        <v>400</v>
      </c>
      <c r="Y43" s="19">
        <f t="shared" si="4"/>
        <v>8.4977316086933463</v>
      </c>
      <c r="Z43" s="14">
        <f t="shared" si="5"/>
        <v>2.0710588242327415</v>
      </c>
      <c r="AA43" s="14">
        <f>VLOOKUP(A:A,[1]TDSheet!$A:$AA,27,0)</f>
        <v>0</v>
      </c>
      <c r="AB43" s="14"/>
      <c r="AC43" s="14">
        <f>VLOOKUP(A:A,[1]TDSheet!$A:$AC,29,0)</f>
        <v>200.28</v>
      </c>
      <c r="AD43" s="14">
        <f>VLOOKUP(A:A,[1]TDSheet!$A:$AD,30,0)</f>
        <v>0</v>
      </c>
      <c r="AE43" s="14">
        <f>VLOOKUP(A:A,[1]TDSheet!$A:$AE,31,0)</f>
        <v>258.23239999999998</v>
      </c>
      <c r="AF43" s="14">
        <f>VLOOKUP(A:A,[1]TDSheet!$A:$AF,32,0)</f>
        <v>270.64839999999998</v>
      </c>
      <c r="AG43" s="14">
        <f>VLOOKUP(A:A,[1]TDSheet!$A:$AG,33,0)</f>
        <v>217.83939999999998</v>
      </c>
      <c r="AH43" s="14">
        <f>VLOOKUP(A:A,[3]TDSheet!$A:$D,4,0)</f>
        <v>304.17500000000001</v>
      </c>
      <c r="AI43" s="14">
        <f>VLOOKUP(A:A,[1]TDSheet!$A:$AI,35,0)</f>
        <v>0</v>
      </c>
      <c r="AJ43" s="14">
        <f t="shared" si="6"/>
        <v>400</v>
      </c>
      <c r="AK43" s="14">
        <f t="shared" si="7"/>
        <v>0</v>
      </c>
      <c r="AL43" s="14">
        <f t="shared" si="8"/>
        <v>300</v>
      </c>
      <c r="AM43" s="14">
        <f t="shared" si="9"/>
        <v>400</v>
      </c>
      <c r="AN43" s="14"/>
      <c r="AO43" s="14"/>
    </row>
    <row r="44" spans="1:41" s="1" customFormat="1" ht="21.95" customHeight="1" outlineLevel="1" x14ac:dyDescent="0.2">
      <c r="A44" s="7" t="s">
        <v>47</v>
      </c>
      <c r="B44" s="7" t="s">
        <v>8</v>
      </c>
      <c r="C44" s="8">
        <v>119.67700000000001</v>
      </c>
      <c r="D44" s="8">
        <v>33.918999999999997</v>
      </c>
      <c r="E44" s="8">
        <v>125.81699999999999</v>
      </c>
      <c r="F44" s="8">
        <v>19.690999999999999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134.279</v>
      </c>
      <c r="K44" s="14">
        <f t="shared" si="2"/>
        <v>-8.4620000000000033</v>
      </c>
      <c r="L44" s="14">
        <f>VLOOKUP(A:A,[1]TDSheet!$A:$N,14,0)</f>
        <v>80</v>
      </c>
      <c r="M44" s="14">
        <f>VLOOKUP(A:A,[1]TDSheet!$A:$X,24,0)</f>
        <v>40</v>
      </c>
      <c r="N44" s="14"/>
      <c r="O44" s="14"/>
      <c r="P44" s="14"/>
      <c r="Q44" s="14"/>
      <c r="R44" s="14"/>
      <c r="S44" s="18">
        <v>20</v>
      </c>
      <c r="T44" s="14"/>
      <c r="U44" s="18"/>
      <c r="V44" s="18"/>
      <c r="W44" s="14">
        <f t="shared" si="3"/>
        <v>25.163399999999999</v>
      </c>
      <c r="X44" s="18">
        <v>50</v>
      </c>
      <c r="Y44" s="19">
        <f t="shared" si="4"/>
        <v>8.333174372302631</v>
      </c>
      <c r="Z44" s="14">
        <f t="shared" si="5"/>
        <v>0.78252541389478369</v>
      </c>
      <c r="AA44" s="14">
        <f>VLOOKUP(A:A,[1]TDSheet!$A:$AA,27,0)</f>
        <v>0</v>
      </c>
      <c r="AB44" s="14"/>
      <c r="AC44" s="14">
        <f>VLOOKUP(A:A,[1]TDSheet!$A:$AC,29,0)</f>
        <v>0</v>
      </c>
      <c r="AD44" s="14">
        <f>VLOOKUP(A:A,[1]TDSheet!$A:$AD,30,0)</f>
        <v>0</v>
      </c>
      <c r="AE44" s="14">
        <f>VLOOKUP(A:A,[1]TDSheet!$A:$AE,31,0)</f>
        <v>18.489799999999999</v>
      </c>
      <c r="AF44" s="14">
        <f>VLOOKUP(A:A,[1]TDSheet!$A:$AF,32,0)</f>
        <v>21.172000000000001</v>
      </c>
      <c r="AG44" s="14">
        <f>VLOOKUP(A:A,[1]TDSheet!$A:$AG,33,0)</f>
        <v>9.9212000000000007</v>
      </c>
      <c r="AH44" s="14">
        <f>VLOOKUP(A:A,[3]TDSheet!$A:$D,4,0)</f>
        <v>10.784000000000001</v>
      </c>
      <c r="AI44" s="14" t="str">
        <f>VLOOKUP(A:A,[1]TDSheet!$A:$AI,35,0)</f>
        <v xml:space="preserve">увел </v>
      </c>
      <c r="AJ44" s="14">
        <f t="shared" si="6"/>
        <v>20</v>
      </c>
      <c r="AK44" s="14">
        <f t="shared" si="7"/>
        <v>0</v>
      </c>
      <c r="AL44" s="14">
        <f t="shared" si="8"/>
        <v>0</v>
      </c>
      <c r="AM44" s="14">
        <f t="shared" si="9"/>
        <v>50</v>
      </c>
      <c r="AN44" s="14"/>
      <c r="AO44" s="14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84.313000000000002</v>
      </c>
      <c r="D45" s="8">
        <v>202.84399999999999</v>
      </c>
      <c r="E45" s="8">
        <v>219.798</v>
      </c>
      <c r="F45" s="8">
        <v>65.644999999999996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4">
        <f>VLOOKUP(A:A,[2]TDSheet!$A:$F,6,0)</f>
        <v>215.779</v>
      </c>
      <c r="K45" s="14">
        <f t="shared" si="2"/>
        <v>4.0190000000000055</v>
      </c>
      <c r="L45" s="14">
        <f>VLOOKUP(A:A,[1]TDSheet!$A:$N,14,0)</f>
        <v>60</v>
      </c>
      <c r="M45" s="14">
        <f>VLOOKUP(A:A,[1]TDSheet!$A:$X,24,0)</f>
        <v>70</v>
      </c>
      <c r="N45" s="14"/>
      <c r="O45" s="14"/>
      <c r="P45" s="14"/>
      <c r="Q45" s="14"/>
      <c r="R45" s="14"/>
      <c r="S45" s="18"/>
      <c r="T45" s="14"/>
      <c r="U45" s="18"/>
      <c r="V45" s="18">
        <v>30</v>
      </c>
      <c r="W45" s="14">
        <f t="shared" si="3"/>
        <v>31.785599999999999</v>
      </c>
      <c r="X45" s="18">
        <v>50</v>
      </c>
      <c r="Y45" s="19">
        <f t="shared" si="4"/>
        <v>8.672008708345917</v>
      </c>
      <c r="Z45" s="14">
        <f t="shared" si="5"/>
        <v>2.0652433806503572</v>
      </c>
      <c r="AA45" s="14">
        <f>VLOOKUP(A:A,[1]TDSheet!$A:$AA,27,0)</f>
        <v>0</v>
      </c>
      <c r="AB45" s="14"/>
      <c r="AC45" s="14">
        <f>VLOOKUP(A:A,[1]TDSheet!$A:$AC,29,0)</f>
        <v>60.87</v>
      </c>
      <c r="AD45" s="14">
        <f>VLOOKUP(A:A,[1]TDSheet!$A:$AD,30,0)</f>
        <v>0</v>
      </c>
      <c r="AE45" s="14">
        <f>VLOOKUP(A:A,[1]TDSheet!$A:$AE,31,0)</f>
        <v>30.962</v>
      </c>
      <c r="AF45" s="14">
        <f>VLOOKUP(A:A,[1]TDSheet!$A:$AF,32,0)</f>
        <v>24.622800000000002</v>
      </c>
      <c r="AG45" s="14">
        <f>VLOOKUP(A:A,[1]TDSheet!$A:$AG,33,0)</f>
        <v>20.897200000000002</v>
      </c>
      <c r="AH45" s="14">
        <f>VLOOKUP(A:A,[3]TDSheet!$A:$D,4,0)</f>
        <v>28.675999999999998</v>
      </c>
      <c r="AI45" s="14">
        <f>VLOOKUP(A:A,[1]TDSheet!$A:$AI,35,0)</f>
        <v>0</v>
      </c>
      <c r="AJ45" s="14">
        <f t="shared" si="6"/>
        <v>0</v>
      </c>
      <c r="AK45" s="14">
        <f t="shared" si="7"/>
        <v>0</v>
      </c>
      <c r="AL45" s="14">
        <f t="shared" si="8"/>
        <v>30</v>
      </c>
      <c r="AM45" s="14">
        <f t="shared" si="9"/>
        <v>50</v>
      </c>
      <c r="AN45" s="14"/>
      <c r="AO45" s="14"/>
    </row>
    <row r="46" spans="1:41" s="1" customFormat="1" ht="11.1" customHeight="1" outlineLevel="1" x14ac:dyDescent="0.2">
      <c r="A46" s="7" t="s">
        <v>49</v>
      </c>
      <c r="B46" s="7" t="s">
        <v>8</v>
      </c>
      <c r="C46" s="8">
        <v>154.97300000000001</v>
      </c>
      <c r="D46" s="8">
        <v>51.881</v>
      </c>
      <c r="E46" s="8">
        <v>147.79400000000001</v>
      </c>
      <c r="F46" s="8">
        <v>53.816000000000003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4">
        <f>VLOOKUP(A:A,[2]TDSheet!$A:$F,6,0)</f>
        <v>146.70500000000001</v>
      </c>
      <c r="K46" s="14">
        <f t="shared" si="2"/>
        <v>1.0889999999999986</v>
      </c>
      <c r="L46" s="14">
        <f>VLOOKUP(A:A,[1]TDSheet!$A:$N,14,0)</f>
        <v>30</v>
      </c>
      <c r="M46" s="14">
        <f>VLOOKUP(A:A,[1]TDSheet!$A:$X,24,0)</f>
        <v>60</v>
      </c>
      <c r="N46" s="14"/>
      <c r="O46" s="14"/>
      <c r="P46" s="14"/>
      <c r="Q46" s="14"/>
      <c r="R46" s="14"/>
      <c r="S46" s="18">
        <v>30</v>
      </c>
      <c r="T46" s="14"/>
      <c r="U46" s="18"/>
      <c r="V46" s="18">
        <v>30</v>
      </c>
      <c r="W46" s="14">
        <f t="shared" si="3"/>
        <v>29.558800000000002</v>
      </c>
      <c r="X46" s="18">
        <v>50</v>
      </c>
      <c r="Y46" s="19">
        <f t="shared" si="4"/>
        <v>8.5868167855257997</v>
      </c>
      <c r="Z46" s="14">
        <f t="shared" si="5"/>
        <v>1.8206422452873594</v>
      </c>
      <c r="AA46" s="14">
        <f>VLOOKUP(A:A,[1]TDSheet!$A:$AA,27,0)</f>
        <v>0</v>
      </c>
      <c r="AB46" s="14"/>
      <c r="AC46" s="14">
        <f>VLOOKUP(A:A,[1]TDSheet!$A:$AC,29,0)</f>
        <v>0</v>
      </c>
      <c r="AD46" s="14">
        <f>VLOOKUP(A:A,[1]TDSheet!$A:$AD,30,0)</f>
        <v>0</v>
      </c>
      <c r="AE46" s="14">
        <f>VLOOKUP(A:A,[1]TDSheet!$A:$AE,31,0)</f>
        <v>35.496400000000001</v>
      </c>
      <c r="AF46" s="14">
        <f>VLOOKUP(A:A,[1]TDSheet!$A:$AF,32,0)</f>
        <v>36.948399999999999</v>
      </c>
      <c r="AG46" s="14">
        <f>VLOOKUP(A:A,[1]TDSheet!$A:$AG,33,0)</f>
        <v>22.527000000000001</v>
      </c>
      <c r="AH46" s="14">
        <f>VLOOKUP(A:A,[3]TDSheet!$A:$D,4,0)</f>
        <v>28.245000000000001</v>
      </c>
      <c r="AI46" s="14">
        <f>VLOOKUP(A:A,[1]TDSheet!$A:$AI,35,0)</f>
        <v>0</v>
      </c>
      <c r="AJ46" s="14">
        <f t="shared" si="6"/>
        <v>30</v>
      </c>
      <c r="AK46" s="14">
        <f t="shared" si="7"/>
        <v>0</v>
      </c>
      <c r="AL46" s="14">
        <f t="shared" si="8"/>
        <v>30</v>
      </c>
      <c r="AM46" s="14">
        <f t="shared" si="9"/>
        <v>50</v>
      </c>
      <c r="AN46" s="14"/>
      <c r="AO46" s="14"/>
    </row>
    <row r="47" spans="1:41" s="1" customFormat="1" ht="11.1" customHeight="1" outlineLevel="1" x14ac:dyDescent="0.2">
      <c r="A47" s="7" t="s">
        <v>50</v>
      </c>
      <c r="B47" s="7" t="s">
        <v>8</v>
      </c>
      <c r="C47" s="8">
        <v>257.01100000000002</v>
      </c>
      <c r="D47" s="8">
        <v>332.51900000000001</v>
      </c>
      <c r="E47" s="8">
        <v>346.40300000000002</v>
      </c>
      <c r="F47" s="8">
        <v>223.81299999999999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45</v>
      </c>
      <c r="J47" s="14">
        <f>VLOOKUP(A:A,[2]TDSheet!$A:$F,6,0)</f>
        <v>364.512</v>
      </c>
      <c r="K47" s="14">
        <f t="shared" si="2"/>
        <v>-18.10899999999998</v>
      </c>
      <c r="L47" s="14">
        <f>VLOOKUP(A:A,[1]TDSheet!$A:$N,14,0)</f>
        <v>70</v>
      </c>
      <c r="M47" s="14">
        <f>VLOOKUP(A:A,[1]TDSheet!$A:$X,24,0)</f>
        <v>160</v>
      </c>
      <c r="N47" s="14"/>
      <c r="O47" s="14"/>
      <c r="P47" s="14"/>
      <c r="Q47" s="14"/>
      <c r="R47" s="14"/>
      <c r="S47" s="18"/>
      <c r="T47" s="14"/>
      <c r="U47" s="18"/>
      <c r="V47" s="18"/>
      <c r="W47" s="14">
        <f t="shared" si="3"/>
        <v>59.201999999999998</v>
      </c>
      <c r="X47" s="18">
        <v>60</v>
      </c>
      <c r="Y47" s="19">
        <f t="shared" si="4"/>
        <v>8.6789804398500046</v>
      </c>
      <c r="Z47" s="14">
        <f t="shared" si="5"/>
        <v>3.7804972804972805</v>
      </c>
      <c r="AA47" s="14">
        <f>VLOOKUP(A:A,[1]TDSheet!$A:$AA,27,0)</f>
        <v>0</v>
      </c>
      <c r="AB47" s="14"/>
      <c r="AC47" s="14">
        <f>VLOOKUP(A:A,[1]TDSheet!$A:$AC,29,0)</f>
        <v>50.393000000000001</v>
      </c>
      <c r="AD47" s="14">
        <f>VLOOKUP(A:A,[1]TDSheet!$A:$AD,30,0)</f>
        <v>0</v>
      </c>
      <c r="AE47" s="14">
        <f>VLOOKUP(A:A,[1]TDSheet!$A:$AE,31,0)</f>
        <v>63.349000000000004</v>
      </c>
      <c r="AF47" s="14">
        <f>VLOOKUP(A:A,[1]TDSheet!$A:$AF,32,0)</f>
        <v>74.653999999999996</v>
      </c>
      <c r="AG47" s="14">
        <f>VLOOKUP(A:A,[1]TDSheet!$A:$AG,33,0)</f>
        <v>52.624800000000008</v>
      </c>
      <c r="AH47" s="14">
        <f>VLOOKUP(A:A,[3]TDSheet!$A:$D,4,0)</f>
        <v>36.465000000000003</v>
      </c>
      <c r="AI47" s="14">
        <f>VLOOKUP(A:A,[1]TDSheet!$A:$AI,35,0)</f>
        <v>0</v>
      </c>
      <c r="AJ47" s="14">
        <f t="shared" si="6"/>
        <v>0</v>
      </c>
      <c r="AK47" s="14">
        <f t="shared" si="7"/>
        <v>0</v>
      </c>
      <c r="AL47" s="14">
        <f t="shared" si="8"/>
        <v>0</v>
      </c>
      <c r="AM47" s="14">
        <f t="shared" si="9"/>
        <v>60</v>
      </c>
      <c r="AN47" s="14"/>
      <c r="AO47" s="14"/>
    </row>
    <row r="48" spans="1:41" s="1" customFormat="1" ht="11.1" customHeight="1" outlineLevel="1" x14ac:dyDescent="0.2">
      <c r="A48" s="7" t="s">
        <v>51</v>
      </c>
      <c r="B48" s="7" t="s">
        <v>8</v>
      </c>
      <c r="C48" s="8">
        <v>266.411</v>
      </c>
      <c r="D48" s="8">
        <v>323.06200000000001</v>
      </c>
      <c r="E48" s="8">
        <v>406.24400000000003</v>
      </c>
      <c r="F48" s="8">
        <v>145.93100000000001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45</v>
      </c>
      <c r="J48" s="14">
        <f>VLOOKUP(A:A,[2]TDSheet!$A:$F,6,0)</f>
        <v>454.59</v>
      </c>
      <c r="K48" s="14">
        <f t="shared" si="2"/>
        <v>-48.345999999999947</v>
      </c>
      <c r="L48" s="14">
        <f>VLOOKUP(A:A,[1]TDSheet!$A:$N,14,0)</f>
        <v>180</v>
      </c>
      <c r="M48" s="14">
        <f>VLOOKUP(A:A,[1]TDSheet!$A:$X,24,0)</f>
        <v>170</v>
      </c>
      <c r="N48" s="14"/>
      <c r="O48" s="14"/>
      <c r="P48" s="14"/>
      <c r="Q48" s="14"/>
      <c r="R48" s="14"/>
      <c r="S48" s="18"/>
      <c r="T48" s="14"/>
      <c r="U48" s="18"/>
      <c r="V48" s="18"/>
      <c r="W48" s="14">
        <f t="shared" si="3"/>
        <v>58.894199999999998</v>
      </c>
      <c r="X48" s="18">
        <v>50</v>
      </c>
      <c r="Y48" s="19">
        <f t="shared" si="4"/>
        <v>9.2696903939606958</v>
      </c>
      <c r="Z48" s="14">
        <f t="shared" si="5"/>
        <v>2.4778501108767927</v>
      </c>
      <c r="AA48" s="14">
        <f>VLOOKUP(A:A,[1]TDSheet!$A:$AA,27,0)</f>
        <v>60.311999999999998</v>
      </c>
      <c r="AB48" s="14"/>
      <c r="AC48" s="14">
        <f>VLOOKUP(A:A,[1]TDSheet!$A:$AC,29,0)</f>
        <v>51.460999999999999</v>
      </c>
      <c r="AD48" s="14">
        <f>VLOOKUP(A:A,[1]TDSheet!$A:$AD,30,0)</f>
        <v>0</v>
      </c>
      <c r="AE48" s="14">
        <f>VLOOKUP(A:A,[1]TDSheet!$A:$AE,31,0)</f>
        <v>55.052000000000007</v>
      </c>
      <c r="AF48" s="14">
        <f>VLOOKUP(A:A,[1]TDSheet!$A:$AF,32,0)</f>
        <v>73.409000000000006</v>
      </c>
      <c r="AG48" s="14">
        <f>VLOOKUP(A:A,[1]TDSheet!$A:$AG,33,0)</f>
        <v>50.086200000000005</v>
      </c>
      <c r="AH48" s="14">
        <f>VLOOKUP(A:A,[3]TDSheet!$A:$D,4,0)</f>
        <v>34.463999999999999</v>
      </c>
      <c r="AI48" s="14">
        <f>VLOOKUP(A:A,[1]TDSheet!$A:$AI,35,0)</f>
        <v>0</v>
      </c>
      <c r="AJ48" s="14">
        <f t="shared" si="6"/>
        <v>0</v>
      </c>
      <c r="AK48" s="14">
        <f t="shared" si="7"/>
        <v>0</v>
      </c>
      <c r="AL48" s="14">
        <f t="shared" si="8"/>
        <v>0</v>
      </c>
      <c r="AM48" s="14">
        <f t="shared" si="9"/>
        <v>50</v>
      </c>
      <c r="AN48" s="14"/>
      <c r="AO48" s="14"/>
    </row>
    <row r="49" spans="1:41" s="1" customFormat="1" ht="21.95" customHeight="1" outlineLevel="1" x14ac:dyDescent="0.2">
      <c r="A49" s="7" t="s">
        <v>52</v>
      </c>
      <c r="B49" s="7" t="s">
        <v>8</v>
      </c>
      <c r="C49" s="8">
        <v>171.98400000000001</v>
      </c>
      <c r="D49" s="8">
        <v>391.31900000000002</v>
      </c>
      <c r="E49" s="8">
        <v>258.85199999999998</v>
      </c>
      <c r="F49" s="8">
        <v>300.161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45</v>
      </c>
      <c r="J49" s="14">
        <f>VLOOKUP(A:A,[2]TDSheet!$A:$F,6,0)</f>
        <v>259.64600000000002</v>
      </c>
      <c r="K49" s="14">
        <f t="shared" si="2"/>
        <v>-0.79400000000003956</v>
      </c>
      <c r="L49" s="14">
        <f>VLOOKUP(A:A,[1]TDSheet!$A:$N,14,0)</f>
        <v>0</v>
      </c>
      <c r="M49" s="14">
        <f>VLOOKUP(A:A,[1]TDSheet!$A:$X,24,0)</f>
        <v>60</v>
      </c>
      <c r="N49" s="14"/>
      <c r="O49" s="14"/>
      <c r="P49" s="14"/>
      <c r="Q49" s="14"/>
      <c r="R49" s="14"/>
      <c r="S49" s="18"/>
      <c r="T49" s="14"/>
      <c r="U49" s="18"/>
      <c r="V49" s="18"/>
      <c r="W49" s="14">
        <f t="shared" si="3"/>
        <v>51.770399999999995</v>
      </c>
      <c r="X49" s="18">
        <v>90</v>
      </c>
      <c r="Y49" s="19">
        <f t="shared" si="4"/>
        <v>8.6953355585431069</v>
      </c>
      <c r="Z49" s="14">
        <f t="shared" si="5"/>
        <v>5.7979270007571904</v>
      </c>
      <c r="AA49" s="14">
        <f>VLOOKUP(A:A,[1]TDSheet!$A:$AA,27,0)</f>
        <v>0</v>
      </c>
      <c r="AB49" s="14"/>
      <c r="AC49" s="14">
        <f>VLOOKUP(A:A,[1]TDSheet!$A:$AC,29,0)</f>
        <v>0</v>
      </c>
      <c r="AD49" s="14">
        <f>VLOOKUP(A:A,[1]TDSheet!$A:$AD,30,0)</f>
        <v>0</v>
      </c>
      <c r="AE49" s="14">
        <f>VLOOKUP(A:A,[1]TDSheet!$A:$AE,31,0)</f>
        <v>50.974000000000004</v>
      </c>
      <c r="AF49" s="14">
        <f>VLOOKUP(A:A,[1]TDSheet!$A:$AF,32,0)</f>
        <v>67.186000000000007</v>
      </c>
      <c r="AG49" s="14">
        <f>VLOOKUP(A:A,[1]TDSheet!$A:$AG,33,0)</f>
        <v>56.150800000000004</v>
      </c>
      <c r="AH49" s="14">
        <f>VLOOKUP(A:A,[3]TDSheet!$A:$D,4,0)</f>
        <v>37.895000000000003</v>
      </c>
      <c r="AI49" s="14">
        <f>VLOOKUP(A:A,[1]TDSheet!$A:$AI,35,0)</f>
        <v>0</v>
      </c>
      <c r="AJ49" s="14">
        <f t="shared" si="6"/>
        <v>0</v>
      </c>
      <c r="AK49" s="14">
        <f t="shared" si="7"/>
        <v>0</v>
      </c>
      <c r="AL49" s="14">
        <f t="shared" si="8"/>
        <v>0</v>
      </c>
      <c r="AM49" s="14">
        <f t="shared" si="9"/>
        <v>90</v>
      </c>
      <c r="AN49" s="14"/>
      <c r="AO49" s="14"/>
    </row>
    <row r="50" spans="1:41" s="1" customFormat="1" ht="11.1" customHeight="1" outlineLevel="1" x14ac:dyDescent="0.2">
      <c r="A50" s="7" t="s">
        <v>53</v>
      </c>
      <c r="B50" s="7" t="s">
        <v>14</v>
      </c>
      <c r="C50" s="8">
        <v>905</v>
      </c>
      <c r="D50" s="8">
        <v>4989</v>
      </c>
      <c r="E50" s="16">
        <v>3003</v>
      </c>
      <c r="F50" s="21">
        <v>1754</v>
      </c>
      <c r="G50" s="1" t="str">
        <f>VLOOKUP(A:A,[1]TDSheet!$A:$G,7,0)</f>
        <v>акк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2307</v>
      </c>
      <c r="K50" s="14">
        <f t="shared" si="2"/>
        <v>696</v>
      </c>
      <c r="L50" s="14">
        <f>VLOOKUP(A:A,[1]TDSheet!$A:$N,14,0)</f>
        <v>700</v>
      </c>
      <c r="M50" s="14">
        <f>VLOOKUP(A:A,[1]TDSheet!$A:$X,24,0)</f>
        <v>600</v>
      </c>
      <c r="N50" s="14"/>
      <c r="O50" s="14"/>
      <c r="P50" s="14"/>
      <c r="Q50" s="14"/>
      <c r="R50" s="14"/>
      <c r="S50" s="18">
        <v>300</v>
      </c>
      <c r="T50" s="14"/>
      <c r="U50" s="18"/>
      <c r="V50" s="18">
        <v>400</v>
      </c>
      <c r="W50" s="14">
        <f t="shared" si="3"/>
        <v>534.6</v>
      </c>
      <c r="X50" s="18">
        <v>800</v>
      </c>
      <c r="Y50" s="19">
        <f t="shared" si="4"/>
        <v>8.5185185185185173</v>
      </c>
      <c r="Z50" s="14">
        <f t="shared" si="5"/>
        <v>3.2809577254021698</v>
      </c>
      <c r="AA50" s="14">
        <f>VLOOKUP(A:A,[1]TDSheet!$A:$AA,27,0)</f>
        <v>0</v>
      </c>
      <c r="AB50" s="14"/>
      <c r="AC50" s="14">
        <f>VLOOKUP(A:A,[1]TDSheet!$A:$AC,29,0)</f>
        <v>330</v>
      </c>
      <c r="AD50" s="14">
        <f>VLOOKUP(A:A,[1]TDSheet!$A:$AD,30,0)</f>
        <v>0</v>
      </c>
      <c r="AE50" s="14">
        <f>VLOOKUP(A:A,[1]TDSheet!$A:$AE,31,0)</f>
        <v>397.4</v>
      </c>
      <c r="AF50" s="14">
        <f>VLOOKUP(A:A,[1]TDSheet!$A:$AF,32,0)</f>
        <v>468.2</v>
      </c>
      <c r="AG50" s="14">
        <f>VLOOKUP(A:A,[1]TDSheet!$A:$AG,33,0)</f>
        <v>465.8</v>
      </c>
      <c r="AH50" s="14">
        <f>VLOOKUP(A:A,[3]TDSheet!$A:$D,4,0)</f>
        <v>456</v>
      </c>
      <c r="AI50" s="14">
        <f>VLOOKUP(A:A,[1]TDSheet!$A:$AI,35,0)</f>
        <v>0</v>
      </c>
      <c r="AJ50" s="14">
        <f t="shared" si="6"/>
        <v>105</v>
      </c>
      <c r="AK50" s="14">
        <f t="shared" si="7"/>
        <v>0</v>
      </c>
      <c r="AL50" s="14">
        <f t="shared" si="8"/>
        <v>140</v>
      </c>
      <c r="AM50" s="14">
        <f t="shared" si="9"/>
        <v>280</v>
      </c>
      <c r="AN50" s="14"/>
      <c r="AO50" s="14"/>
    </row>
    <row r="51" spans="1:41" s="1" customFormat="1" ht="11.1" customHeight="1" outlineLevel="1" x14ac:dyDescent="0.2">
      <c r="A51" s="7" t="s">
        <v>54</v>
      </c>
      <c r="B51" s="7" t="s">
        <v>14</v>
      </c>
      <c r="C51" s="8">
        <v>4110</v>
      </c>
      <c r="D51" s="8">
        <v>14070</v>
      </c>
      <c r="E51" s="16">
        <v>6294</v>
      </c>
      <c r="F51" s="21">
        <v>3568</v>
      </c>
      <c r="G51" s="1" t="str">
        <f>VLOOKUP(A:A,[1]TDSheet!$A:$G,7,0)</f>
        <v>акк</v>
      </c>
      <c r="H51" s="1">
        <f>VLOOKUP(A:A,[1]TDSheet!$A:$H,8,0)</f>
        <v>0.4</v>
      </c>
      <c r="I51" s="1">
        <f>VLOOKUP(A:A,[1]TDSheet!$A:$I,9,0)</f>
        <v>40</v>
      </c>
      <c r="J51" s="14">
        <f>VLOOKUP(A:A,[2]TDSheet!$A:$F,6,0)</f>
        <v>4637</v>
      </c>
      <c r="K51" s="14">
        <f t="shared" si="2"/>
        <v>1657</v>
      </c>
      <c r="L51" s="14">
        <f>VLOOKUP(A:A,[1]TDSheet!$A:$N,14,0)</f>
        <v>800</v>
      </c>
      <c r="M51" s="14">
        <f>VLOOKUP(A:A,[1]TDSheet!$A:$X,24,0)</f>
        <v>2100</v>
      </c>
      <c r="N51" s="14"/>
      <c r="O51" s="14"/>
      <c r="P51" s="14"/>
      <c r="Q51" s="14"/>
      <c r="R51" s="14"/>
      <c r="S51" s="18"/>
      <c r="T51" s="14"/>
      <c r="U51" s="18"/>
      <c r="V51" s="18">
        <v>900</v>
      </c>
      <c r="W51" s="14">
        <f t="shared" si="3"/>
        <v>1054.8</v>
      </c>
      <c r="X51" s="18">
        <v>1600</v>
      </c>
      <c r="Y51" s="19">
        <f t="shared" si="4"/>
        <v>8.5020857034508914</v>
      </c>
      <c r="Z51" s="14">
        <f t="shared" si="5"/>
        <v>3.3826317785362154</v>
      </c>
      <c r="AA51" s="14">
        <f>VLOOKUP(A:A,[1]TDSheet!$A:$AA,27,0)</f>
        <v>0</v>
      </c>
      <c r="AB51" s="14"/>
      <c r="AC51" s="14">
        <f>VLOOKUP(A:A,[1]TDSheet!$A:$AC,29,0)</f>
        <v>312</v>
      </c>
      <c r="AD51" s="14">
        <f>VLOOKUP(A:A,[1]TDSheet!$A:$AD,30,0)</f>
        <v>708</v>
      </c>
      <c r="AE51" s="14">
        <f>VLOOKUP(A:A,[1]TDSheet!$A:$AE,31,0)</f>
        <v>1006.2</v>
      </c>
      <c r="AF51" s="14">
        <f>VLOOKUP(A:A,[1]TDSheet!$A:$AF,32,0)</f>
        <v>1075.8</v>
      </c>
      <c r="AG51" s="14">
        <f>VLOOKUP(A:A,[1]TDSheet!$A:$AG,33,0)</f>
        <v>935.6</v>
      </c>
      <c r="AH51" s="14">
        <f>VLOOKUP(A:A,[3]TDSheet!$A:$D,4,0)</f>
        <v>742</v>
      </c>
      <c r="AI51" s="14">
        <f>VLOOKUP(A:A,[1]TDSheet!$A:$AI,35,0)</f>
        <v>0</v>
      </c>
      <c r="AJ51" s="14">
        <f t="shared" si="6"/>
        <v>0</v>
      </c>
      <c r="AK51" s="14">
        <f t="shared" si="7"/>
        <v>0</v>
      </c>
      <c r="AL51" s="14">
        <f t="shared" si="8"/>
        <v>360</v>
      </c>
      <c r="AM51" s="14">
        <f t="shared" si="9"/>
        <v>640</v>
      </c>
      <c r="AN51" s="14"/>
      <c r="AO51" s="14"/>
    </row>
    <row r="52" spans="1:41" s="1" customFormat="1" ht="11.1" customHeight="1" outlineLevel="1" x14ac:dyDescent="0.2">
      <c r="A52" s="7" t="s">
        <v>55</v>
      </c>
      <c r="B52" s="7" t="s">
        <v>14</v>
      </c>
      <c r="C52" s="8">
        <v>1446</v>
      </c>
      <c r="D52" s="8">
        <v>6737</v>
      </c>
      <c r="E52" s="8">
        <v>5426</v>
      </c>
      <c r="F52" s="8">
        <v>2683</v>
      </c>
      <c r="G52" s="1">
        <f>VLOOKUP(A:A,[1]TDSheet!$A:$G,7,0)</f>
        <v>0</v>
      </c>
      <c r="H52" s="1">
        <f>VLOOKUP(A:A,[1]TDSheet!$A:$H,8,0)</f>
        <v>0.45</v>
      </c>
      <c r="I52" s="1">
        <f>VLOOKUP(A:A,[1]TDSheet!$A:$I,9,0)</f>
        <v>45</v>
      </c>
      <c r="J52" s="14">
        <f>VLOOKUP(A:A,[2]TDSheet!$A:$F,6,0)</f>
        <v>5480</v>
      </c>
      <c r="K52" s="14">
        <f t="shared" si="2"/>
        <v>-54</v>
      </c>
      <c r="L52" s="14">
        <f>VLOOKUP(A:A,[1]TDSheet!$A:$N,14,0)</f>
        <v>800</v>
      </c>
      <c r="M52" s="14">
        <f>VLOOKUP(A:A,[1]TDSheet!$A:$X,24,0)</f>
        <v>600</v>
      </c>
      <c r="N52" s="14"/>
      <c r="O52" s="14"/>
      <c r="P52" s="14"/>
      <c r="Q52" s="14"/>
      <c r="R52" s="14"/>
      <c r="S52" s="18">
        <v>600</v>
      </c>
      <c r="T52" s="14"/>
      <c r="U52" s="18"/>
      <c r="V52" s="18">
        <v>600</v>
      </c>
      <c r="W52" s="14">
        <f t="shared" si="3"/>
        <v>757.2</v>
      </c>
      <c r="X52" s="18">
        <v>1200</v>
      </c>
      <c r="Y52" s="19">
        <f t="shared" si="4"/>
        <v>8.5618066561014263</v>
      </c>
      <c r="Z52" s="14">
        <f t="shared" si="5"/>
        <v>3.5433174854727945</v>
      </c>
      <c r="AA52" s="14">
        <f>VLOOKUP(A:A,[1]TDSheet!$A:$AA,27,0)</f>
        <v>0</v>
      </c>
      <c r="AB52" s="14"/>
      <c r="AC52" s="14">
        <f>VLOOKUP(A:A,[1]TDSheet!$A:$AC,29,0)</f>
        <v>120</v>
      </c>
      <c r="AD52" s="14">
        <f>VLOOKUP(A:A,[1]TDSheet!$A:$AD,30,0)</f>
        <v>1520</v>
      </c>
      <c r="AE52" s="14">
        <f>VLOOKUP(A:A,[1]TDSheet!$A:$AE,31,0)</f>
        <v>670.8</v>
      </c>
      <c r="AF52" s="14">
        <f>VLOOKUP(A:A,[1]TDSheet!$A:$AF,32,0)</f>
        <v>736.2</v>
      </c>
      <c r="AG52" s="14">
        <f>VLOOKUP(A:A,[1]TDSheet!$A:$AG,33,0)</f>
        <v>691</v>
      </c>
      <c r="AH52" s="14">
        <f>VLOOKUP(A:A,[3]TDSheet!$A:$D,4,0)</f>
        <v>958</v>
      </c>
      <c r="AI52" s="14" t="str">
        <f>VLOOKUP(A:A,[1]TDSheet!$A:$AI,35,0)</f>
        <v>продмай</v>
      </c>
      <c r="AJ52" s="14">
        <f t="shared" si="6"/>
        <v>270</v>
      </c>
      <c r="AK52" s="14">
        <f t="shared" si="7"/>
        <v>0</v>
      </c>
      <c r="AL52" s="14">
        <f t="shared" si="8"/>
        <v>270</v>
      </c>
      <c r="AM52" s="14">
        <f t="shared" si="9"/>
        <v>540</v>
      </c>
      <c r="AN52" s="14"/>
      <c r="AO52" s="14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353.38400000000001</v>
      </c>
      <c r="D53" s="8">
        <v>843.10599999999999</v>
      </c>
      <c r="E53" s="8">
        <v>757.75199999999995</v>
      </c>
      <c r="F53" s="8">
        <v>413.97800000000001</v>
      </c>
      <c r="G53" s="1" t="str">
        <f>VLOOKUP(A:A,[1]TDSheet!$A:$G,7,0)</f>
        <v>оконч</v>
      </c>
      <c r="H53" s="1">
        <f>VLOOKUP(A:A,[1]TDSheet!$A:$H,8,0)</f>
        <v>1</v>
      </c>
      <c r="I53" s="1">
        <f>VLOOKUP(A:A,[1]TDSheet!$A:$I,9,0)</f>
        <v>40</v>
      </c>
      <c r="J53" s="14">
        <f>VLOOKUP(A:A,[2]TDSheet!$A:$F,6,0)</f>
        <v>824.30100000000004</v>
      </c>
      <c r="K53" s="14">
        <f t="shared" si="2"/>
        <v>-66.549000000000092</v>
      </c>
      <c r="L53" s="14">
        <f>VLOOKUP(A:A,[1]TDSheet!$A:$N,14,0)</f>
        <v>300</v>
      </c>
      <c r="M53" s="14">
        <f>VLOOKUP(A:A,[1]TDSheet!$A:$X,24,0)</f>
        <v>240</v>
      </c>
      <c r="N53" s="14"/>
      <c r="O53" s="14"/>
      <c r="P53" s="14"/>
      <c r="Q53" s="14"/>
      <c r="R53" s="14"/>
      <c r="S53" s="18"/>
      <c r="T53" s="14"/>
      <c r="U53" s="18"/>
      <c r="V53" s="18">
        <v>100</v>
      </c>
      <c r="W53" s="14">
        <f t="shared" si="3"/>
        <v>151.5504</v>
      </c>
      <c r="X53" s="18">
        <v>250</v>
      </c>
      <c r="Y53" s="19">
        <f t="shared" si="4"/>
        <v>8.6042531065572909</v>
      </c>
      <c r="Z53" s="14">
        <f t="shared" si="5"/>
        <v>2.7316193160823068</v>
      </c>
      <c r="AA53" s="14">
        <f>VLOOKUP(A:A,[1]TDSheet!$A:$AA,27,0)</f>
        <v>0</v>
      </c>
      <c r="AB53" s="14"/>
      <c r="AC53" s="14">
        <f>VLOOKUP(A:A,[1]TDSheet!$A:$AC,29,0)</f>
        <v>0</v>
      </c>
      <c r="AD53" s="14">
        <f>VLOOKUP(A:A,[1]TDSheet!$A:$AD,30,0)</f>
        <v>0</v>
      </c>
      <c r="AE53" s="14">
        <f>VLOOKUP(A:A,[1]TDSheet!$A:$AE,31,0)</f>
        <v>133.11539999999999</v>
      </c>
      <c r="AF53" s="14">
        <f>VLOOKUP(A:A,[1]TDSheet!$A:$AF,32,0)</f>
        <v>137.00020000000001</v>
      </c>
      <c r="AG53" s="14">
        <f>VLOOKUP(A:A,[1]TDSheet!$A:$AG,33,0)</f>
        <v>116.56959999999999</v>
      </c>
      <c r="AH53" s="14">
        <f>VLOOKUP(A:A,[3]TDSheet!$A:$D,4,0)</f>
        <v>137.63999999999999</v>
      </c>
      <c r="AI53" s="14">
        <f>VLOOKUP(A:A,[1]TDSheet!$A:$AI,35,0)</f>
        <v>0</v>
      </c>
      <c r="AJ53" s="14">
        <f t="shared" si="6"/>
        <v>0</v>
      </c>
      <c r="AK53" s="14">
        <f t="shared" si="7"/>
        <v>0</v>
      </c>
      <c r="AL53" s="14">
        <f t="shared" si="8"/>
        <v>100</v>
      </c>
      <c r="AM53" s="14">
        <f t="shared" si="9"/>
        <v>250</v>
      </c>
      <c r="AN53" s="14"/>
      <c r="AO53" s="14"/>
    </row>
    <row r="54" spans="1:41" s="1" customFormat="1" ht="11.1" customHeight="1" outlineLevel="1" x14ac:dyDescent="0.2">
      <c r="A54" s="7" t="s">
        <v>57</v>
      </c>
      <c r="B54" s="7" t="s">
        <v>14</v>
      </c>
      <c r="C54" s="8">
        <v>882</v>
      </c>
      <c r="D54" s="8">
        <v>524</v>
      </c>
      <c r="E54" s="8">
        <v>546</v>
      </c>
      <c r="F54" s="8">
        <v>842</v>
      </c>
      <c r="G54" s="1">
        <f>VLOOKUP(A:A,[1]TDSheet!$A:$G,7,0)</f>
        <v>0</v>
      </c>
      <c r="H54" s="1">
        <f>VLOOKUP(A:A,[1]TDSheet!$A:$H,8,0)</f>
        <v>0.1</v>
      </c>
      <c r="I54" s="1">
        <f>VLOOKUP(A:A,[1]TDSheet!$A:$I,9,0)</f>
        <v>730</v>
      </c>
      <c r="J54" s="14">
        <f>VLOOKUP(A:A,[2]TDSheet!$A:$F,6,0)</f>
        <v>564</v>
      </c>
      <c r="K54" s="14">
        <f t="shared" si="2"/>
        <v>-18</v>
      </c>
      <c r="L54" s="14">
        <f>VLOOKUP(A:A,[1]TDSheet!$A:$N,14,0)</f>
        <v>0</v>
      </c>
      <c r="M54" s="14">
        <f>VLOOKUP(A:A,[1]TDSheet!$A:$X,24,0)</f>
        <v>0</v>
      </c>
      <c r="N54" s="14"/>
      <c r="O54" s="14"/>
      <c r="P54" s="14"/>
      <c r="Q54" s="14"/>
      <c r="R54" s="14"/>
      <c r="S54" s="18"/>
      <c r="T54" s="14"/>
      <c r="U54" s="18"/>
      <c r="V54" s="18"/>
      <c r="W54" s="14">
        <f t="shared" si="3"/>
        <v>109.2</v>
      </c>
      <c r="X54" s="18">
        <v>1000</v>
      </c>
      <c r="Y54" s="19">
        <f t="shared" si="4"/>
        <v>16.868131868131869</v>
      </c>
      <c r="Z54" s="14">
        <f t="shared" si="5"/>
        <v>7.7106227106227108</v>
      </c>
      <c r="AA54" s="14">
        <f>VLOOKUP(A:A,[1]TDSheet!$A:$AA,27,0)</f>
        <v>0</v>
      </c>
      <c r="AB54" s="14"/>
      <c r="AC54" s="14">
        <f>VLOOKUP(A:A,[1]TDSheet!$A:$AC,29,0)</f>
        <v>0</v>
      </c>
      <c r="AD54" s="14">
        <f>VLOOKUP(A:A,[1]TDSheet!$A:$AD,30,0)</f>
        <v>0</v>
      </c>
      <c r="AE54" s="14">
        <f>VLOOKUP(A:A,[1]TDSheet!$A:$AE,31,0)</f>
        <v>85.6</v>
      </c>
      <c r="AF54" s="14">
        <f>VLOOKUP(A:A,[1]TDSheet!$A:$AF,32,0)</f>
        <v>128.6</v>
      </c>
      <c r="AG54" s="14">
        <f>VLOOKUP(A:A,[1]TDSheet!$A:$AG,33,0)</f>
        <v>85.4</v>
      </c>
      <c r="AH54" s="14">
        <f>VLOOKUP(A:A,[3]TDSheet!$A:$D,4,0)</f>
        <v>98</v>
      </c>
      <c r="AI54" s="14">
        <f>VLOOKUP(A:A,[1]TDSheet!$A:$AI,35,0)</f>
        <v>0</v>
      </c>
      <c r="AJ54" s="14">
        <f t="shared" si="6"/>
        <v>0</v>
      </c>
      <c r="AK54" s="14">
        <f t="shared" si="7"/>
        <v>0</v>
      </c>
      <c r="AL54" s="14">
        <f t="shared" si="8"/>
        <v>0</v>
      </c>
      <c r="AM54" s="14">
        <f t="shared" si="9"/>
        <v>100</v>
      </c>
      <c r="AN54" s="14"/>
      <c r="AO54" s="14"/>
    </row>
    <row r="55" spans="1:41" s="1" customFormat="1" ht="11.1" customHeight="1" outlineLevel="1" x14ac:dyDescent="0.2">
      <c r="A55" s="7" t="s">
        <v>58</v>
      </c>
      <c r="B55" s="7" t="s">
        <v>14</v>
      </c>
      <c r="C55" s="8">
        <v>37</v>
      </c>
      <c r="D55" s="8">
        <v>10</v>
      </c>
      <c r="E55" s="8">
        <v>11</v>
      </c>
      <c r="F55" s="8">
        <v>36</v>
      </c>
      <c r="G55" s="1" t="str">
        <f>VLOOKUP(A:A,[1]TDSheet!$A:$G,7,0)</f>
        <v>выв09</v>
      </c>
      <c r="H55" s="1">
        <f>VLOOKUP(A:A,[1]TDSheet!$A:$H,8,0)</f>
        <v>0</v>
      </c>
      <c r="I55" s="1" t="e">
        <f>VLOOKUP(A:A,[1]TDSheet!$A:$I,9,0)</f>
        <v>#N/A</v>
      </c>
      <c r="J55" s="14">
        <f>VLOOKUP(A:A,[2]TDSheet!$A:$F,6,0)</f>
        <v>12</v>
      </c>
      <c r="K55" s="14">
        <f t="shared" si="2"/>
        <v>-1</v>
      </c>
      <c r="L55" s="14">
        <f>VLOOKUP(A:A,[1]TDSheet!$A:$N,14,0)</f>
        <v>0</v>
      </c>
      <c r="M55" s="14">
        <f>VLOOKUP(A:A,[1]TDSheet!$A:$X,24,0)</f>
        <v>0</v>
      </c>
      <c r="N55" s="14"/>
      <c r="O55" s="14"/>
      <c r="P55" s="14"/>
      <c r="Q55" s="14"/>
      <c r="R55" s="14"/>
      <c r="S55" s="18"/>
      <c r="T55" s="14"/>
      <c r="U55" s="18"/>
      <c r="V55" s="18"/>
      <c r="W55" s="14">
        <f t="shared" si="3"/>
        <v>2.2000000000000002</v>
      </c>
      <c r="X55" s="18"/>
      <c r="Y55" s="19">
        <f t="shared" si="4"/>
        <v>16.363636363636363</v>
      </c>
      <c r="Z55" s="14">
        <f t="shared" si="5"/>
        <v>16.363636363636363</v>
      </c>
      <c r="AA55" s="14">
        <f>VLOOKUP(A:A,[1]TDSheet!$A:$AA,27,0)</f>
        <v>0</v>
      </c>
      <c r="AB55" s="14"/>
      <c r="AC55" s="14">
        <f>VLOOKUP(A:A,[1]TDSheet!$A:$AC,29,0)</f>
        <v>0</v>
      </c>
      <c r="AD55" s="14">
        <f>VLOOKUP(A:A,[1]TDSheet!$A:$AD,30,0)</f>
        <v>0</v>
      </c>
      <c r="AE55" s="14">
        <f>VLOOKUP(A:A,[1]TDSheet!$A:$AE,31,0)</f>
        <v>3</v>
      </c>
      <c r="AF55" s="14">
        <f>VLOOKUP(A:A,[1]TDSheet!$A:$AF,32,0)</f>
        <v>7.2</v>
      </c>
      <c r="AG55" s="14">
        <f>VLOOKUP(A:A,[1]TDSheet!$A:$AG,33,0)</f>
        <v>3.2</v>
      </c>
      <c r="AH55" s="14">
        <f>VLOOKUP(A:A,[3]TDSheet!$A:$D,4,0)</f>
        <v>2</v>
      </c>
      <c r="AI55" s="14" t="str">
        <f>VLOOKUP(A:A,[1]TDSheet!$A:$AI,35,0)</f>
        <v>вывод</v>
      </c>
      <c r="AJ55" s="14">
        <f t="shared" si="6"/>
        <v>0</v>
      </c>
      <c r="AK55" s="14">
        <f t="shared" si="7"/>
        <v>0</v>
      </c>
      <c r="AL55" s="14">
        <f t="shared" si="8"/>
        <v>0</v>
      </c>
      <c r="AM55" s="14">
        <f t="shared" si="9"/>
        <v>0</v>
      </c>
      <c r="AN55" s="14"/>
      <c r="AO55" s="14"/>
    </row>
    <row r="56" spans="1:41" s="1" customFormat="1" ht="21.95" customHeight="1" outlineLevel="1" x14ac:dyDescent="0.2">
      <c r="A56" s="7" t="s">
        <v>59</v>
      </c>
      <c r="B56" s="7" t="s">
        <v>14</v>
      </c>
      <c r="C56" s="8">
        <v>439</v>
      </c>
      <c r="D56" s="8">
        <v>2172</v>
      </c>
      <c r="E56" s="8">
        <v>1250</v>
      </c>
      <c r="F56" s="8">
        <v>1310</v>
      </c>
      <c r="G56" s="1">
        <f>VLOOKUP(A:A,[1]TDSheet!$A:$G,7,0)</f>
        <v>0</v>
      </c>
      <c r="H56" s="1">
        <f>VLOOKUP(A:A,[1]TDSheet!$A:$H,8,0)</f>
        <v>0.35</v>
      </c>
      <c r="I56" s="1">
        <f>VLOOKUP(A:A,[1]TDSheet!$A:$I,9,0)</f>
        <v>40</v>
      </c>
      <c r="J56" s="14">
        <f>VLOOKUP(A:A,[2]TDSheet!$A:$F,6,0)</f>
        <v>1288</v>
      </c>
      <c r="K56" s="14">
        <f t="shared" si="2"/>
        <v>-38</v>
      </c>
      <c r="L56" s="14">
        <f>VLOOKUP(A:A,[1]TDSheet!$A:$N,14,0)</f>
        <v>0</v>
      </c>
      <c r="M56" s="14">
        <f>VLOOKUP(A:A,[1]TDSheet!$A:$X,24,0)</f>
        <v>200</v>
      </c>
      <c r="N56" s="14"/>
      <c r="O56" s="14"/>
      <c r="P56" s="14"/>
      <c r="Q56" s="14"/>
      <c r="R56" s="14"/>
      <c r="S56" s="18"/>
      <c r="T56" s="14"/>
      <c r="U56" s="18"/>
      <c r="V56" s="18">
        <v>150</v>
      </c>
      <c r="W56" s="14">
        <f t="shared" si="3"/>
        <v>238</v>
      </c>
      <c r="X56" s="18">
        <v>360</v>
      </c>
      <c r="Y56" s="19">
        <f t="shared" si="4"/>
        <v>8.4873949579831933</v>
      </c>
      <c r="Z56" s="14">
        <f t="shared" si="5"/>
        <v>5.5042016806722689</v>
      </c>
      <c r="AA56" s="14">
        <f>VLOOKUP(A:A,[1]TDSheet!$A:$AA,27,0)</f>
        <v>0</v>
      </c>
      <c r="AB56" s="14"/>
      <c r="AC56" s="14">
        <f>VLOOKUP(A:A,[1]TDSheet!$A:$AC,29,0)</f>
        <v>60</v>
      </c>
      <c r="AD56" s="14">
        <f>VLOOKUP(A:A,[1]TDSheet!$A:$AD,30,0)</f>
        <v>0</v>
      </c>
      <c r="AE56" s="14">
        <f>VLOOKUP(A:A,[1]TDSheet!$A:$AE,31,0)</f>
        <v>225.6</v>
      </c>
      <c r="AF56" s="14">
        <f>VLOOKUP(A:A,[1]TDSheet!$A:$AF,32,0)</f>
        <v>262.39999999999998</v>
      </c>
      <c r="AG56" s="14">
        <f>VLOOKUP(A:A,[1]TDSheet!$A:$AG,33,0)</f>
        <v>263.8</v>
      </c>
      <c r="AH56" s="14">
        <f>VLOOKUP(A:A,[3]TDSheet!$A:$D,4,0)</f>
        <v>190</v>
      </c>
      <c r="AI56" s="14">
        <f>VLOOKUP(A:A,[1]TDSheet!$A:$AI,35,0)</f>
        <v>0</v>
      </c>
      <c r="AJ56" s="14">
        <f t="shared" si="6"/>
        <v>0</v>
      </c>
      <c r="AK56" s="14">
        <f t="shared" si="7"/>
        <v>0</v>
      </c>
      <c r="AL56" s="14">
        <f t="shared" si="8"/>
        <v>52.5</v>
      </c>
      <c r="AM56" s="14">
        <f t="shared" si="9"/>
        <v>125.99999999999999</v>
      </c>
      <c r="AN56" s="14"/>
      <c r="AO56" s="14"/>
    </row>
    <row r="57" spans="1:41" s="1" customFormat="1" ht="11.1" customHeight="1" outlineLevel="1" x14ac:dyDescent="0.2">
      <c r="A57" s="7" t="s">
        <v>60</v>
      </c>
      <c r="B57" s="7" t="s">
        <v>8</v>
      </c>
      <c r="C57" s="8">
        <v>115.938</v>
      </c>
      <c r="D57" s="8">
        <v>395.83300000000003</v>
      </c>
      <c r="E57" s="8">
        <v>300.947</v>
      </c>
      <c r="F57" s="8">
        <v>200.52799999999999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40</v>
      </c>
      <c r="J57" s="14">
        <f>VLOOKUP(A:A,[2]TDSheet!$A:$F,6,0)</f>
        <v>298.78199999999998</v>
      </c>
      <c r="K57" s="14">
        <f t="shared" si="2"/>
        <v>2.1650000000000205</v>
      </c>
      <c r="L57" s="14">
        <f>VLOOKUP(A:A,[1]TDSheet!$A:$N,14,0)</f>
        <v>50</v>
      </c>
      <c r="M57" s="14">
        <f>VLOOKUP(A:A,[1]TDSheet!$A:$X,24,0)</f>
        <v>50</v>
      </c>
      <c r="N57" s="14"/>
      <c r="O57" s="14"/>
      <c r="P57" s="14"/>
      <c r="Q57" s="14"/>
      <c r="R57" s="14"/>
      <c r="S57" s="18"/>
      <c r="T57" s="14"/>
      <c r="U57" s="18"/>
      <c r="V57" s="18">
        <v>50</v>
      </c>
      <c r="W57" s="14">
        <f t="shared" si="3"/>
        <v>49.691800000000001</v>
      </c>
      <c r="X57" s="18">
        <v>70</v>
      </c>
      <c r="Y57" s="19">
        <f t="shared" si="4"/>
        <v>8.4627242321670781</v>
      </c>
      <c r="Z57" s="14">
        <f t="shared" si="5"/>
        <v>4.0354344177510173</v>
      </c>
      <c r="AA57" s="14">
        <f>VLOOKUP(A:A,[1]TDSheet!$A:$AA,27,0)</f>
        <v>52.488</v>
      </c>
      <c r="AB57" s="14"/>
      <c r="AC57" s="14">
        <f>VLOOKUP(A:A,[1]TDSheet!$A:$AC,29,0)</f>
        <v>0</v>
      </c>
      <c r="AD57" s="14">
        <f>VLOOKUP(A:A,[1]TDSheet!$A:$AD,30,0)</f>
        <v>0</v>
      </c>
      <c r="AE57" s="14">
        <f>VLOOKUP(A:A,[1]TDSheet!$A:$AE,31,0)</f>
        <v>38.466000000000001</v>
      </c>
      <c r="AF57" s="14">
        <f>VLOOKUP(A:A,[1]TDSheet!$A:$AF,32,0)</f>
        <v>52.910000000000004</v>
      </c>
      <c r="AG57" s="14">
        <f>VLOOKUP(A:A,[1]TDSheet!$A:$AG,33,0)</f>
        <v>50.305399999999999</v>
      </c>
      <c r="AH57" s="14">
        <f>VLOOKUP(A:A,[3]TDSheet!$A:$D,4,0)</f>
        <v>56.103999999999999</v>
      </c>
      <c r="AI57" s="14">
        <f>VLOOKUP(A:A,[1]TDSheet!$A:$AI,35,0)</f>
        <v>0</v>
      </c>
      <c r="AJ57" s="14">
        <f t="shared" si="6"/>
        <v>0</v>
      </c>
      <c r="AK57" s="14">
        <f t="shared" si="7"/>
        <v>0</v>
      </c>
      <c r="AL57" s="14">
        <f t="shared" si="8"/>
        <v>50</v>
      </c>
      <c r="AM57" s="14">
        <f t="shared" si="9"/>
        <v>70</v>
      </c>
      <c r="AN57" s="14"/>
      <c r="AO57" s="14"/>
    </row>
    <row r="58" spans="1:41" s="1" customFormat="1" ht="11.1" customHeight="1" outlineLevel="1" x14ac:dyDescent="0.2">
      <c r="A58" s="7" t="s">
        <v>61</v>
      </c>
      <c r="B58" s="7" t="s">
        <v>14</v>
      </c>
      <c r="C58" s="8">
        <v>1346</v>
      </c>
      <c r="D58" s="8">
        <v>6257</v>
      </c>
      <c r="E58" s="8">
        <v>2599</v>
      </c>
      <c r="F58" s="8">
        <v>2118</v>
      </c>
      <c r="G58" s="1">
        <f>VLOOKUP(A:A,[1]TDSheet!$A:$G,7,0)</f>
        <v>0</v>
      </c>
      <c r="H58" s="1">
        <f>VLOOKUP(A:A,[1]TDSheet!$A:$H,8,0)</f>
        <v>0.4</v>
      </c>
      <c r="I58" s="1">
        <f>VLOOKUP(A:A,[1]TDSheet!$A:$I,9,0)</f>
        <v>35</v>
      </c>
      <c r="J58" s="14">
        <f>VLOOKUP(A:A,[2]TDSheet!$A:$F,6,0)</f>
        <v>2637</v>
      </c>
      <c r="K58" s="14">
        <f t="shared" si="2"/>
        <v>-38</v>
      </c>
      <c r="L58" s="14">
        <f>VLOOKUP(A:A,[1]TDSheet!$A:$N,14,0)</f>
        <v>300</v>
      </c>
      <c r="M58" s="14">
        <f>VLOOKUP(A:A,[1]TDSheet!$A:$X,24,0)</f>
        <v>600</v>
      </c>
      <c r="N58" s="14"/>
      <c r="O58" s="14"/>
      <c r="P58" s="14"/>
      <c r="Q58" s="14"/>
      <c r="R58" s="14"/>
      <c r="S58" s="18">
        <v>300</v>
      </c>
      <c r="T58" s="14"/>
      <c r="U58" s="18"/>
      <c r="V58" s="18">
        <v>200</v>
      </c>
      <c r="W58" s="14">
        <f t="shared" si="3"/>
        <v>495.8</v>
      </c>
      <c r="X58" s="18">
        <v>700</v>
      </c>
      <c r="Y58" s="19">
        <f t="shared" si="4"/>
        <v>8.5074626865671643</v>
      </c>
      <c r="Z58" s="14">
        <f t="shared" si="5"/>
        <v>4.2718838241226296</v>
      </c>
      <c r="AA58" s="14">
        <f>VLOOKUP(A:A,[1]TDSheet!$A:$AA,27,0)</f>
        <v>0</v>
      </c>
      <c r="AB58" s="14"/>
      <c r="AC58" s="14">
        <f>VLOOKUP(A:A,[1]TDSheet!$A:$AC,29,0)</f>
        <v>120</v>
      </c>
      <c r="AD58" s="14">
        <f>VLOOKUP(A:A,[1]TDSheet!$A:$AD,30,0)</f>
        <v>0</v>
      </c>
      <c r="AE58" s="14">
        <f>VLOOKUP(A:A,[1]TDSheet!$A:$AE,31,0)</f>
        <v>582.20000000000005</v>
      </c>
      <c r="AF58" s="14">
        <f>VLOOKUP(A:A,[1]TDSheet!$A:$AF,32,0)</f>
        <v>566.4</v>
      </c>
      <c r="AG58" s="14">
        <f>VLOOKUP(A:A,[1]TDSheet!$A:$AG,33,0)</f>
        <v>479.6</v>
      </c>
      <c r="AH58" s="14">
        <f>VLOOKUP(A:A,[3]TDSheet!$A:$D,4,0)</f>
        <v>495</v>
      </c>
      <c r="AI58" s="14" t="e">
        <f>VLOOKUP(A:A,[1]TDSheet!$A:$AI,35,0)</f>
        <v>#N/A</v>
      </c>
      <c r="AJ58" s="14">
        <f t="shared" si="6"/>
        <v>120</v>
      </c>
      <c r="AK58" s="14">
        <f t="shared" si="7"/>
        <v>0</v>
      </c>
      <c r="AL58" s="14">
        <f t="shared" si="8"/>
        <v>80</v>
      </c>
      <c r="AM58" s="14">
        <f t="shared" si="9"/>
        <v>280</v>
      </c>
      <c r="AN58" s="14"/>
      <c r="AO58" s="14"/>
    </row>
    <row r="59" spans="1:41" s="1" customFormat="1" ht="11.1" customHeight="1" outlineLevel="1" x14ac:dyDescent="0.2">
      <c r="A59" s="7" t="s">
        <v>62</v>
      </c>
      <c r="B59" s="7" t="s">
        <v>14</v>
      </c>
      <c r="C59" s="8">
        <v>1241</v>
      </c>
      <c r="D59" s="8">
        <v>7915</v>
      </c>
      <c r="E59" s="8">
        <v>3313</v>
      </c>
      <c r="F59" s="8">
        <v>2295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4">
        <f>VLOOKUP(A:A,[2]TDSheet!$A:$F,6,0)</f>
        <v>3376</v>
      </c>
      <c r="K59" s="14">
        <f t="shared" si="2"/>
        <v>-63</v>
      </c>
      <c r="L59" s="14">
        <f>VLOOKUP(A:A,[1]TDSheet!$A:$N,14,0)</f>
        <v>500</v>
      </c>
      <c r="M59" s="14">
        <f>VLOOKUP(A:A,[1]TDSheet!$A:$X,24,0)</f>
        <v>800</v>
      </c>
      <c r="N59" s="14"/>
      <c r="O59" s="14"/>
      <c r="P59" s="14"/>
      <c r="Q59" s="14"/>
      <c r="R59" s="14"/>
      <c r="S59" s="18">
        <v>300</v>
      </c>
      <c r="T59" s="14"/>
      <c r="U59" s="18"/>
      <c r="V59" s="18">
        <v>300</v>
      </c>
      <c r="W59" s="14">
        <f t="shared" si="3"/>
        <v>594.20000000000005</v>
      </c>
      <c r="X59" s="18">
        <v>800</v>
      </c>
      <c r="Y59" s="19">
        <f t="shared" si="4"/>
        <v>8.4062605183439914</v>
      </c>
      <c r="Z59" s="14">
        <f t="shared" si="5"/>
        <v>3.8623359138337259</v>
      </c>
      <c r="AA59" s="14">
        <f>VLOOKUP(A:A,[1]TDSheet!$A:$AA,27,0)</f>
        <v>0</v>
      </c>
      <c r="AB59" s="14"/>
      <c r="AC59" s="14">
        <f>VLOOKUP(A:A,[1]TDSheet!$A:$AC,29,0)</f>
        <v>342</v>
      </c>
      <c r="AD59" s="14">
        <f>VLOOKUP(A:A,[1]TDSheet!$A:$AD,30,0)</f>
        <v>0</v>
      </c>
      <c r="AE59" s="14">
        <f>VLOOKUP(A:A,[1]TDSheet!$A:$AE,31,0)</f>
        <v>597.79999999999995</v>
      </c>
      <c r="AF59" s="14">
        <f>VLOOKUP(A:A,[1]TDSheet!$A:$AF,32,0)</f>
        <v>626.4</v>
      </c>
      <c r="AG59" s="14">
        <f>VLOOKUP(A:A,[1]TDSheet!$A:$AG,33,0)</f>
        <v>575.6</v>
      </c>
      <c r="AH59" s="14">
        <f>VLOOKUP(A:A,[3]TDSheet!$A:$D,4,0)</f>
        <v>644</v>
      </c>
      <c r="AI59" s="14" t="e">
        <f>VLOOKUP(A:A,[1]TDSheet!$A:$AI,35,0)</f>
        <v>#N/A</v>
      </c>
      <c r="AJ59" s="14">
        <f t="shared" si="6"/>
        <v>120</v>
      </c>
      <c r="AK59" s="14">
        <f t="shared" si="7"/>
        <v>0</v>
      </c>
      <c r="AL59" s="14">
        <f t="shared" si="8"/>
        <v>120</v>
      </c>
      <c r="AM59" s="14">
        <f t="shared" si="9"/>
        <v>320</v>
      </c>
      <c r="AN59" s="14"/>
      <c r="AO59" s="14"/>
    </row>
    <row r="60" spans="1:41" s="1" customFormat="1" ht="21.95" customHeight="1" outlineLevel="1" x14ac:dyDescent="0.2">
      <c r="A60" s="7" t="s">
        <v>63</v>
      </c>
      <c r="B60" s="7" t="s">
        <v>8</v>
      </c>
      <c r="C60" s="8">
        <v>40.945999999999998</v>
      </c>
      <c r="D60" s="8">
        <v>200.01300000000001</v>
      </c>
      <c r="E60" s="8">
        <v>74.344999999999999</v>
      </c>
      <c r="F60" s="8">
        <v>157.304</v>
      </c>
      <c r="G60" s="1" t="str">
        <f>VLOOKUP(A:A,[1]TDSheet!$A:$G,7,0)</f>
        <v>лид, я</v>
      </c>
      <c r="H60" s="1">
        <f>VLOOKUP(A:A,[1]TDSheet!$A:$H,8,0)</f>
        <v>1</v>
      </c>
      <c r="I60" s="1">
        <f>VLOOKUP(A:A,[1]TDSheet!$A:$I,9,0)</f>
        <v>40</v>
      </c>
      <c r="J60" s="14">
        <f>VLOOKUP(A:A,[2]TDSheet!$A:$F,6,0)</f>
        <v>84.543999999999997</v>
      </c>
      <c r="K60" s="14">
        <f t="shared" si="2"/>
        <v>-10.198999999999998</v>
      </c>
      <c r="L60" s="14">
        <f>VLOOKUP(A:A,[1]TDSheet!$A:$N,14,0)</f>
        <v>0</v>
      </c>
      <c r="M60" s="14">
        <f>VLOOKUP(A:A,[1]TDSheet!$A:$X,24,0)</f>
        <v>0</v>
      </c>
      <c r="N60" s="14"/>
      <c r="O60" s="14"/>
      <c r="P60" s="14"/>
      <c r="Q60" s="14"/>
      <c r="R60" s="14"/>
      <c r="S60" s="18"/>
      <c r="T60" s="14"/>
      <c r="U60" s="18"/>
      <c r="V60" s="18"/>
      <c r="W60" s="14">
        <f t="shared" si="3"/>
        <v>14.869</v>
      </c>
      <c r="X60" s="18"/>
      <c r="Y60" s="19">
        <f t="shared" si="4"/>
        <v>10.579326114735355</v>
      </c>
      <c r="Z60" s="14">
        <f t="shared" si="5"/>
        <v>10.579326114735355</v>
      </c>
      <c r="AA60" s="14">
        <f>VLOOKUP(A:A,[1]TDSheet!$A:$AA,27,0)</f>
        <v>0</v>
      </c>
      <c r="AB60" s="14"/>
      <c r="AC60" s="14">
        <f>VLOOKUP(A:A,[1]TDSheet!$A:$AC,29,0)</f>
        <v>0</v>
      </c>
      <c r="AD60" s="14">
        <f>VLOOKUP(A:A,[1]TDSheet!$A:$AD,30,0)</f>
        <v>0</v>
      </c>
      <c r="AE60" s="14">
        <f>VLOOKUP(A:A,[1]TDSheet!$A:$AE,31,0)</f>
        <v>15.300999999999998</v>
      </c>
      <c r="AF60" s="14">
        <f>VLOOKUP(A:A,[1]TDSheet!$A:$AF,32,0)</f>
        <v>19.591000000000001</v>
      </c>
      <c r="AG60" s="14">
        <f>VLOOKUP(A:A,[1]TDSheet!$A:$AG,33,0)</f>
        <v>21.613199999999999</v>
      </c>
      <c r="AH60" s="14">
        <f>VLOOKUP(A:A,[3]TDSheet!$A:$D,4,0)</f>
        <v>19.29</v>
      </c>
      <c r="AI60" s="14">
        <f>VLOOKUP(A:A,[1]TDSheet!$A:$AI,35,0)</f>
        <v>0</v>
      </c>
      <c r="AJ60" s="14">
        <f t="shared" si="6"/>
        <v>0</v>
      </c>
      <c r="AK60" s="14">
        <f t="shared" si="7"/>
        <v>0</v>
      </c>
      <c r="AL60" s="14">
        <f t="shared" si="8"/>
        <v>0</v>
      </c>
      <c r="AM60" s="14">
        <f t="shared" si="9"/>
        <v>0</v>
      </c>
      <c r="AN60" s="14"/>
      <c r="AO60" s="14"/>
    </row>
    <row r="61" spans="1:41" s="1" customFormat="1" ht="21.95" customHeight="1" outlineLevel="1" x14ac:dyDescent="0.2">
      <c r="A61" s="7" t="s">
        <v>64</v>
      </c>
      <c r="B61" s="7" t="s">
        <v>8</v>
      </c>
      <c r="C61" s="8">
        <v>742.12300000000005</v>
      </c>
      <c r="D61" s="8">
        <v>932.18799999999999</v>
      </c>
      <c r="E61" s="16">
        <v>684</v>
      </c>
      <c r="F61" s="21">
        <v>320</v>
      </c>
      <c r="G61" s="1" t="str">
        <f>VLOOKUP(A:A,[1]TDSheet!$A:$G,7,0)</f>
        <v>акк</v>
      </c>
      <c r="H61" s="1">
        <f>VLOOKUP(A:A,[1]TDSheet!$A:$H,8,0)</f>
        <v>1</v>
      </c>
      <c r="I61" s="1">
        <f>VLOOKUP(A:A,[1]TDSheet!$A:$I,9,0)</f>
        <v>40</v>
      </c>
      <c r="J61" s="14">
        <f>VLOOKUP(A:A,[2]TDSheet!$A:$F,6,0)</f>
        <v>214.11600000000001</v>
      </c>
      <c r="K61" s="14">
        <f t="shared" si="2"/>
        <v>469.88400000000001</v>
      </c>
      <c r="L61" s="14">
        <f>VLOOKUP(A:A,[1]TDSheet!$A:$N,14,0)</f>
        <v>150</v>
      </c>
      <c r="M61" s="14">
        <f>VLOOKUP(A:A,[1]TDSheet!$A:$X,24,0)</f>
        <v>180</v>
      </c>
      <c r="N61" s="14"/>
      <c r="O61" s="14"/>
      <c r="P61" s="14"/>
      <c r="Q61" s="14"/>
      <c r="R61" s="14"/>
      <c r="S61" s="18">
        <v>150</v>
      </c>
      <c r="T61" s="14"/>
      <c r="U61" s="18"/>
      <c r="V61" s="18">
        <v>100</v>
      </c>
      <c r="W61" s="14">
        <f t="shared" si="3"/>
        <v>128.1</v>
      </c>
      <c r="X61" s="18">
        <v>200</v>
      </c>
      <c r="Y61" s="19">
        <f t="shared" si="4"/>
        <v>8.5870413739266205</v>
      </c>
      <c r="Z61" s="14">
        <f t="shared" si="5"/>
        <v>2.4980483996877441</v>
      </c>
      <c r="AA61" s="14">
        <f>VLOOKUP(A:A,[1]TDSheet!$A:$AA,27,0)</f>
        <v>43.5</v>
      </c>
      <c r="AB61" s="14"/>
      <c r="AC61" s="14">
        <f>VLOOKUP(A:A,[1]TDSheet!$A:$AC,29,0)</f>
        <v>0</v>
      </c>
      <c r="AD61" s="14">
        <f>VLOOKUP(A:A,[1]TDSheet!$A:$AD,30,0)</f>
        <v>0</v>
      </c>
      <c r="AE61" s="14">
        <f>VLOOKUP(A:A,[1]TDSheet!$A:$AE,31,0)</f>
        <v>91.4</v>
      </c>
      <c r="AF61" s="14">
        <f>VLOOKUP(A:A,[1]TDSheet!$A:$AF,32,0)</f>
        <v>107.2</v>
      </c>
      <c r="AG61" s="14">
        <f>VLOOKUP(A:A,[1]TDSheet!$A:$AG,33,0)</f>
        <v>100.6</v>
      </c>
      <c r="AH61" s="14">
        <f>VLOOKUP(A:A,[3]TDSheet!$A:$D,4,0)</f>
        <v>19.574999999999999</v>
      </c>
      <c r="AI61" s="14">
        <f>VLOOKUP(A:A,[1]TDSheet!$A:$AI,35,0)</f>
        <v>0</v>
      </c>
      <c r="AJ61" s="14">
        <f t="shared" si="6"/>
        <v>150</v>
      </c>
      <c r="AK61" s="14">
        <f t="shared" si="7"/>
        <v>0</v>
      </c>
      <c r="AL61" s="14">
        <f t="shared" si="8"/>
        <v>100</v>
      </c>
      <c r="AM61" s="14">
        <f t="shared" si="9"/>
        <v>200</v>
      </c>
      <c r="AN61" s="14"/>
      <c r="AO61" s="14"/>
    </row>
    <row r="62" spans="1:41" s="1" customFormat="1" ht="21.95" customHeight="1" outlineLevel="1" x14ac:dyDescent="0.2">
      <c r="A62" s="7" t="s">
        <v>65</v>
      </c>
      <c r="B62" s="7" t="s">
        <v>14</v>
      </c>
      <c r="C62" s="8">
        <v>542</v>
      </c>
      <c r="D62" s="8">
        <v>2488</v>
      </c>
      <c r="E62" s="8">
        <v>1708</v>
      </c>
      <c r="F62" s="8">
        <v>1268</v>
      </c>
      <c r="G62" s="1" t="str">
        <f>VLOOKUP(A:A,[1]TDSheet!$A:$G,7,0)</f>
        <v>лид, я</v>
      </c>
      <c r="H62" s="1">
        <f>VLOOKUP(A:A,[1]TDSheet!$A:$H,8,0)</f>
        <v>0.35</v>
      </c>
      <c r="I62" s="1">
        <f>VLOOKUP(A:A,[1]TDSheet!$A:$I,9,0)</f>
        <v>40</v>
      </c>
      <c r="J62" s="14">
        <f>VLOOKUP(A:A,[2]TDSheet!$A:$F,6,0)</f>
        <v>1745</v>
      </c>
      <c r="K62" s="14">
        <f t="shared" si="2"/>
        <v>-37</v>
      </c>
      <c r="L62" s="14">
        <f>VLOOKUP(A:A,[1]TDSheet!$A:$N,14,0)</f>
        <v>200</v>
      </c>
      <c r="M62" s="14">
        <f>VLOOKUP(A:A,[1]TDSheet!$A:$X,24,0)</f>
        <v>400</v>
      </c>
      <c r="N62" s="14"/>
      <c r="O62" s="14"/>
      <c r="P62" s="14"/>
      <c r="Q62" s="14"/>
      <c r="R62" s="14"/>
      <c r="S62" s="18"/>
      <c r="T62" s="14"/>
      <c r="U62" s="18"/>
      <c r="V62" s="18">
        <v>150</v>
      </c>
      <c r="W62" s="14">
        <f t="shared" si="3"/>
        <v>287.60000000000002</v>
      </c>
      <c r="X62" s="18">
        <v>400</v>
      </c>
      <c r="Y62" s="19">
        <f t="shared" si="4"/>
        <v>8.40751043115438</v>
      </c>
      <c r="Z62" s="14">
        <f t="shared" si="5"/>
        <v>4.4089012517385253</v>
      </c>
      <c r="AA62" s="14">
        <f>VLOOKUP(A:A,[1]TDSheet!$A:$AA,27,0)</f>
        <v>0</v>
      </c>
      <c r="AB62" s="14"/>
      <c r="AC62" s="14">
        <f>VLOOKUP(A:A,[1]TDSheet!$A:$AC,29,0)</f>
        <v>270</v>
      </c>
      <c r="AD62" s="14">
        <f>VLOOKUP(A:A,[1]TDSheet!$A:$AD,30,0)</f>
        <v>0</v>
      </c>
      <c r="AE62" s="14">
        <f>VLOOKUP(A:A,[1]TDSheet!$A:$AE,31,0)</f>
        <v>266</v>
      </c>
      <c r="AF62" s="14">
        <f>VLOOKUP(A:A,[1]TDSheet!$A:$AF,32,0)</f>
        <v>297.60000000000002</v>
      </c>
      <c r="AG62" s="14">
        <f>VLOOKUP(A:A,[1]TDSheet!$A:$AG,33,0)</f>
        <v>286.60000000000002</v>
      </c>
      <c r="AH62" s="14">
        <f>VLOOKUP(A:A,[3]TDSheet!$A:$D,4,0)</f>
        <v>234</v>
      </c>
      <c r="AI62" s="14">
        <f>VLOOKUP(A:A,[1]TDSheet!$A:$AI,35,0)</f>
        <v>0</v>
      </c>
      <c r="AJ62" s="14">
        <f t="shared" si="6"/>
        <v>0</v>
      </c>
      <c r="AK62" s="14">
        <f t="shared" si="7"/>
        <v>0</v>
      </c>
      <c r="AL62" s="14">
        <f t="shared" si="8"/>
        <v>52.5</v>
      </c>
      <c r="AM62" s="14">
        <f t="shared" si="9"/>
        <v>140</v>
      </c>
      <c r="AN62" s="14"/>
      <c r="AO62" s="14"/>
    </row>
    <row r="63" spans="1:41" s="1" customFormat="1" ht="21.95" customHeight="1" outlineLevel="1" x14ac:dyDescent="0.2">
      <c r="A63" s="7" t="s">
        <v>66</v>
      </c>
      <c r="B63" s="7" t="s">
        <v>14</v>
      </c>
      <c r="C63" s="8">
        <v>799</v>
      </c>
      <c r="D63" s="8">
        <v>3315</v>
      </c>
      <c r="E63" s="8">
        <v>2322</v>
      </c>
      <c r="F63" s="8">
        <v>1704</v>
      </c>
      <c r="G63" s="1" t="str">
        <f>VLOOKUP(A:A,[1]TDSheet!$A:$G,7,0)</f>
        <v>неакк</v>
      </c>
      <c r="H63" s="1">
        <f>VLOOKUP(A:A,[1]TDSheet!$A:$H,8,0)</f>
        <v>0.35</v>
      </c>
      <c r="I63" s="1">
        <f>VLOOKUP(A:A,[1]TDSheet!$A:$I,9,0)</f>
        <v>40</v>
      </c>
      <c r="J63" s="14">
        <f>VLOOKUP(A:A,[2]TDSheet!$A:$F,6,0)</f>
        <v>2385</v>
      </c>
      <c r="K63" s="14">
        <f t="shared" si="2"/>
        <v>-63</v>
      </c>
      <c r="L63" s="14">
        <f>VLOOKUP(A:A,[1]TDSheet!$A:$N,14,0)</f>
        <v>200</v>
      </c>
      <c r="M63" s="14">
        <f>VLOOKUP(A:A,[1]TDSheet!$A:$X,24,0)</f>
        <v>450</v>
      </c>
      <c r="N63" s="14"/>
      <c r="O63" s="14"/>
      <c r="P63" s="14"/>
      <c r="Q63" s="14"/>
      <c r="R63" s="14"/>
      <c r="S63" s="18">
        <v>200</v>
      </c>
      <c r="T63" s="14"/>
      <c r="U63" s="18"/>
      <c r="V63" s="18">
        <v>300</v>
      </c>
      <c r="W63" s="14">
        <f t="shared" si="3"/>
        <v>410.4</v>
      </c>
      <c r="X63" s="18">
        <v>600</v>
      </c>
      <c r="Y63" s="19">
        <f t="shared" si="4"/>
        <v>8.41617933723197</v>
      </c>
      <c r="Z63" s="14">
        <f t="shared" si="5"/>
        <v>4.1520467836257309</v>
      </c>
      <c r="AA63" s="14">
        <f>VLOOKUP(A:A,[1]TDSheet!$A:$AA,27,0)</f>
        <v>0</v>
      </c>
      <c r="AB63" s="14"/>
      <c r="AC63" s="14">
        <f>VLOOKUP(A:A,[1]TDSheet!$A:$AC,29,0)</f>
        <v>270</v>
      </c>
      <c r="AD63" s="14">
        <f>VLOOKUP(A:A,[1]TDSheet!$A:$AD,30,0)</f>
        <v>0</v>
      </c>
      <c r="AE63" s="14">
        <f>VLOOKUP(A:A,[1]TDSheet!$A:$AE,31,0)</f>
        <v>360.8</v>
      </c>
      <c r="AF63" s="14">
        <f>VLOOKUP(A:A,[1]TDSheet!$A:$AF,32,0)</f>
        <v>423</v>
      </c>
      <c r="AG63" s="14">
        <f>VLOOKUP(A:A,[1]TDSheet!$A:$AG,33,0)</f>
        <v>399.4</v>
      </c>
      <c r="AH63" s="14">
        <f>VLOOKUP(A:A,[3]TDSheet!$A:$D,4,0)</f>
        <v>415</v>
      </c>
      <c r="AI63" s="14">
        <f>VLOOKUP(A:A,[1]TDSheet!$A:$AI,35,0)</f>
        <v>0</v>
      </c>
      <c r="AJ63" s="14">
        <f t="shared" si="6"/>
        <v>70</v>
      </c>
      <c r="AK63" s="14">
        <f t="shared" si="7"/>
        <v>0</v>
      </c>
      <c r="AL63" s="14">
        <f t="shared" si="8"/>
        <v>105</v>
      </c>
      <c r="AM63" s="14">
        <f t="shared" si="9"/>
        <v>210</v>
      </c>
      <c r="AN63" s="14"/>
      <c r="AO63" s="14"/>
    </row>
    <row r="64" spans="1:41" s="1" customFormat="1" ht="11.1" customHeight="1" outlineLevel="1" x14ac:dyDescent="0.2">
      <c r="A64" s="7" t="s">
        <v>67</v>
      </c>
      <c r="B64" s="7" t="s">
        <v>14</v>
      </c>
      <c r="C64" s="8">
        <v>621</v>
      </c>
      <c r="D64" s="8">
        <v>1288</v>
      </c>
      <c r="E64" s="8">
        <v>1189</v>
      </c>
      <c r="F64" s="8">
        <v>673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4">
        <f>VLOOKUP(A:A,[2]TDSheet!$A:$F,6,0)</f>
        <v>1224</v>
      </c>
      <c r="K64" s="14">
        <f t="shared" si="2"/>
        <v>-35</v>
      </c>
      <c r="L64" s="14">
        <f>VLOOKUP(A:A,[1]TDSheet!$A:$N,14,0)</f>
        <v>400</v>
      </c>
      <c r="M64" s="14">
        <f>VLOOKUP(A:A,[1]TDSheet!$A:$X,24,0)</f>
        <v>370</v>
      </c>
      <c r="N64" s="14"/>
      <c r="O64" s="14"/>
      <c r="P64" s="14"/>
      <c r="Q64" s="14"/>
      <c r="R64" s="14"/>
      <c r="S64" s="18"/>
      <c r="T64" s="14"/>
      <c r="U64" s="18"/>
      <c r="V64" s="18">
        <v>80</v>
      </c>
      <c r="W64" s="14">
        <f t="shared" si="3"/>
        <v>217.4</v>
      </c>
      <c r="X64" s="18">
        <v>300</v>
      </c>
      <c r="Y64" s="19">
        <f t="shared" si="4"/>
        <v>8.385464581416743</v>
      </c>
      <c r="Z64" s="14">
        <f t="shared" si="5"/>
        <v>3.0956761729530817</v>
      </c>
      <c r="AA64" s="14">
        <f>VLOOKUP(A:A,[1]TDSheet!$A:$AA,27,0)</f>
        <v>0</v>
      </c>
      <c r="AB64" s="14"/>
      <c r="AC64" s="14">
        <f>VLOOKUP(A:A,[1]TDSheet!$A:$AC,29,0)</f>
        <v>102</v>
      </c>
      <c r="AD64" s="14">
        <f>VLOOKUP(A:A,[1]TDSheet!$A:$AD,30,0)</f>
        <v>0</v>
      </c>
      <c r="AE64" s="14">
        <f>VLOOKUP(A:A,[1]TDSheet!$A:$AE,31,0)</f>
        <v>199</v>
      </c>
      <c r="AF64" s="14">
        <f>VLOOKUP(A:A,[1]TDSheet!$A:$AF,32,0)</f>
        <v>228.2</v>
      </c>
      <c r="AG64" s="14">
        <f>VLOOKUP(A:A,[1]TDSheet!$A:$AG,33,0)</f>
        <v>184.8</v>
      </c>
      <c r="AH64" s="14">
        <f>VLOOKUP(A:A,[3]TDSheet!$A:$D,4,0)</f>
        <v>158</v>
      </c>
      <c r="AI64" s="14">
        <f>VLOOKUP(A:A,[1]TDSheet!$A:$AI,35,0)</f>
        <v>0</v>
      </c>
      <c r="AJ64" s="14">
        <f t="shared" si="6"/>
        <v>0</v>
      </c>
      <c r="AK64" s="14">
        <f t="shared" si="7"/>
        <v>0</v>
      </c>
      <c r="AL64" s="14">
        <f t="shared" si="8"/>
        <v>32</v>
      </c>
      <c r="AM64" s="14">
        <f t="shared" si="9"/>
        <v>120</v>
      </c>
      <c r="AN64" s="14"/>
      <c r="AO64" s="14"/>
    </row>
    <row r="65" spans="1:41" s="1" customFormat="1" ht="11.1" customHeight="1" outlineLevel="1" x14ac:dyDescent="0.2">
      <c r="A65" s="7" t="s">
        <v>68</v>
      </c>
      <c r="B65" s="7" t="s">
        <v>8</v>
      </c>
      <c r="C65" s="8">
        <v>157.75</v>
      </c>
      <c r="D65" s="8">
        <v>329.36099999999999</v>
      </c>
      <c r="E65" s="8">
        <v>352.92700000000002</v>
      </c>
      <c r="F65" s="8">
        <v>120.654</v>
      </c>
      <c r="G65" s="1">
        <f>VLOOKUP(A:A,[1]TDSheet!$A:$G,7,0)</f>
        <v>700</v>
      </c>
      <c r="H65" s="1">
        <f>VLOOKUP(A:A,[1]TDSheet!$A:$H,8,0)</f>
        <v>1</v>
      </c>
      <c r="I65" s="1">
        <f>VLOOKUP(A:A,[1]TDSheet!$A:$I,9,0)</f>
        <v>50</v>
      </c>
      <c r="J65" s="14">
        <f>VLOOKUP(A:A,[2]TDSheet!$A:$F,6,0)</f>
        <v>368.55900000000003</v>
      </c>
      <c r="K65" s="14">
        <f t="shared" si="2"/>
        <v>-15.632000000000005</v>
      </c>
      <c r="L65" s="14">
        <f>VLOOKUP(A:A,[1]TDSheet!$A:$N,14,0)</f>
        <v>100</v>
      </c>
      <c r="M65" s="14">
        <f>VLOOKUP(A:A,[1]TDSheet!$A:$X,24,0)</f>
        <v>120</v>
      </c>
      <c r="N65" s="14"/>
      <c r="O65" s="14"/>
      <c r="P65" s="14"/>
      <c r="Q65" s="14"/>
      <c r="R65" s="14"/>
      <c r="S65" s="18"/>
      <c r="T65" s="14"/>
      <c r="U65" s="18"/>
      <c r="V65" s="18">
        <v>50</v>
      </c>
      <c r="W65" s="14">
        <f t="shared" si="3"/>
        <v>55.465000000000011</v>
      </c>
      <c r="X65" s="18">
        <v>80</v>
      </c>
      <c r="Y65" s="19">
        <f t="shared" si="4"/>
        <v>8.4856035337600275</v>
      </c>
      <c r="Z65" s="14">
        <f t="shared" si="5"/>
        <v>2.175317767961777</v>
      </c>
      <c r="AA65" s="14">
        <f>VLOOKUP(A:A,[1]TDSheet!$A:$AA,27,0)</f>
        <v>0</v>
      </c>
      <c r="AB65" s="14"/>
      <c r="AC65" s="14">
        <f>VLOOKUP(A:A,[1]TDSheet!$A:$AC,29,0)</f>
        <v>75.602000000000004</v>
      </c>
      <c r="AD65" s="14">
        <f>VLOOKUP(A:A,[1]TDSheet!$A:$AD,30,0)</f>
        <v>0</v>
      </c>
      <c r="AE65" s="14">
        <f>VLOOKUP(A:A,[1]TDSheet!$A:$AE,31,0)</f>
        <v>39.752799999999993</v>
      </c>
      <c r="AF65" s="14">
        <f>VLOOKUP(A:A,[1]TDSheet!$A:$AF,32,0)</f>
        <v>48.0976</v>
      </c>
      <c r="AG65" s="14">
        <f>VLOOKUP(A:A,[1]TDSheet!$A:$AG,33,0)</f>
        <v>38.1892</v>
      </c>
      <c r="AH65" s="14">
        <f>VLOOKUP(A:A,[3]TDSheet!$A:$D,4,0)</f>
        <v>54.09</v>
      </c>
      <c r="AI65" s="14">
        <f>VLOOKUP(A:A,[1]TDSheet!$A:$AI,35,0)</f>
        <v>0</v>
      </c>
      <c r="AJ65" s="14">
        <f t="shared" si="6"/>
        <v>0</v>
      </c>
      <c r="AK65" s="14">
        <f t="shared" si="7"/>
        <v>0</v>
      </c>
      <c r="AL65" s="14">
        <f t="shared" si="8"/>
        <v>50</v>
      </c>
      <c r="AM65" s="14">
        <f t="shared" si="9"/>
        <v>80</v>
      </c>
      <c r="AN65" s="14"/>
      <c r="AO65" s="14"/>
    </row>
    <row r="66" spans="1:41" s="1" customFormat="1" ht="11.1" customHeight="1" outlineLevel="1" x14ac:dyDescent="0.2">
      <c r="A66" s="7" t="s">
        <v>69</v>
      </c>
      <c r="B66" s="7" t="s">
        <v>8</v>
      </c>
      <c r="C66" s="8">
        <v>558.45299999999997</v>
      </c>
      <c r="D66" s="8">
        <v>3012.3969999999999</v>
      </c>
      <c r="E66" s="8">
        <v>1154.556</v>
      </c>
      <c r="F66" s="8">
        <v>846.68100000000004</v>
      </c>
      <c r="G66" s="1" t="str">
        <f>VLOOKUP(A:A,[1]TDSheet!$A:$G,7,0)</f>
        <v>н</v>
      </c>
      <c r="H66" s="1">
        <f>VLOOKUP(A:A,[1]TDSheet!$A:$H,8,0)</f>
        <v>1</v>
      </c>
      <c r="I66" s="1">
        <f>VLOOKUP(A:A,[1]TDSheet!$A:$I,9,0)</f>
        <v>50</v>
      </c>
      <c r="J66" s="14">
        <f>VLOOKUP(A:A,[2]TDSheet!$A:$F,6,0)</f>
        <v>1141.018</v>
      </c>
      <c r="K66" s="14">
        <f t="shared" si="2"/>
        <v>13.538000000000011</v>
      </c>
      <c r="L66" s="14">
        <f>VLOOKUP(A:A,[1]TDSheet!$A:$N,14,0)</f>
        <v>200</v>
      </c>
      <c r="M66" s="14">
        <f>VLOOKUP(A:A,[1]TDSheet!$A:$X,24,0)</f>
        <v>100</v>
      </c>
      <c r="N66" s="14"/>
      <c r="O66" s="14"/>
      <c r="P66" s="14"/>
      <c r="Q66" s="14"/>
      <c r="R66" s="14"/>
      <c r="S66" s="18">
        <v>100</v>
      </c>
      <c r="T66" s="14"/>
      <c r="U66" s="18"/>
      <c r="V66" s="18">
        <v>100</v>
      </c>
      <c r="W66" s="14">
        <f t="shared" si="3"/>
        <v>174.9522</v>
      </c>
      <c r="X66" s="18">
        <v>200</v>
      </c>
      <c r="Y66" s="19">
        <f t="shared" si="4"/>
        <v>8.8405918873840967</v>
      </c>
      <c r="Z66" s="14">
        <f t="shared" si="5"/>
        <v>4.8394990174459078</v>
      </c>
      <c r="AA66" s="14">
        <f>VLOOKUP(A:A,[1]TDSheet!$A:$AA,27,0)</f>
        <v>204.44</v>
      </c>
      <c r="AB66" s="14"/>
      <c r="AC66" s="14">
        <f>VLOOKUP(A:A,[1]TDSheet!$A:$AC,29,0)</f>
        <v>75.355000000000004</v>
      </c>
      <c r="AD66" s="14">
        <f>VLOOKUP(A:A,[1]TDSheet!$A:$AD,30,0)</f>
        <v>0</v>
      </c>
      <c r="AE66" s="14">
        <f>VLOOKUP(A:A,[1]TDSheet!$A:$AE,31,0)</f>
        <v>123.03399999999999</v>
      </c>
      <c r="AF66" s="14">
        <f>VLOOKUP(A:A,[1]TDSheet!$A:$AF,32,0)</f>
        <v>165.566</v>
      </c>
      <c r="AG66" s="14">
        <f>VLOOKUP(A:A,[1]TDSheet!$A:$AG,33,0)</f>
        <v>186.12899999999999</v>
      </c>
      <c r="AH66" s="14">
        <f>VLOOKUP(A:A,[3]TDSheet!$A:$D,4,0)</f>
        <v>238.20500000000001</v>
      </c>
      <c r="AI66" s="14" t="str">
        <f>VLOOKUP(A:A,[1]TDSheet!$A:$AI,35,0)</f>
        <v>май яб</v>
      </c>
      <c r="AJ66" s="14">
        <f t="shared" si="6"/>
        <v>100</v>
      </c>
      <c r="AK66" s="14">
        <f t="shared" si="7"/>
        <v>0</v>
      </c>
      <c r="AL66" s="14">
        <f t="shared" si="8"/>
        <v>100</v>
      </c>
      <c r="AM66" s="14">
        <f t="shared" si="9"/>
        <v>200</v>
      </c>
      <c r="AN66" s="14"/>
      <c r="AO66" s="14"/>
    </row>
    <row r="67" spans="1:41" s="1" customFormat="1" ht="11.1" customHeight="1" outlineLevel="1" x14ac:dyDescent="0.2">
      <c r="A67" s="7" t="s">
        <v>70</v>
      </c>
      <c r="B67" s="7" t="s">
        <v>8</v>
      </c>
      <c r="C67" s="8">
        <v>77.754999999999995</v>
      </c>
      <c r="D67" s="8">
        <v>112.839</v>
      </c>
      <c r="E67" s="8">
        <v>74.475999999999999</v>
      </c>
      <c r="F67" s="8">
        <v>102.434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50</v>
      </c>
      <c r="J67" s="14">
        <f>VLOOKUP(A:A,[2]TDSheet!$A:$F,6,0)</f>
        <v>86.415000000000006</v>
      </c>
      <c r="K67" s="14">
        <f t="shared" si="2"/>
        <v>-11.939000000000007</v>
      </c>
      <c r="L67" s="14">
        <f>VLOOKUP(A:A,[1]TDSheet!$A:$N,14,0)</f>
        <v>0</v>
      </c>
      <c r="M67" s="14">
        <f>VLOOKUP(A:A,[1]TDSheet!$A:$X,24,0)</f>
        <v>20</v>
      </c>
      <c r="N67" s="14"/>
      <c r="O67" s="14"/>
      <c r="P67" s="14"/>
      <c r="Q67" s="14"/>
      <c r="R67" s="14"/>
      <c r="S67" s="18"/>
      <c r="T67" s="14"/>
      <c r="U67" s="18"/>
      <c r="V67" s="18"/>
      <c r="W67" s="14">
        <f t="shared" si="3"/>
        <v>14.895199999999999</v>
      </c>
      <c r="X67" s="18">
        <v>20</v>
      </c>
      <c r="Y67" s="19">
        <f t="shared" si="4"/>
        <v>9.5624093667758743</v>
      </c>
      <c r="Z67" s="14">
        <f t="shared" si="5"/>
        <v>6.8769805037864549</v>
      </c>
      <c r="AA67" s="14">
        <f>VLOOKUP(A:A,[1]TDSheet!$A:$AA,27,0)</f>
        <v>0</v>
      </c>
      <c r="AB67" s="14"/>
      <c r="AC67" s="14">
        <f>VLOOKUP(A:A,[1]TDSheet!$A:$AC,29,0)</f>
        <v>0</v>
      </c>
      <c r="AD67" s="14">
        <f>VLOOKUP(A:A,[1]TDSheet!$A:$AD,30,0)</f>
        <v>0</v>
      </c>
      <c r="AE67" s="14">
        <f>VLOOKUP(A:A,[1]TDSheet!$A:$AE,31,0)</f>
        <v>14.1</v>
      </c>
      <c r="AF67" s="14">
        <f>VLOOKUP(A:A,[1]TDSheet!$A:$AF,32,0)</f>
        <v>18.3</v>
      </c>
      <c r="AG67" s="14">
        <f>VLOOKUP(A:A,[1]TDSheet!$A:$AG,33,0)</f>
        <v>16.532</v>
      </c>
      <c r="AH67" s="14">
        <f>VLOOKUP(A:A,[3]TDSheet!$A:$D,4,0)</f>
        <v>12.16</v>
      </c>
      <c r="AI67" s="14">
        <f>VLOOKUP(A:A,[1]TDSheet!$A:$AI,35,0)</f>
        <v>0</v>
      </c>
      <c r="AJ67" s="14">
        <f t="shared" si="6"/>
        <v>0</v>
      </c>
      <c r="AK67" s="14">
        <f t="shared" si="7"/>
        <v>0</v>
      </c>
      <c r="AL67" s="14">
        <f t="shared" si="8"/>
        <v>0</v>
      </c>
      <c r="AM67" s="14">
        <f t="shared" si="9"/>
        <v>20</v>
      </c>
      <c r="AN67" s="14"/>
      <c r="AO67" s="14"/>
    </row>
    <row r="68" spans="1:41" s="1" customFormat="1" ht="11.1" customHeight="1" outlineLevel="1" x14ac:dyDescent="0.2">
      <c r="A68" s="7" t="s">
        <v>71</v>
      </c>
      <c r="B68" s="7" t="s">
        <v>8</v>
      </c>
      <c r="C68" s="8">
        <v>189.18799999999999</v>
      </c>
      <c r="D68" s="8">
        <v>4367.8729999999996</v>
      </c>
      <c r="E68" s="16">
        <v>2844</v>
      </c>
      <c r="F68" s="16">
        <v>2116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2835.5709999999999</v>
      </c>
      <c r="K68" s="14">
        <f t="shared" si="2"/>
        <v>8.4290000000000873</v>
      </c>
      <c r="L68" s="14">
        <f>VLOOKUP(A:A,[1]TDSheet!$A:$N,14,0)</f>
        <v>0</v>
      </c>
      <c r="M68" s="14">
        <f>VLOOKUP(A:A,[1]TDSheet!$A:$X,24,0)</f>
        <v>650</v>
      </c>
      <c r="N68" s="14"/>
      <c r="O68" s="14"/>
      <c r="P68" s="14"/>
      <c r="Q68" s="14"/>
      <c r="R68" s="14"/>
      <c r="S68" s="18">
        <v>150</v>
      </c>
      <c r="T68" s="14"/>
      <c r="U68" s="18"/>
      <c r="V68" s="18">
        <v>350</v>
      </c>
      <c r="W68" s="14">
        <f t="shared" si="3"/>
        <v>466.54160000000002</v>
      </c>
      <c r="X68" s="18">
        <v>650</v>
      </c>
      <c r="Y68" s="19">
        <f t="shared" si="4"/>
        <v>8.3936780771532487</v>
      </c>
      <c r="Z68" s="14">
        <f t="shared" si="5"/>
        <v>4.5355012286149829</v>
      </c>
      <c r="AA68" s="14">
        <f>VLOOKUP(A:A,[1]TDSheet!$A:$AA,27,0)</f>
        <v>0</v>
      </c>
      <c r="AB68" s="14"/>
      <c r="AC68" s="14">
        <f>VLOOKUP(A:A,[1]TDSheet!$A:$AC,29,0)</f>
        <v>511.29199999999997</v>
      </c>
      <c r="AD68" s="14">
        <f>VLOOKUP(A:A,[1]TDSheet!$A:$AD,30,0)</f>
        <v>0</v>
      </c>
      <c r="AE68" s="14">
        <f>VLOOKUP(A:A,[1]TDSheet!$A:$AE,31,0)</f>
        <v>468.01499999999999</v>
      </c>
      <c r="AF68" s="14">
        <f>VLOOKUP(A:A,[1]TDSheet!$A:$AF,32,0)</f>
        <v>401.28000000000003</v>
      </c>
      <c r="AG68" s="14">
        <f>VLOOKUP(A:A,[1]TDSheet!$A:$AG,33,0)</f>
        <v>453.8</v>
      </c>
      <c r="AH68" s="14">
        <f>VLOOKUP(A:A,[3]TDSheet!$A:$D,4,0)</f>
        <v>643.14700000000005</v>
      </c>
      <c r="AI68" s="14" t="str">
        <f>VLOOKUP(A:A,[1]TDSheet!$A:$AI,35,0)</f>
        <v>продмай</v>
      </c>
      <c r="AJ68" s="14">
        <f t="shared" si="6"/>
        <v>150</v>
      </c>
      <c r="AK68" s="14">
        <f t="shared" si="7"/>
        <v>0</v>
      </c>
      <c r="AL68" s="14">
        <f t="shared" si="8"/>
        <v>350</v>
      </c>
      <c r="AM68" s="14">
        <f t="shared" si="9"/>
        <v>650</v>
      </c>
      <c r="AN68" s="14"/>
      <c r="AO68" s="14"/>
    </row>
    <row r="69" spans="1:41" s="1" customFormat="1" ht="11.1" customHeight="1" outlineLevel="1" x14ac:dyDescent="0.2">
      <c r="A69" s="7" t="s">
        <v>72</v>
      </c>
      <c r="B69" s="7" t="s">
        <v>14</v>
      </c>
      <c r="C69" s="8">
        <v>3994</v>
      </c>
      <c r="D69" s="8">
        <v>3649</v>
      </c>
      <c r="E69" s="8">
        <v>4687</v>
      </c>
      <c r="F69" s="8">
        <v>2869</v>
      </c>
      <c r="G69" s="1">
        <f>VLOOKUP(A:A,[1]TDSheet!$A:$G,7,0)</f>
        <v>0</v>
      </c>
      <c r="H69" s="1">
        <f>VLOOKUP(A:A,[1]TDSheet!$A:$H,8,0)</f>
        <v>0.45</v>
      </c>
      <c r="I69" s="1">
        <f>VLOOKUP(A:A,[1]TDSheet!$A:$I,9,0)</f>
        <v>50</v>
      </c>
      <c r="J69" s="14">
        <f>VLOOKUP(A:A,[2]TDSheet!$A:$F,6,0)</f>
        <v>4763</v>
      </c>
      <c r="K69" s="14">
        <f t="shared" si="2"/>
        <v>-76</v>
      </c>
      <c r="L69" s="14">
        <f>VLOOKUP(A:A,[1]TDSheet!$A:$N,14,0)</f>
        <v>500</v>
      </c>
      <c r="M69" s="14">
        <f>VLOOKUP(A:A,[1]TDSheet!$A:$X,24,0)</f>
        <v>500</v>
      </c>
      <c r="N69" s="14"/>
      <c r="O69" s="14"/>
      <c r="P69" s="14"/>
      <c r="Q69" s="14"/>
      <c r="R69" s="14"/>
      <c r="S69" s="18">
        <v>500</v>
      </c>
      <c r="T69" s="14"/>
      <c r="U69" s="18"/>
      <c r="V69" s="18">
        <v>400</v>
      </c>
      <c r="W69" s="14">
        <f t="shared" si="3"/>
        <v>647.4</v>
      </c>
      <c r="X69" s="18">
        <v>800</v>
      </c>
      <c r="Y69" s="19">
        <f t="shared" si="4"/>
        <v>8.6021007105344456</v>
      </c>
      <c r="Z69" s="14">
        <f t="shared" si="5"/>
        <v>4.4315724436206363</v>
      </c>
      <c r="AA69" s="14">
        <f>VLOOKUP(A:A,[1]TDSheet!$A:$AA,27,0)</f>
        <v>100</v>
      </c>
      <c r="AB69" s="14"/>
      <c r="AC69" s="14">
        <f>VLOOKUP(A:A,[1]TDSheet!$A:$AC,29,0)</f>
        <v>440</v>
      </c>
      <c r="AD69" s="14">
        <f>VLOOKUP(A:A,[1]TDSheet!$A:$AD,30,0)</f>
        <v>910</v>
      </c>
      <c r="AE69" s="14">
        <f>VLOOKUP(A:A,[1]TDSheet!$A:$AE,31,0)</f>
        <v>687.8</v>
      </c>
      <c r="AF69" s="14">
        <f>VLOOKUP(A:A,[1]TDSheet!$A:$AF,32,0)</f>
        <v>747.8</v>
      </c>
      <c r="AG69" s="14">
        <f>VLOOKUP(A:A,[1]TDSheet!$A:$AG,33,0)</f>
        <v>643.79999999999995</v>
      </c>
      <c r="AH69" s="14">
        <f>VLOOKUP(A:A,[3]TDSheet!$A:$D,4,0)</f>
        <v>778</v>
      </c>
      <c r="AI69" s="14" t="str">
        <f>VLOOKUP(A:A,[1]TDSheet!$A:$AI,35,0)</f>
        <v>май яб</v>
      </c>
      <c r="AJ69" s="14">
        <f t="shared" si="6"/>
        <v>225</v>
      </c>
      <c r="AK69" s="14">
        <f t="shared" si="7"/>
        <v>0</v>
      </c>
      <c r="AL69" s="14">
        <f t="shared" si="8"/>
        <v>180</v>
      </c>
      <c r="AM69" s="14">
        <f t="shared" si="9"/>
        <v>360</v>
      </c>
      <c r="AN69" s="14"/>
      <c r="AO69" s="14"/>
    </row>
    <row r="70" spans="1:41" s="1" customFormat="1" ht="11.1" customHeight="1" outlineLevel="1" x14ac:dyDescent="0.2">
      <c r="A70" s="7" t="s">
        <v>73</v>
      </c>
      <c r="B70" s="7" t="s">
        <v>14</v>
      </c>
      <c r="C70" s="8">
        <v>1619</v>
      </c>
      <c r="D70" s="8">
        <v>16269</v>
      </c>
      <c r="E70" s="8">
        <v>5123</v>
      </c>
      <c r="F70" s="8">
        <v>3375</v>
      </c>
      <c r="G70" s="1" t="str">
        <f>VLOOKUP(A:A,[1]TDSheet!$A:$G,7,0)</f>
        <v>акяб</v>
      </c>
      <c r="H70" s="1">
        <f>VLOOKUP(A:A,[1]TDSheet!$A:$H,8,0)</f>
        <v>0.45</v>
      </c>
      <c r="I70" s="1">
        <f>VLOOKUP(A:A,[1]TDSheet!$A:$I,9,0)</f>
        <v>50</v>
      </c>
      <c r="J70" s="14">
        <f>VLOOKUP(A:A,[2]TDSheet!$A:$F,6,0)</f>
        <v>5197</v>
      </c>
      <c r="K70" s="14">
        <f t="shared" ref="K70:K119" si="10">E70-J70</f>
        <v>-74</v>
      </c>
      <c r="L70" s="14">
        <f>VLOOKUP(A:A,[1]TDSheet!$A:$N,14,0)</f>
        <v>0</v>
      </c>
      <c r="M70" s="14">
        <f>VLOOKUP(A:A,[1]TDSheet!$A:$X,24,0)</f>
        <v>1200</v>
      </c>
      <c r="N70" s="14"/>
      <c r="O70" s="14"/>
      <c r="P70" s="14"/>
      <c r="Q70" s="14"/>
      <c r="R70" s="14"/>
      <c r="S70" s="18">
        <v>400</v>
      </c>
      <c r="T70" s="14"/>
      <c r="U70" s="18"/>
      <c r="V70" s="18">
        <v>500</v>
      </c>
      <c r="W70" s="14">
        <f t="shared" ref="W70:W119" si="11">(E70-AA70-AC70-AD70)/5</f>
        <v>752.6</v>
      </c>
      <c r="X70" s="18">
        <v>900</v>
      </c>
      <c r="Y70" s="19">
        <f t="shared" ref="Y70:Y119" si="12">(F70+L70+M70+S70+U70+V70+X70)/W70</f>
        <v>8.4706351315439807</v>
      </c>
      <c r="Z70" s="14">
        <f t="shared" ref="Z70:Z119" si="13">F70/W70</f>
        <v>4.4844538931703424</v>
      </c>
      <c r="AA70" s="14">
        <f>VLOOKUP(A:A,[1]TDSheet!$A:$AA,27,0)</f>
        <v>0</v>
      </c>
      <c r="AB70" s="14"/>
      <c r="AC70" s="14">
        <f>VLOOKUP(A:A,[1]TDSheet!$A:$AC,29,0)</f>
        <v>360</v>
      </c>
      <c r="AD70" s="14">
        <f>VLOOKUP(A:A,[1]TDSheet!$A:$AD,30,0)</f>
        <v>1000</v>
      </c>
      <c r="AE70" s="14">
        <f>VLOOKUP(A:A,[1]TDSheet!$A:$AE,31,0)</f>
        <v>894</v>
      </c>
      <c r="AF70" s="14">
        <f>VLOOKUP(A:A,[1]TDSheet!$A:$AF,32,0)</f>
        <v>937.8</v>
      </c>
      <c r="AG70" s="14">
        <f>VLOOKUP(A:A,[1]TDSheet!$A:$AG,33,0)</f>
        <v>766.8</v>
      </c>
      <c r="AH70" s="14">
        <f>VLOOKUP(A:A,[3]TDSheet!$A:$D,4,0)</f>
        <v>705</v>
      </c>
      <c r="AI70" s="14" t="str">
        <f>VLOOKUP(A:A,[1]TDSheet!$A:$AI,35,0)</f>
        <v>оконч</v>
      </c>
      <c r="AJ70" s="14">
        <f t="shared" ref="AJ70:AJ119" si="14">S70*H70</f>
        <v>180</v>
      </c>
      <c r="AK70" s="14">
        <f t="shared" ref="AK70:AK119" si="15">U70*H70</f>
        <v>0</v>
      </c>
      <c r="AL70" s="14">
        <f t="shared" ref="AL70:AL119" si="16">V70*H70</f>
        <v>225</v>
      </c>
      <c r="AM70" s="14">
        <f t="shared" ref="AM70:AM119" si="17">X70*H70</f>
        <v>405</v>
      </c>
      <c r="AN70" s="14"/>
      <c r="AO70" s="14"/>
    </row>
    <row r="71" spans="1:41" s="1" customFormat="1" ht="11.1" customHeight="1" outlineLevel="1" x14ac:dyDescent="0.2">
      <c r="A71" s="7" t="s">
        <v>74</v>
      </c>
      <c r="B71" s="7" t="s">
        <v>14</v>
      </c>
      <c r="C71" s="8">
        <v>494</v>
      </c>
      <c r="D71" s="8">
        <v>1509</v>
      </c>
      <c r="E71" s="8">
        <v>1171</v>
      </c>
      <c r="F71" s="8">
        <v>772</v>
      </c>
      <c r="G71" s="1">
        <f>VLOOKUP(A:A,[1]TDSheet!$A:$G,7,0)</f>
        <v>0</v>
      </c>
      <c r="H71" s="1">
        <f>VLOOKUP(A:A,[1]TDSheet!$A:$H,8,0)</f>
        <v>0.45</v>
      </c>
      <c r="I71" s="1">
        <f>VLOOKUP(A:A,[1]TDSheet!$A:$I,9,0)</f>
        <v>50</v>
      </c>
      <c r="J71" s="14">
        <f>VLOOKUP(A:A,[2]TDSheet!$A:$F,6,0)</f>
        <v>1215</v>
      </c>
      <c r="K71" s="14">
        <f t="shared" si="10"/>
        <v>-44</v>
      </c>
      <c r="L71" s="14">
        <f>VLOOKUP(A:A,[1]TDSheet!$A:$N,14,0)</f>
        <v>300</v>
      </c>
      <c r="M71" s="14">
        <f>VLOOKUP(A:A,[1]TDSheet!$A:$X,24,0)</f>
        <v>300</v>
      </c>
      <c r="N71" s="14"/>
      <c r="O71" s="14"/>
      <c r="P71" s="14"/>
      <c r="Q71" s="14"/>
      <c r="R71" s="14"/>
      <c r="S71" s="18">
        <v>100</v>
      </c>
      <c r="T71" s="14"/>
      <c r="U71" s="18"/>
      <c r="V71" s="18">
        <v>150</v>
      </c>
      <c r="W71" s="14">
        <f t="shared" si="11"/>
        <v>234.2</v>
      </c>
      <c r="X71" s="18">
        <v>350</v>
      </c>
      <c r="Y71" s="19">
        <f t="shared" si="12"/>
        <v>8.4201537147736989</v>
      </c>
      <c r="Z71" s="14">
        <f t="shared" si="13"/>
        <v>3.296327924850555</v>
      </c>
      <c r="AA71" s="14">
        <f>VLOOKUP(A:A,[1]TDSheet!$A:$AA,27,0)</f>
        <v>0</v>
      </c>
      <c r="AB71" s="14"/>
      <c r="AC71" s="14">
        <f>VLOOKUP(A:A,[1]TDSheet!$A:$AC,29,0)</f>
        <v>0</v>
      </c>
      <c r="AD71" s="14">
        <f>VLOOKUP(A:A,[1]TDSheet!$A:$AD,30,0)</f>
        <v>0</v>
      </c>
      <c r="AE71" s="14">
        <f>VLOOKUP(A:A,[1]TDSheet!$A:$AE,31,0)</f>
        <v>200.4</v>
      </c>
      <c r="AF71" s="14">
        <f>VLOOKUP(A:A,[1]TDSheet!$A:$AF,32,0)</f>
        <v>223.8</v>
      </c>
      <c r="AG71" s="14">
        <f>VLOOKUP(A:A,[1]TDSheet!$A:$AG,33,0)</f>
        <v>203.4</v>
      </c>
      <c r="AH71" s="14">
        <f>VLOOKUP(A:A,[3]TDSheet!$A:$D,4,0)</f>
        <v>262</v>
      </c>
      <c r="AI71" s="14">
        <f>VLOOKUP(A:A,[1]TDSheet!$A:$AI,35,0)</f>
        <v>0</v>
      </c>
      <c r="AJ71" s="14">
        <f t="shared" si="14"/>
        <v>45</v>
      </c>
      <c r="AK71" s="14">
        <f t="shared" si="15"/>
        <v>0</v>
      </c>
      <c r="AL71" s="14">
        <f t="shared" si="16"/>
        <v>67.5</v>
      </c>
      <c r="AM71" s="14">
        <f t="shared" si="17"/>
        <v>157.5</v>
      </c>
      <c r="AN71" s="14"/>
      <c r="AO71" s="14"/>
    </row>
    <row r="72" spans="1:41" s="1" customFormat="1" ht="11.1" customHeight="1" outlineLevel="1" x14ac:dyDescent="0.2">
      <c r="A72" s="7" t="s">
        <v>75</v>
      </c>
      <c r="B72" s="7" t="s">
        <v>14</v>
      </c>
      <c r="C72" s="8">
        <v>224</v>
      </c>
      <c r="D72" s="8">
        <v>564</v>
      </c>
      <c r="E72" s="8">
        <v>477</v>
      </c>
      <c r="F72" s="8">
        <v>284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4">
        <f>VLOOKUP(A:A,[2]TDSheet!$A:$F,6,0)</f>
        <v>533</v>
      </c>
      <c r="K72" s="14">
        <f t="shared" si="10"/>
        <v>-56</v>
      </c>
      <c r="L72" s="14">
        <f>VLOOKUP(A:A,[1]TDSheet!$A:$N,14,0)</f>
        <v>200</v>
      </c>
      <c r="M72" s="14">
        <f>VLOOKUP(A:A,[1]TDSheet!$A:$X,24,0)</f>
        <v>110</v>
      </c>
      <c r="N72" s="14"/>
      <c r="O72" s="14"/>
      <c r="P72" s="14"/>
      <c r="Q72" s="14"/>
      <c r="R72" s="14"/>
      <c r="S72" s="18"/>
      <c r="T72" s="14"/>
      <c r="U72" s="18"/>
      <c r="V72" s="18">
        <v>70</v>
      </c>
      <c r="W72" s="14">
        <f t="shared" si="11"/>
        <v>95.4</v>
      </c>
      <c r="X72" s="18">
        <v>140</v>
      </c>
      <c r="Y72" s="19">
        <f t="shared" si="12"/>
        <v>8.4276729559748418</v>
      </c>
      <c r="Z72" s="14">
        <f t="shared" si="13"/>
        <v>2.9769392033542976</v>
      </c>
      <c r="AA72" s="14">
        <f>VLOOKUP(A:A,[1]TDSheet!$A:$AA,27,0)</f>
        <v>0</v>
      </c>
      <c r="AB72" s="14"/>
      <c r="AC72" s="14">
        <f>VLOOKUP(A:A,[1]TDSheet!$A:$AC,29,0)</f>
        <v>0</v>
      </c>
      <c r="AD72" s="14">
        <f>VLOOKUP(A:A,[1]TDSheet!$A:$AD,30,0)</f>
        <v>0</v>
      </c>
      <c r="AE72" s="14">
        <f>VLOOKUP(A:A,[1]TDSheet!$A:$AE,31,0)</f>
        <v>98.8</v>
      </c>
      <c r="AF72" s="14">
        <f>VLOOKUP(A:A,[1]TDSheet!$A:$AF,32,0)</f>
        <v>95.2</v>
      </c>
      <c r="AG72" s="14">
        <f>VLOOKUP(A:A,[1]TDSheet!$A:$AG,33,0)</f>
        <v>80.599999999999994</v>
      </c>
      <c r="AH72" s="14">
        <f>VLOOKUP(A:A,[3]TDSheet!$A:$D,4,0)</f>
        <v>85</v>
      </c>
      <c r="AI72" s="14" t="e">
        <f>VLOOKUP(A:A,[1]TDSheet!$A:$AI,35,0)</f>
        <v>#N/A</v>
      </c>
      <c r="AJ72" s="14">
        <f t="shared" si="14"/>
        <v>0</v>
      </c>
      <c r="AK72" s="14">
        <f t="shared" si="15"/>
        <v>0</v>
      </c>
      <c r="AL72" s="14">
        <f t="shared" si="16"/>
        <v>28</v>
      </c>
      <c r="AM72" s="14">
        <f t="shared" si="17"/>
        <v>56</v>
      </c>
      <c r="AN72" s="14"/>
      <c r="AO72" s="14"/>
    </row>
    <row r="73" spans="1:41" s="1" customFormat="1" ht="11.1" customHeight="1" outlineLevel="1" x14ac:dyDescent="0.2">
      <c r="A73" s="7" t="s">
        <v>76</v>
      </c>
      <c r="B73" s="7" t="s">
        <v>14</v>
      </c>
      <c r="C73" s="8">
        <v>181</v>
      </c>
      <c r="D73" s="8">
        <v>611</v>
      </c>
      <c r="E73" s="8">
        <v>421</v>
      </c>
      <c r="F73" s="8">
        <v>352</v>
      </c>
      <c r="G73" s="1">
        <f>VLOOKUP(A:A,[1]TDSheet!$A:$G,7,0)</f>
        <v>0</v>
      </c>
      <c r="H73" s="1">
        <f>VLOOKUP(A:A,[1]TDSheet!$A:$H,8,0)</f>
        <v>0.4</v>
      </c>
      <c r="I73" s="1">
        <f>VLOOKUP(A:A,[1]TDSheet!$A:$I,9,0)</f>
        <v>40</v>
      </c>
      <c r="J73" s="14">
        <f>VLOOKUP(A:A,[2]TDSheet!$A:$F,6,0)</f>
        <v>454</v>
      </c>
      <c r="K73" s="14">
        <f t="shared" si="10"/>
        <v>-33</v>
      </c>
      <c r="L73" s="14">
        <f>VLOOKUP(A:A,[1]TDSheet!$A:$N,14,0)</f>
        <v>100</v>
      </c>
      <c r="M73" s="14">
        <f>VLOOKUP(A:A,[1]TDSheet!$A:$X,24,0)</f>
        <v>120</v>
      </c>
      <c r="N73" s="14"/>
      <c r="O73" s="14"/>
      <c r="P73" s="14"/>
      <c r="Q73" s="14"/>
      <c r="R73" s="14"/>
      <c r="S73" s="18"/>
      <c r="T73" s="14"/>
      <c r="U73" s="18"/>
      <c r="V73" s="18"/>
      <c r="W73" s="14">
        <f t="shared" si="11"/>
        <v>84.2</v>
      </c>
      <c r="X73" s="18">
        <v>140</v>
      </c>
      <c r="Y73" s="19">
        <f t="shared" si="12"/>
        <v>8.4560570071258905</v>
      </c>
      <c r="Z73" s="14">
        <f t="shared" si="13"/>
        <v>4.1805225653206648</v>
      </c>
      <c r="AA73" s="14">
        <f>VLOOKUP(A:A,[1]TDSheet!$A:$AA,27,0)</f>
        <v>0</v>
      </c>
      <c r="AB73" s="14"/>
      <c r="AC73" s="14">
        <f>VLOOKUP(A:A,[1]TDSheet!$A:$AC,29,0)</f>
        <v>0</v>
      </c>
      <c r="AD73" s="14">
        <f>VLOOKUP(A:A,[1]TDSheet!$A:$AD,30,0)</f>
        <v>0</v>
      </c>
      <c r="AE73" s="14">
        <f>VLOOKUP(A:A,[1]TDSheet!$A:$AE,31,0)</f>
        <v>91.4</v>
      </c>
      <c r="AF73" s="14">
        <f>VLOOKUP(A:A,[1]TDSheet!$A:$AF,32,0)</f>
        <v>86.8</v>
      </c>
      <c r="AG73" s="14">
        <f>VLOOKUP(A:A,[1]TDSheet!$A:$AG,33,0)</f>
        <v>79.8</v>
      </c>
      <c r="AH73" s="14">
        <f>VLOOKUP(A:A,[3]TDSheet!$A:$D,4,0)</f>
        <v>62</v>
      </c>
      <c r="AI73" s="14" t="e">
        <f>VLOOKUP(A:A,[1]TDSheet!$A:$AI,35,0)</f>
        <v>#N/A</v>
      </c>
      <c r="AJ73" s="14">
        <f t="shared" si="14"/>
        <v>0</v>
      </c>
      <c r="AK73" s="14">
        <f t="shared" si="15"/>
        <v>0</v>
      </c>
      <c r="AL73" s="14">
        <f t="shared" si="16"/>
        <v>0</v>
      </c>
      <c r="AM73" s="14">
        <f t="shared" si="17"/>
        <v>56</v>
      </c>
      <c r="AN73" s="14"/>
      <c r="AO73" s="14"/>
    </row>
    <row r="74" spans="1:41" s="1" customFormat="1" ht="11.1" customHeight="1" outlineLevel="1" x14ac:dyDescent="0.2">
      <c r="A74" s="7" t="s">
        <v>77</v>
      </c>
      <c r="B74" s="7" t="s">
        <v>8</v>
      </c>
      <c r="C74" s="8">
        <v>1227.479</v>
      </c>
      <c r="D74" s="8">
        <v>3092.6790000000001</v>
      </c>
      <c r="E74" s="16">
        <v>1317</v>
      </c>
      <c r="F74" s="21">
        <v>1328</v>
      </c>
      <c r="G74" s="1" t="str">
        <f>VLOOKUP(A:A,[1]TDSheet!$A:$G,7,0)</f>
        <v>ак апр</v>
      </c>
      <c r="H74" s="1">
        <f>VLOOKUP(A:A,[1]TDSheet!$A:$H,8,0)</f>
        <v>1</v>
      </c>
      <c r="I74" s="1">
        <f>VLOOKUP(A:A,[1]TDSheet!$A:$I,9,0)</f>
        <v>50</v>
      </c>
      <c r="J74" s="14">
        <f>VLOOKUP(A:A,[2]TDSheet!$A:$F,6,0)</f>
        <v>820.93700000000001</v>
      </c>
      <c r="K74" s="14">
        <f t="shared" si="10"/>
        <v>496.06299999999999</v>
      </c>
      <c r="L74" s="14">
        <f>VLOOKUP(A:A,[1]TDSheet!$A:$N,14,0)</f>
        <v>100</v>
      </c>
      <c r="M74" s="14">
        <f>VLOOKUP(A:A,[1]TDSheet!$A:$X,24,0)</f>
        <v>200</v>
      </c>
      <c r="N74" s="14"/>
      <c r="O74" s="14"/>
      <c r="P74" s="14"/>
      <c r="Q74" s="14"/>
      <c r="R74" s="14"/>
      <c r="S74" s="18"/>
      <c r="T74" s="14"/>
      <c r="U74" s="18"/>
      <c r="V74" s="18">
        <v>100</v>
      </c>
      <c r="W74" s="14">
        <f t="shared" si="11"/>
        <v>233.209</v>
      </c>
      <c r="X74" s="18">
        <v>250</v>
      </c>
      <c r="Y74" s="19">
        <f t="shared" si="12"/>
        <v>8.4816623715208248</v>
      </c>
      <c r="Z74" s="14">
        <f t="shared" si="13"/>
        <v>5.694462906663122</v>
      </c>
      <c r="AA74" s="14">
        <f>VLOOKUP(A:A,[1]TDSheet!$A:$AA,27,0)</f>
        <v>0</v>
      </c>
      <c r="AB74" s="14"/>
      <c r="AC74" s="14">
        <f>VLOOKUP(A:A,[1]TDSheet!$A:$AC,29,0)</f>
        <v>150.95500000000001</v>
      </c>
      <c r="AD74" s="14">
        <f>VLOOKUP(A:A,[1]TDSheet!$A:$AD,30,0)</f>
        <v>0</v>
      </c>
      <c r="AE74" s="14">
        <f>VLOOKUP(A:A,[1]TDSheet!$A:$AE,31,0)</f>
        <v>277.89099999999996</v>
      </c>
      <c r="AF74" s="14">
        <f>VLOOKUP(A:A,[1]TDSheet!$A:$AF,32,0)</f>
        <v>331.4</v>
      </c>
      <c r="AG74" s="14">
        <f>VLOOKUP(A:A,[1]TDSheet!$A:$AG,33,0)</f>
        <v>262.8</v>
      </c>
      <c r="AH74" s="14">
        <f>VLOOKUP(A:A,[3]TDSheet!$A:$D,4,0)</f>
        <v>152.46100000000001</v>
      </c>
      <c r="AI74" s="14">
        <f>VLOOKUP(A:A,[1]TDSheet!$A:$AI,35,0)</f>
        <v>0</v>
      </c>
      <c r="AJ74" s="14">
        <f t="shared" si="14"/>
        <v>0</v>
      </c>
      <c r="AK74" s="14">
        <f t="shared" si="15"/>
        <v>0</v>
      </c>
      <c r="AL74" s="14">
        <f t="shared" si="16"/>
        <v>100</v>
      </c>
      <c r="AM74" s="14">
        <f t="shared" si="17"/>
        <v>250</v>
      </c>
      <c r="AN74" s="14"/>
      <c r="AO74" s="14"/>
    </row>
    <row r="75" spans="1:41" s="1" customFormat="1" ht="11.1" customHeight="1" outlineLevel="1" x14ac:dyDescent="0.2">
      <c r="A75" s="7" t="s">
        <v>78</v>
      </c>
      <c r="B75" s="7" t="s">
        <v>14</v>
      </c>
      <c r="C75" s="8">
        <v>-5</v>
      </c>
      <c r="D75" s="8">
        <v>88</v>
      </c>
      <c r="E75" s="8">
        <v>16</v>
      </c>
      <c r="F75" s="8"/>
      <c r="G75" s="1">
        <f>VLOOKUP(A:A,[1]TDSheet!$A:$G,7,0)</f>
        <v>0</v>
      </c>
      <c r="H75" s="1">
        <f>VLOOKUP(A:A,[1]TDSheet!$A:$H,8,0)</f>
        <v>0.1</v>
      </c>
      <c r="I75" s="1">
        <f>VLOOKUP(A:A,[1]TDSheet!$A:$I,9,0)</f>
        <v>730</v>
      </c>
      <c r="J75" s="14">
        <f>VLOOKUP(A:A,[2]TDSheet!$A:$F,6,0)</f>
        <v>69</v>
      </c>
      <c r="K75" s="14">
        <f t="shared" si="10"/>
        <v>-53</v>
      </c>
      <c r="L75" s="14">
        <f>VLOOKUP(A:A,[1]TDSheet!$A:$N,14,0)</f>
        <v>0</v>
      </c>
      <c r="M75" s="14">
        <f>VLOOKUP(A:A,[1]TDSheet!$A:$X,24,0)</f>
        <v>0</v>
      </c>
      <c r="N75" s="14"/>
      <c r="O75" s="14"/>
      <c r="P75" s="14"/>
      <c r="Q75" s="14"/>
      <c r="R75" s="14"/>
      <c r="S75" s="18"/>
      <c r="T75" s="14"/>
      <c r="U75" s="18"/>
      <c r="V75" s="18"/>
      <c r="W75" s="14">
        <f t="shared" si="11"/>
        <v>3.2</v>
      </c>
      <c r="X75" s="18"/>
      <c r="Y75" s="19">
        <f t="shared" si="12"/>
        <v>0</v>
      </c>
      <c r="Z75" s="14">
        <f t="shared" si="13"/>
        <v>0</v>
      </c>
      <c r="AA75" s="14">
        <f>VLOOKUP(A:A,[1]TDSheet!$A:$AA,27,0)</f>
        <v>0</v>
      </c>
      <c r="AB75" s="14"/>
      <c r="AC75" s="14">
        <f>VLOOKUP(A:A,[1]TDSheet!$A:$AC,29,0)</f>
        <v>0</v>
      </c>
      <c r="AD75" s="14">
        <f>VLOOKUP(A:A,[1]TDSheet!$A:$AD,30,0)</f>
        <v>0</v>
      </c>
      <c r="AE75" s="14">
        <f>VLOOKUP(A:A,[1]TDSheet!$A:$AE,31,0)</f>
        <v>82.4</v>
      </c>
      <c r="AF75" s="14">
        <f>VLOOKUP(A:A,[1]TDSheet!$A:$AF,32,0)</f>
        <v>91.8</v>
      </c>
      <c r="AG75" s="14">
        <f>VLOOKUP(A:A,[1]TDSheet!$A:$AG,33,0)</f>
        <v>45.4</v>
      </c>
      <c r="AH75" s="14">
        <v>0</v>
      </c>
      <c r="AI75" s="14" t="str">
        <f>VLOOKUP(A:A,[1]TDSheet!$A:$AI,35,0)</f>
        <v>зав выв</v>
      </c>
      <c r="AJ75" s="14">
        <f t="shared" si="14"/>
        <v>0</v>
      </c>
      <c r="AK75" s="14">
        <f t="shared" si="15"/>
        <v>0</v>
      </c>
      <c r="AL75" s="14">
        <f t="shared" si="16"/>
        <v>0</v>
      </c>
      <c r="AM75" s="14">
        <f t="shared" si="17"/>
        <v>0</v>
      </c>
      <c r="AN75" s="14"/>
      <c r="AO75" s="14"/>
    </row>
    <row r="76" spans="1:41" s="1" customFormat="1" ht="11.1" customHeight="1" outlineLevel="1" x14ac:dyDescent="0.2">
      <c r="A76" s="7" t="s">
        <v>79</v>
      </c>
      <c r="B76" s="7" t="s">
        <v>8</v>
      </c>
      <c r="C76" s="8">
        <v>52.356000000000002</v>
      </c>
      <c r="D76" s="8">
        <v>273.101</v>
      </c>
      <c r="E76" s="8">
        <v>177.94</v>
      </c>
      <c r="F76" s="8">
        <v>136.03700000000001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50</v>
      </c>
      <c r="J76" s="14">
        <f>VLOOKUP(A:A,[2]TDSheet!$A:$F,6,0)</f>
        <v>179.31899999999999</v>
      </c>
      <c r="K76" s="14">
        <f t="shared" si="10"/>
        <v>-1.3789999999999907</v>
      </c>
      <c r="L76" s="14">
        <f>VLOOKUP(A:A,[1]TDSheet!$A:$N,14,0)</f>
        <v>20</v>
      </c>
      <c r="M76" s="14">
        <f>VLOOKUP(A:A,[1]TDSheet!$A:$X,24,0)</f>
        <v>0</v>
      </c>
      <c r="N76" s="14"/>
      <c r="O76" s="14"/>
      <c r="P76" s="14"/>
      <c r="Q76" s="14"/>
      <c r="R76" s="14"/>
      <c r="S76" s="18">
        <v>70</v>
      </c>
      <c r="T76" s="14"/>
      <c r="U76" s="18"/>
      <c r="V76" s="18">
        <v>20</v>
      </c>
      <c r="W76" s="14">
        <f t="shared" si="11"/>
        <v>35.588000000000001</v>
      </c>
      <c r="X76" s="18">
        <v>60</v>
      </c>
      <c r="Y76" s="19">
        <f t="shared" si="12"/>
        <v>8.5994436326851762</v>
      </c>
      <c r="Z76" s="14">
        <f t="shared" si="13"/>
        <v>3.8225525458019556</v>
      </c>
      <c r="AA76" s="14">
        <f>VLOOKUP(A:A,[1]TDSheet!$A:$AA,27,0)</f>
        <v>0</v>
      </c>
      <c r="AB76" s="14"/>
      <c r="AC76" s="14">
        <f>VLOOKUP(A:A,[1]TDSheet!$A:$AC,29,0)</f>
        <v>0</v>
      </c>
      <c r="AD76" s="14">
        <f>VLOOKUP(A:A,[1]TDSheet!$A:$AD,30,0)</f>
        <v>0</v>
      </c>
      <c r="AE76" s="14">
        <f>VLOOKUP(A:A,[1]TDSheet!$A:$AE,31,0)</f>
        <v>25.743999999999993</v>
      </c>
      <c r="AF76" s="14">
        <f>VLOOKUP(A:A,[1]TDSheet!$A:$AF,32,0)</f>
        <v>26.005000000000003</v>
      </c>
      <c r="AG76" s="14">
        <f>VLOOKUP(A:A,[1]TDSheet!$A:$AG,33,0)</f>
        <v>27.744</v>
      </c>
      <c r="AH76" s="14">
        <f>VLOOKUP(A:A,[3]TDSheet!$A:$D,4,0)</f>
        <v>57.4</v>
      </c>
      <c r="AI76" s="14" t="e">
        <f>VLOOKUP(A:A,[1]TDSheet!$A:$AI,35,0)</f>
        <v>#N/A</v>
      </c>
      <c r="AJ76" s="14">
        <f t="shared" si="14"/>
        <v>70</v>
      </c>
      <c r="AK76" s="14">
        <f t="shared" si="15"/>
        <v>0</v>
      </c>
      <c r="AL76" s="14">
        <f t="shared" si="16"/>
        <v>20</v>
      </c>
      <c r="AM76" s="14">
        <f t="shared" si="17"/>
        <v>60</v>
      </c>
      <c r="AN76" s="14"/>
      <c r="AO76" s="14"/>
    </row>
    <row r="77" spans="1:41" s="1" customFormat="1" ht="11.1" customHeight="1" outlineLevel="1" x14ac:dyDescent="0.2">
      <c r="A77" s="7" t="s">
        <v>80</v>
      </c>
      <c r="B77" s="7" t="s">
        <v>14</v>
      </c>
      <c r="C77" s="8">
        <v>1728</v>
      </c>
      <c r="D77" s="8">
        <v>8875</v>
      </c>
      <c r="E77" s="8">
        <v>3664</v>
      </c>
      <c r="F77" s="8">
        <v>2054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4">
        <f>VLOOKUP(A:A,[2]TDSheet!$A:$F,6,0)</f>
        <v>3693</v>
      </c>
      <c r="K77" s="14">
        <f t="shared" si="10"/>
        <v>-29</v>
      </c>
      <c r="L77" s="14">
        <f>VLOOKUP(A:A,[1]TDSheet!$A:$N,14,0)</f>
        <v>500</v>
      </c>
      <c r="M77" s="14">
        <f>VLOOKUP(A:A,[1]TDSheet!$A:$X,24,0)</f>
        <v>700</v>
      </c>
      <c r="N77" s="14"/>
      <c r="O77" s="14"/>
      <c r="P77" s="14"/>
      <c r="Q77" s="14"/>
      <c r="R77" s="14"/>
      <c r="S77" s="18"/>
      <c r="T77" s="14"/>
      <c r="U77" s="18"/>
      <c r="V77" s="18">
        <v>400</v>
      </c>
      <c r="W77" s="14">
        <f t="shared" si="11"/>
        <v>533.6</v>
      </c>
      <c r="X77" s="18">
        <v>900</v>
      </c>
      <c r="Y77" s="19">
        <f t="shared" si="12"/>
        <v>8.5344827586206886</v>
      </c>
      <c r="Z77" s="14">
        <f t="shared" si="13"/>
        <v>3.8493253373313343</v>
      </c>
      <c r="AA77" s="14">
        <f>VLOOKUP(A:A,[1]TDSheet!$A:$AA,27,0)</f>
        <v>0</v>
      </c>
      <c r="AB77" s="14"/>
      <c r="AC77" s="14">
        <f>VLOOKUP(A:A,[1]TDSheet!$A:$AC,29,0)</f>
        <v>384</v>
      </c>
      <c r="AD77" s="14">
        <f>VLOOKUP(A:A,[1]TDSheet!$A:$AD,30,0)</f>
        <v>612</v>
      </c>
      <c r="AE77" s="14">
        <f>VLOOKUP(A:A,[1]TDSheet!$A:$AE,31,0)</f>
        <v>618.20000000000005</v>
      </c>
      <c r="AF77" s="14">
        <f>VLOOKUP(A:A,[1]TDSheet!$A:$AF,32,0)</f>
        <v>642.20000000000005</v>
      </c>
      <c r="AG77" s="14">
        <f>VLOOKUP(A:A,[1]TDSheet!$A:$AG,33,0)</f>
        <v>499.8</v>
      </c>
      <c r="AH77" s="14">
        <f>VLOOKUP(A:A,[3]TDSheet!$A:$D,4,0)</f>
        <v>519</v>
      </c>
      <c r="AI77" s="14">
        <f>VLOOKUP(A:A,[1]TDSheet!$A:$AI,35,0)</f>
        <v>0</v>
      </c>
      <c r="AJ77" s="14">
        <f t="shared" si="14"/>
        <v>0</v>
      </c>
      <c r="AK77" s="14">
        <f t="shared" si="15"/>
        <v>0</v>
      </c>
      <c r="AL77" s="14">
        <f t="shared" si="16"/>
        <v>160</v>
      </c>
      <c r="AM77" s="14">
        <f t="shared" si="17"/>
        <v>360</v>
      </c>
      <c r="AN77" s="14"/>
      <c r="AO77" s="14"/>
    </row>
    <row r="78" spans="1:41" s="1" customFormat="1" ht="11.1" customHeight="1" outlineLevel="1" x14ac:dyDescent="0.2">
      <c r="A78" s="7" t="s">
        <v>81</v>
      </c>
      <c r="B78" s="7" t="s">
        <v>14</v>
      </c>
      <c r="C78" s="8">
        <v>1244</v>
      </c>
      <c r="D78" s="8">
        <v>5283</v>
      </c>
      <c r="E78" s="8">
        <v>2598</v>
      </c>
      <c r="F78" s="8">
        <v>1207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4">
        <f>VLOOKUP(A:A,[2]TDSheet!$A:$F,6,0)</f>
        <v>2634</v>
      </c>
      <c r="K78" s="14">
        <f t="shared" si="10"/>
        <v>-36</v>
      </c>
      <c r="L78" s="14">
        <f>VLOOKUP(A:A,[1]TDSheet!$A:$N,14,0)</f>
        <v>600</v>
      </c>
      <c r="M78" s="14">
        <f>VLOOKUP(A:A,[1]TDSheet!$A:$X,24,0)</f>
        <v>700</v>
      </c>
      <c r="N78" s="14"/>
      <c r="O78" s="14"/>
      <c r="P78" s="14"/>
      <c r="Q78" s="14"/>
      <c r="R78" s="14"/>
      <c r="S78" s="18">
        <v>300</v>
      </c>
      <c r="T78" s="14"/>
      <c r="U78" s="18"/>
      <c r="V78" s="18">
        <v>200</v>
      </c>
      <c r="W78" s="14">
        <f t="shared" si="11"/>
        <v>442.8</v>
      </c>
      <c r="X78" s="18">
        <v>700</v>
      </c>
      <c r="Y78" s="19">
        <f t="shared" si="12"/>
        <v>8.3717253839205057</v>
      </c>
      <c r="Z78" s="14">
        <f t="shared" si="13"/>
        <v>2.72583559168925</v>
      </c>
      <c r="AA78" s="14">
        <f>VLOOKUP(A:A,[1]TDSheet!$A:$AA,27,0)</f>
        <v>0</v>
      </c>
      <c r="AB78" s="14"/>
      <c r="AC78" s="14">
        <f>VLOOKUP(A:A,[1]TDSheet!$A:$AC,29,0)</f>
        <v>384</v>
      </c>
      <c r="AD78" s="14">
        <f>VLOOKUP(A:A,[1]TDSheet!$A:$AD,30,0)</f>
        <v>0</v>
      </c>
      <c r="AE78" s="14">
        <f>VLOOKUP(A:A,[1]TDSheet!$A:$AE,31,0)</f>
        <v>465.2</v>
      </c>
      <c r="AF78" s="14">
        <f>VLOOKUP(A:A,[1]TDSheet!$A:$AF,32,0)</f>
        <v>465.2</v>
      </c>
      <c r="AG78" s="14">
        <f>VLOOKUP(A:A,[1]TDSheet!$A:$AG,33,0)</f>
        <v>368.2</v>
      </c>
      <c r="AH78" s="14">
        <f>VLOOKUP(A:A,[3]TDSheet!$A:$D,4,0)</f>
        <v>492</v>
      </c>
      <c r="AI78" s="14">
        <f>VLOOKUP(A:A,[1]TDSheet!$A:$AI,35,0)</f>
        <v>0</v>
      </c>
      <c r="AJ78" s="14">
        <f t="shared" si="14"/>
        <v>120</v>
      </c>
      <c r="AK78" s="14">
        <f t="shared" si="15"/>
        <v>0</v>
      </c>
      <c r="AL78" s="14">
        <f t="shared" si="16"/>
        <v>80</v>
      </c>
      <c r="AM78" s="14">
        <f t="shared" si="17"/>
        <v>280</v>
      </c>
      <c r="AN78" s="14"/>
      <c r="AO78" s="14"/>
    </row>
    <row r="79" spans="1:41" s="1" customFormat="1" ht="21.95" customHeight="1" outlineLevel="1" x14ac:dyDescent="0.2">
      <c r="A79" s="7" t="s">
        <v>82</v>
      </c>
      <c r="B79" s="7" t="s">
        <v>8</v>
      </c>
      <c r="C79" s="8">
        <v>274.238</v>
      </c>
      <c r="D79" s="8">
        <v>1077.943</v>
      </c>
      <c r="E79" s="8">
        <v>544.44000000000005</v>
      </c>
      <c r="F79" s="8">
        <v>433.26600000000002</v>
      </c>
      <c r="G79" s="1" t="str">
        <f>VLOOKUP(A:A,[1]TDSheet!$A:$G,7,0)</f>
        <v>ябл</v>
      </c>
      <c r="H79" s="1">
        <f>VLOOKUP(A:A,[1]TDSheet!$A:$H,8,0)</f>
        <v>1</v>
      </c>
      <c r="I79" s="1">
        <f>VLOOKUP(A:A,[1]TDSheet!$A:$I,9,0)</f>
        <v>40</v>
      </c>
      <c r="J79" s="14">
        <f>VLOOKUP(A:A,[2]TDSheet!$A:$F,6,0)</f>
        <v>539.46</v>
      </c>
      <c r="K79" s="14">
        <f t="shared" si="10"/>
        <v>4.9800000000000182</v>
      </c>
      <c r="L79" s="14">
        <f>VLOOKUP(A:A,[1]TDSheet!$A:$N,14,0)</f>
        <v>0</v>
      </c>
      <c r="M79" s="14">
        <f>VLOOKUP(A:A,[1]TDSheet!$A:$X,24,0)</f>
        <v>160</v>
      </c>
      <c r="N79" s="14"/>
      <c r="O79" s="14"/>
      <c r="P79" s="14"/>
      <c r="Q79" s="14"/>
      <c r="R79" s="14"/>
      <c r="S79" s="18"/>
      <c r="T79" s="14"/>
      <c r="U79" s="18"/>
      <c r="V79" s="18">
        <v>70</v>
      </c>
      <c r="W79" s="14">
        <f t="shared" si="11"/>
        <v>95.336400000000012</v>
      </c>
      <c r="X79" s="18">
        <v>140</v>
      </c>
      <c r="Y79" s="19">
        <f t="shared" si="12"/>
        <v>8.4255960997058832</v>
      </c>
      <c r="Z79" s="14">
        <f t="shared" si="13"/>
        <v>4.544602061751859</v>
      </c>
      <c r="AA79" s="14">
        <f>VLOOKUP(A:A,[1]TDSheet!$A:$AA,27,0)</f>
        <v>0</v>
      </c>
      <c r="AB79" s="14"/>
      <c r="AC79" s="14">
        <f>VLOOKUP(A:A,[1]TDSheet!$A:$AC,29,0)</f>
        <v>67.757999999999996</v>
      </c>
      <c r="AD79" s="14">
        <f>VLOOKUP(A:A,[1]TDSheet!$A:$AD,30,0)</f>
        <v>0</v>
      </c>
      <c r="AE79" s="14">
        <f>VLOOKUP(A:A,[1]TDSheet!$A:$AE,31,0)</f>
        <v>85.05</v>
      </c>
      <c r="AF79" s="14">
        <f>VLOOKUP(A:A,[1]TDSheet!$A:$AF,32,0)</f>
        <v>109.33</v>
      </c>
      <c r="AG79" s="14">
        <f>VLOOKUP(A:A,[1]TDSheet!$A:$AG,33,0)</f>
        <v>93.552199999999999</v>
      </c>
      <c r="AH79" s="14">
        <f>VLOOKUP(A:A,[3]TDSheet!$A:$D,4,0)</f>
        <v>84.510999999999996</v>
      </c>
      <c r="AI79" s="14" t="e">
        <f>VLOOKUP(A:A,[1]TDSheet!$A:$AI,35,0)</f>
        <v>#N/A</v>
      </c>
      <c r="AJ79" s="14">
        <f t="shared" si="14"/>
        <v>0</v>
      </c>
      <c r="AK79" s="14">
        <f t="shared" si="15"/>
        <v>0</v>
      </c>
      <c r="AL79" s="14">
        <f t="shared" si="16"/>
        <v>70</v>
      </c>
      <c r="AM79" s="14">
        <f t="shared" si="17"/>
        <v>140</v>
      </c>
      <c r="AN79" s="14"/>
      <c r="AO79" s="14"/>
    </row>
    <row r="80" spans="1:41" s="1" customFormat="1" ht="11.1" customHeight="1" outlineLevel="1" x14ac:dyDescent="0.2">
      <c r="A80" s="7" t="s">
        <v>83</v>
      </c>
      <c r="B80" s="7" t="s">
        <v>8</v>
      </c>
      <c r="C80" s="8">
        <v>191.161</v>
      </c>
      <c r="D80" s="8">
        <v>603.73500000000001</v>
      </c>
      <c r="E80" s="8">
        <v>412.88400000000001</v>
      </c>
      <c r="F80" s="8">
        <v>377.96600000000001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40</v>
      </c>
      <c r="J80" s="14">
        <f>VLOOKUP(A:A,[2]TDSheet!$A:$F,6,0)</f>
        <v>409.59100000000001</v>
      </c>
      <c r="K80" s="14">
        <f t="shared" si="10"/>
        <v>3.2930000000000064</v>
      </c>
      <c r="L80" s="14">
        <f>VLOOKUP(A:A,[1]TDSheet!$A:$N,14,0)</f>
        <v>0</v>
      </c>
      <c r="M80" s="14">
        <f>VLOOKUP(A:A,[1]TDSheet!$A:$X,24,0)</f>
        <v>110</v>
      </c>
      <c r="N80" s="14"/>
      <c r="O80" s="14"/>
      <c r="P80" s="14"/>
      <c r="Q80" s="14"/>
      <c r="R80" s="14"/>
      <c r="S80" s="18"/>
      <c r="T80" s="14"/>
      <c r="U80" s="18"/>
      <c r="V80" s="18"/>
      <c r="W80" s="14">
        <f t="shared" si="11"/>
        <v>68.877200000000002</v>
      </c>
      <c r="X80" s="18">
        <v>100</v>
      </c>
      <c r="Y80" s="19">
        <f t="shared" si="12"/>
        <v>8.536438763480513</v>
      </c>
      <c r="Z80" s="14">
        <f t="shared" si="13"/>
        <v>5.4875343364712847</v>
      </c>
      <c r="AA80" s="14">
        <f>VLOOKUP(A:A,[1]TDSheet!$A:$AA,27,0)</f>
        <v>0</v>
      </c>
      <c r="AB80" s="14"/>
      <c r="AC80" s="14">
        <f>VLOOKUP(A:A,[1]TDSheet!$A:$AC,29,0)</f>
        <v>68.498000000000005</v>
      </c>
      <c r="AD80" s="14">
        <f>VLOOKUP(A:A,[1]TDSheet!$A:$AD,30,0)</f>
        <v>0</v>
      </c>
      <c r="AE80" s="14">
        <f>VLOOKUP(A:A,[1]TDSheet!$A:$AE,31,0)</f>
        <v>66.420800000000014</v>
      </c>
      <c r="AF80" s="14">
        <f>VLOOKUP(A:A,[1]TDSheet!$A:$AF,32,0)</f>
        <v>79.38</v>
      </c>
      <c r="AG80" s="14">
        <f>VLOOKUP(A:A,[1]TDSheet!$A:$AG,33,0)</f>
        <v>73.465599999999995</v>
      </c>
      <c r="AH80" s="14">
        <f>VLOOKUP(A:A,[3]TDSheet!$A:$D,4,0)</f>
        <v>49.776000000000003</v>
      </c>
      <c r="AI80" s="14" t="e">
        <f>VLOOKUP(A:A,[1]TDSheet!$A:$AI,35,0)</f>
        <v>#N/A</v>
      </c>
      <c r="AJ80" s="14">
        <f t="shared" si="14"/>
        <v>0</v>
      </c>
      <c r="AK80" s="14">
        <f t="shared" si="15"/>
        <v>0</v>
      </c>
      <c r="AL80" s="14">
        <f t="shared" si="16"/>
        <v>0</v>
      </c>
      <c r="AM80" s="14">
        <f t="shared" si="17"/>
        <v>100</v>
      </c>
      <c r="AN80" s="14"/>
      <c r="AO80" s="14"/>
    </row>
    <row r="81" spans="1:41" s="1" customFormat="1" ht="11.1" customHeight="1" outlineLevel="1" x14ac:dyDescent="0.2">
      <c r="A81" s="7" t="s">
        <v>84</v>
      </c>
      <c r="B81" s="7" t="s">
        <v>8</v>
      </c>
      <c r="C81" s="8">
        <v>353.83199999999999</v>
      </c>
      <c r="D81" s="8">
        <v>1754.0640000000001</v>
      </c>
      <c r="E81" s="8">
        <v>967.92499999999995</v>
      </c>
      <c r="F81" s="8">
        <v>575.505</v>
      </c>
      <c r="G81" s="1" t="str">
        <f>VLOOKUP(A:A,[1]TDSheet!$A:$G,7,0)</f>
        <v>ябл</v>
      </c>
      <c r="H81" s="1">
        <f>VLOOKUP(A:A,[1]TDSheet!$A:$H,8,0)</f>
        <v>1</v>
      </c>
      <c r="I81" s="1">
        <f>VLOOKUP(A:A,[1]TDSheet!$A:$I,9,0)</f>
        <v>40</v>
      </c>
      <c r="J81" s="14">
        <f>VLOOKUP(A:A,[2]TDSheet!$A:$F,6,0)</f>
        <v>972.58100000000002</v>
      </c>
      <c r="K81" s="14">
        <f t="shared" si="10"/>
        <v>-4.6560000000000628</v>
      </c>
      <c r="L81" s="14">
        <f>VLOOKUP(A:A,[1]TDSheet!$A:$N,14,0)</f>
        <v>160</v>
      </c>
      <c r="M81" s="14">
        <f>VLOOKUP(A:A,[1]TDSheet!$A:$X,24,0)</f>
        <v>350</v>
      </c>
      <c r="N81" s="14"/>
      <c r="O81" s="14"/>
      <c r="P81" s="14"/>
      <c r="Q81" s="14"/>
      <c r="R81" s="14"/>
      <c r="S81" s="18"/>
      <c r="T81" s="14"/>
      <c r="U81" s="18"/>
      <c r="V81" s="18"/>
      <c r="W81" s="14">
        <f t="shared" si="11"/>
        <v>156.2826</v>
      </c>
      <c r="X81" s="18">
        <v>240</v>
      </c>
      <c r="Y81" s="19">
        <f t="shared" si="12"/>
        <v>8.4814624276790891</v>
      </c>
      <c r="Z81" s="14">
        <f t="shared" si="13"/>
        <v>3.6824636907755566</v>
      </c>
      <c r="AA81" s="14">
        <f>VLOOKUP(A:A,[1]TDSheet!$A:$AA,27,0)</f>
        <v>0</v>
      </c>
      <c r="AB81" s="14"/>
      <c r="AC81" s="14">
        <f>VLOOKUP(A:A,[1]TDSheet!$A:$AC,29,0)</f>
        <v>186.512</v>
      </c>
      <c r="AD81" s="14">
        <f>VLOOKUP(A:A,[1]TDSheet!$A:$AD,30,0)</f>
        <v>0</v>
      </c>
      <c r="AE81" s="14">
        <f>VLOOKUP(A:A,[1]TDSheet!$A:$AE,31,0)</f>
        <v>141.75219999999999</v>
      </c>
      <c r="AF81" s="14">
        <f>VLOOKUP(A:A,[1]TDSheet!$A:$AF,32,0)</f>
        <v>160.072</v>
      </c>
      <c r="AG81" s="14">
        <f>VLOOKUP(A:A,[1]TDSheet!$A:$AG,33,0)</f>
        <v>143.83019999999999</v>
      </c>
      <c r="AH81" s="14">
        <f>VLOOKUP(A:A,[3]TDSheet!$A:$D,4,0)</f>
        <v>97.92</v>
      </c>
      <c r="AI81" s="14" t="e">
        <f>VLOOKUP(A:A,[1]TDSheet!$A:$AI,35,0)</f>
        <v>#N/A</v>
      </c>
      <c r="AJ81" s="14">
        <f t="shared" si="14"/>
        <v>0</v>
      </c>
      <c r="AK81" s="14">
        <f t="shared" si="15"/>
        <v>0</v>
      </c>
      <c r="AL81" s="14">
        <f t="shared" si="16"/>
        <v>0</v>
      </c>
      <c r="AM81" s="14">
        <f t="shared" si="17"/>
        <v>240</v>
      </c>
      <c r="AN81" s="14"/>
      <c r="AO81" s="14"/>
    </row>
    <row r="82" spans="1:41" s="1" customFormat="1" ht="11.1" customHeight="1" outlineLevel="1" x14ac:dyDescent="0.2">
      <c r="A82" s="7" t="s">
        <v>85</v>
      </c>
      <c r="B82" s="7" t="s">
        <v>8</v>
      </c>
      <c r="C82" s="8">
        <v>271.43400000000003</v>
      </c>
      <c r="D82" s="8">
        <v>1072.771</v>
      </c>
      <c r="E82" s="8">
        <v>471.87</v>
      </c>
      <c r="F82" s="8">
        <v>512.024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40</v>
      </c>
      <c r="J82" s="14">
        <f>VLOOKUP(A:A,[2]TDSheet!$A:$F,6,0)</f>
        <v>475.12700000000001</v>
      </c>
      <c r="K82" s="14">
        <f t="shared" si="10"/>
        <v>-3.257000000000005</v>
      </c>
      <c r="L82" s="14">
        <f>VLOOKUP(A:A,[1]TDSheet!$A:$N,14,0)</f>
        <v>0</v>
      </c>
      <c r="M82" s="14">
        <f>VLOOKUP(A:A,[1]TDSheet!$A:$X,24,0)</f>
        <v>150</v>
      </c>
      <c r="N82" s="14"/>
      <c r="O82" s="14"/>
      <c r="P82" s="14"/>
      <c r="Q82" s="14"/>
      <c r="R82" s="14"/>
      <c r="S82" s="18"/>
      <c r="T82" s="14"/>
      <c r="U82" s="18"/>
      <c r="V82" s="18"/>
      <c r="W82" s="14">
        <f t="shared" si="11"/>
        <v>94.373999999999995</v>
      </c>
      <c r="X82" s="18">
        <v>140</v>
      </c>
      <c r="Y82" s="19">
        <f t="shared" si="12"/>
        <v>8.4983575984911095</v>
      </c>
      <c r="Z82" s="14">
        <f t="shared" si="13"/>
        <v>5.4254773560514549</v>
      </c>
      <c r="AA82" s="14">
        <f>VLOOKUP(A:A,[1]TDSheet!$A:$AA,27,0)</f>
        <v>0</v>
      </c>
      <c r="AB82" s="14"/>
      <c r="AC82" s="14">
        <f>VLOOKUP(A:A,[1]TDSheet!$A:$AC,29,0)</f>
        <v>0</v>
      </c>
      <c r="AD82" s="14">
        <f>VLOOKUP(A:A,[1]TDSheet!$A:$AD,30,0)</f>
        <v>0</v>
      </c>
      <c r="AE82" s="14">
        <f>VLOOKUP(A:A,[1]TDSheet!$A:$AE,31,0)</f>
        <v>94.624400000000009</v>
      </c>
      <c r="AF82" s="14">
        <f>VLOOKUP(A:A,[1]TDSheet!$A:$AF,32,0)</f>
        <v>113.05199999999999</v>
      </c>
      <c r="AG82" s="14">
        <f>VLOOKUP(A:A,[1]TDSheet!$A:$AG,33,0)</f>
        <v>99.948800000000006</v>
      </c>
      <c r="AH82" s="14">
        <f>VLOOKUP(A:A,[3]TDSheet!$A:$D,4,0)</f>
        <v>68.853999999999999</v>
      </c>
      <c r="AI82" s="14" t="e">
        <f>VLOOKUP(A:A,[1]TDSheet!$A:$AI,35,0)</f>
        <v>#N/A</v>
      </c>
      <c r="AJ82" s="14">
        <f t="shared" si="14"/>
        <v>0</v>
      </c>
      <c r="AK82" s="14">
        <f t="shared" si="15"/>
        <v>0</v>
      </c>
      <c r="AL82" s="14">
        <f t="shared" si="16"/>
        <v>0</v>
      </c>
      <c r="AM82" s="14">
        <f t="shared" si="17"/>
        <v>140</v>
      </c>
      <c r="AN82" s="14"/>
      <c r="AO82" s="14"/>
    </row>
    <row r="83" spans="1:41" s="1" customFormat="1" ht="11.1" customHeight="1" outlineLevel="1" x14ac:dyDescent="0.2">
      <c r="A83" s="7" t="s">
        <v>86</v>
      </c>
      <c r="B83" s="7" t="s">
        <v>14</v>
      </c>
      <c r="C83" s="8">
        <v>49</v>
      </c>
      <c r="D83" s="8">
        <v>108</v>
      </c>
      <c r="E83" s="8">
        <v>84</v>
      </c>
      <c r="F83" s="8">
        <v>68</v>
      </c>
      <c r="G83" s="1" t="str">
        <f>VLOOKUP(A:A,[1]TDSheet!$A:$G,7,0)</f>
        <v>дк</v>
      </c>
      <c r="H83" s="1">
        <f>VLOOKUP(A:A,[1]TDSheet!$A:$H,8,0)</f>
        <v>0.6</v>
      </c>
      <c r="I83" s="1">
        <f>VLOOKUP(A:A,[1]TDSheet!$A:$I,9,0)</f>
        <v>60</v>
      </c>
      <c r="J83" s="14">
        <f>VLOOKUP(A:A,[2]TDSheet!$A:$F,6,0)</f>
        <v>94</v>
      </c>
      <c r="K83" s="14">
        <f t="shared" si="10"/>
        <v>-10</v>
      </c>
      <c r="L83" s="14">
        <f>VLOOKUP(A:A,[1]TDSheet!$A:$N,14,0)</f>
        <v>30</v>
      </c>
      <c r="M83" s="14">
        <f>VLOOKUP(A:A,[1]TDSheet!$A:$X,24,0)</f>
        <v>20</v>
      </c>
      <c r="N83" s="14"/>
      <c r="O83" s="14"/>
      <c r="P83" s="14"/>
      <c r="Q83" s="14"/>
      <c r="R83" s="14"/>
      <c r="S83" s="18"/>
      <c r="T83" s="14"/>
      <c r="U83" s="18"/>
      <c r="V83" s="18"/>
      <c r="W83" s="14">
        <f t="shared" si="11"/>
        <v>16.8</v>
      </c>
      <c r="X83" s="18">
        <v>30</v>
      </c>
      <c r="Y83" s="19">
        <f t="shared" si="12"/>
        <v>8.8095238095238084</v>
      </c>
      <c r="Z83" s="14">
        <f t="shared" si="13"/>
        <v>4.0476190476190474</v>
      </c>
      <c r="AA83" s="14">
        <f>VLOOKUP(A:A,[1]TDSheet!$A:$AA,27,0)</f>
        <v>0</v>
      </c>
      <c r="AB83" s="14"/>
      <c r="AC83" s="14">
        <f>VLOOKUP(A:A,[1]TDSheet!$A:$AC,29,0)</f>
        <v>0</v>
      </c>
      <c r="AD83" s="14">
        <f>VLOOKUP(A:A,[1]TDSheet!$A:$AD,30,0)</f>
        <v>0</v>
      </c>
      <c r="AE83" s="14">
        <f>VLOOKUP(A:A,[1]TDSheet!$A:$AE,31,0)</f>
        <v>16.8</v>
      </c>
      <c r="AF83" s="14">
        <f>VLOOKUP(A:A,[1]TDSheet!$A:$AF,32,0)</f>
        <v>16.8</v>
      </c>
      <c r="AG83" s="14">
        <f>VLOOKUP(A:A,[1]TDSheet!$A:$AG,33,0)</f>
        <v>14.6</v>
      </c>
      <c r="AH83" s="14">
        <f>VLOOKUP(A:A,[3]TDSheet!$A:$D,4,0)</f>
        <v>9</v>
      </c>
      <c r="AI83" s="14" t="str">
        <f>VLOOKUP(A:A,[1]TDSheet!$A:$AI,35,0)</f>
        <v>ф</v>
      </c>
      <c r="AJ83" s="14">
        <f t="shared" si="14"/>
        <v>0</v>
      </c>
      <c r="AK83" s="14">
        <f t="shared" si="15"/>
        <v>0</v>
      </c>
      <c r="AL83" s="14">
        <f t="shared" si="16"/>
        <v>0</v>
      </c>
      <c r="AM83" s="14">
        <f t="shared" si="17"/>
        <v>18</v>
      </c>
      <c r="AN83" s="14"/>
      <c r="AO83" s="14"/>
    </row>
    <row r="84" spans="1:41" s="1" customFormat="1" ht="11.1" customHeight="1" outlineLevel="1" x14ac:dyDescent="0.2">
      <c r="A84" s="7" t="s">
        <v>87</v>
      </c>
      <c r="B84" s="7" t="s">
        <v>14</v>
      </c>
      <c r="C84" s="8">
        <v>254</v>
      </c>
      <c r="D84" s="8">
        <v>117</v>
      </c>
      <c r="E84" s="8">
        <v>242</v>
      </c>
      <c r="F84" s="8">
        <v>127</v>
      </c>
      <c r="G84" s="1" t="str">
        <f>VLOOKUP(A:A,[1]TDSheet!$A:$G,7,0)</f>
        <v>ябл</v>
      </c>
      <c r="H84" s="1">
        <f>VLOOKUP(A:A,[1]TDSheet!$A:$H,8,0)</f>
        <v>0.6</v>
      </c>
      <c r="I84" s="1">
        <f>VLOOKUP(A:A,[1]TDSheet!$A:$I,9,0)</f>
        <v>60</v>
      </c>
      <c r="J84" s="14">
        <f>VLOOKUP(A:A,[2]TDSheet!$A:$F,6,0)</f>
        <v>245</v>
      </c>
      <c r="K84" s="14">
        <f t="shared" si="10"/>
        <v>-3</v>
      </c>
      <c r="L84" s="14">
        <f>VLOOKUP(A:A,[1]TDSheet!$A:$N,14,0)</f>
        <v>90</v>
      </c>
      <c r="M84" s="14">
        <f>VLOOKUP(A:A,[1]TDSheet!$A:$X,24,0)</f>
        <v>20</v>
      </c>
      <c r="N84" s="14"/>
      <c r="O84" s="14"/>
      <c r="P84" s="14"/>
      <c r="Q84" s="14"/>
      <c r="R84" s="14"/>
      <c r="S84" s="18">
        <v>70</v>
      </c>
      <c r="T84" s="14"/>
      <c r="U84" s="18"/>
      <c r="V84" s="18">
        <v>30</v>
      </c>
      <c r="W84" s="14">
        <f t="shared" si="11"/>
        <v>48.4</v>
      </c>
      <c r="X84" s="18">
        <v>70</v>
      </c>
      <c r="Y84" s="19">
        <f t="shared" si="12"/>
        <v>8.4090909090909101</v>
      </c>
      <c r="Z84" s="14">
        <f t="shared" si="13"/>
        <v>2.6239669421487606</v>
      </c>
      <c r="AA84" s="14">
        <f>VLOOKUP(A:A,[1]TDSheet!$A:$AA,27,0)</f>
        <v>0</v>
      </c>
      <c r="AB84" s="14"/>
      <c r="AC84" s="14">
        <f>VLOOKUP(A:A,[1]TDSheet!$A:$AC,29,0)</f>
        <v>0</v>
      </c>
      <c r="AD84" s="14">
        <f>VLOOKUP(A:A,[1]TDSheet!$A:$AD,30,0)</f>
        <v>0</v>
      </c>
      <c r="AE84" s="14">
        <f>VLOOKUP(A:A,[1]TDSheet!$A:$AE,31,0)</f>
        <v>26.6</v>
      </c>
      <c r="AF84" s="14">
        <f>VLOOKUP(A:A,[1]TDSheet!$A:$AF,32,0)</f>
        <v>45</v>
      </c>
      <c r="AG84" s="14">
        <f>VLOOKUP(A:A,[1]TDSheet!$A:$AG,33,0)</f>
        <v>38</v>
      </c>
      <c r="AH84" s="14">
        <f>VLOOKUP(A:A,[3]TDSheet!$A:$D,4,0)</f>
        <v>61</v>
      </c>
      <c r="AI84" s="14" t="str">
        <f>VLOOKUP(A:A,[1]TDSheet!$A:$AI,35,0)</f>
        <v>май яб</v>
      </c>
      <c r="AJ84" s="14">
        <f t="shared" si="14"/>
        <v>42</v>
      </c>
      <c r="AK84" s="14">
        <f t="shared" si="15"/>
        <v>0</v>
      </c>
      <c r="AL84" s="14">
        <f t="shared" si="16"/>
        <v>18</v>
      </c>
      <c r="AM84" s="14">
        <f t="shared" si="17"/>
        <v>42</v>
      </c>
      <c r="AN84" s="14"/>
      <c r="AO84" s="14"/>
    </row>
    <row r="85" spans="1:41" s="1" customFormat="1" ht="11.1" customHeight="1" outlineLevel="1" x14ac:dyDescent="0.2">
      <c r="A85" s="7" t="s">
        <v>88</v>
      </c>
      <c r="B85" s="7" t="s">
        <v>14</v>
      </c>
      <c r="C85" s="8">
        <v>159</v>
      </c>
      <c r="D85" s="8">
        <v>196</v>
      </c>
      <c r="E85" s="8">
        <v>216</v>
      </c>
      <c r="F85" s="8">
        <v>135</v>
      </c>
      <c r="G85" s="1" t="str">
        <f>VLOOKUP(A:A,[1]TDSheet!$A:$G,7,0)</f>
        <v>ябл</v>
      </c>
      <c r="H85" s="1">
        <f>VLOOKUP(A:A,[1]TDSheet!$A:$H,8,0)</f>
        <v>0.6</v>
      </c>
      <c r="I85" s="1">
        <f>VLOOKUP(A:A,[1]TDSheet!$A:$I,9,0)</f>
        <v>60</v>
      </c>
      <c r="J85" s="14">
        <f>VLOOKUP(A:A,[2]TDSheet!$A:$F,6,0)</f>
        <v>238</v>
      </c>
      <c r="K85" s="14">
        <f t="shared" si="10"/>
        <v>-22</v>
      </c>
      <c r="L85" s="14">
        <f>VLOOKUP(A:A,[1]TDSheet!$A:$N,14,0)</f>
        <v>60</v>
      </c>
      <c r="M85" s="14">
        <f>VLOOKUP(A:A,[1]TDSheet!$A:$X,24,0)</f>
        <v>40</v>
      </c>
      <c r="N85" s="14"/>
      <c r="O85" s="14"/>
      <c r="P85" s="14"/>
      <c r="Q85" s="14"/>
      <c r="R85" s="14"/>
      <c r="S85" s="18">
        <v>40</v>
      </c>
      <c r="T85" s="14"/>
      <c r="U85" s="18"/>
      <c r="V85" s="18">
        <v>30</v>
      </c>
      <c r="W85" s="14">
        <f t="shared" si="11"/>
        <v>43.2</v>
      </c>
      <c r="X85" s="18">
        <v>60</v>
      </c>
      <c r="Y85" s="19">
        <f t="shared" si="12"/>
        <v>8.4490740740740744</v>
      </c>
      <c r="Z85" s="14">
        <f t="shared" si="13"/>
        <v>3.125</v>
      </c>
      <c r="AA85" s="14">
        <f>VLOOKUP(A:A,[1]TDSheet!$A:$AA,27,0)</f>
        <v>0</v>
      </c>
      <c r="AB85" s="14"/>
      <c r="AC85" s="14">
        <f>VLOOKUP(A:A,[1]TDSheet!$A:$AC,29,0)</f>
        <v>0</v>
      </c>
      <c r="AD85" s="14">
        <f>VLOOKUP(A:A,[1]TDSheet!$A:$AD,30,0)</f>
        <v>0</v>
      </c>
      <c r="AE85" s="14">
        <f>VLOOKUP(A:A,[1]TDSheet!$A:$AE,31,0)</f>
        <v>40</v>
      </c>
      <c r="AF85" s="14">
        <f>VLOOKUP(A:A,[1]TDSheet!$A:$AF,32,0)</f>
        <v>50.4</v>
      </c>
      <c r="AG85" s="14">
        <f>VLOOKUP(A:A,[1]TDSheet!$A:$AG,33,0)</f>
        <v>36.200000000000003</v>
      </c>
      <c r="AH85" s="14">
        <f>VLOOKUP(A:A,[3]TDSheet!$A:$D,4,0)</f>
        <v>60</v>
      </c>
      <c r="AI85" s="14" t="str">
        <f>VLOOKUP(A:A,[1]TDSheet!$A:$AI,35,0)</f>
        <v>ф</v>
      </c>
      <c r="AJ85" s="14">
        <f t="shared" si="14"/>
        <v>24</v>
      </c>
      <c r="AK85" s="14">
        <f t="shared" si="15"/>
        <v>0</v>
      </c>
      <c r="AL85" s="14">
        <f t="shared" si="16"/>
        <v>18</v>
      </c>
      <c r="AM85" s="14">
        <f t="shared" si="17"/>
        <v>36</v>
      </c>
      <c r="AN85" s="14"/>
      <c r="AO85" s="14"/>
    </row>
    <row r="86" spans="1:41" s="1" customFormat="1" ht="11.1" customHeight="1" outlineLevel="1" x14ac:dyDescent="0.2">
      <c r="A86" s="7" t="s">
        <v>89</v>
      </c>
      <c r="B86" s="7" t="s">
        <v>8</v>
      </c>
      <c r="C86" s="8">
        <v>125.34399999999999</v>
      </c>
      <c r="D86" s="8">
        <v>366.27499999999998</v>
      </c>
      <c r="E86" s="8">
        <v>263.98899999999998</v>
      </c>
      <c r="F86" s="8">
        <v>186.74299999999999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30</v>
      </c>
      <c r="J86" s="14">
        <f>VLOOKUP(A:A,[2]TDSheet!$A:$F,6,0)</f>
        <v>310.74799999999999</v>
      </c>
      <c r="K86" s="14">
        <f t="shared" si="10"/>
        <v>-46.759000000000015</v>
      </c>
      <c r="L86" s="14">
        <f>VLOOKUP(A:A,[1]TDSheet!$A:$N,14,0)</f>
        <v>80</v>
      </c>
      <c r="M86" s="14">
        <f>VLOOKUP(A:A,[1]TDSheet!$A:$X,24,0)</f>
        <v>0</v>
      </c>
      <c r="N86" s="14"/>
      <c r="O86" s="14"/>
      <c r="P86" s="14"/>
      <c r="Q86" s="14"/>
      <c r="R86" s="14"/>
      <c r="S86" s="18"/>
      <c r="T86" s="14"/>
      <c r="U86" s="18"/>
      <c r="V86" s="18">
        <v>30</v>
      </c>
      <c r="W86" s="14">
        <f t="shared" si="11"/>
        <v>42.4756</v>
      </c>
      <c r="X86" s="18">
        <v>60</v>
      </c>
      <c r="Y86" s="19">
        <f t="shared" si="12"/>
        <v>8.3987748260177604</v>
      </c>
      <c r="Z86" s="14">
        <f t="shared" si="13"/>
        <v>4.396477036227858</v>
      </c>
      <c r="AA86" s="14">
        <f>VLOOKUP(A:A,[1]TDSheet!$A:$AA,27,0)</f>
        <v>0</v>
      </c>
      <c r="AB86" s="14"/>
      <c r="AC86" s="14">
        <f>VLOOKUP(A:A,[1]TDSheet!$A:$AC,29,0)</f>
        <v>51.610999999999997</v>
      </c>
      <c r="AD86" s="14">
        <f>VLOOKUP(A:A,[1]TDSheet!$A:$AD,30,0)</f>
        <v>0</v>
      </c>
      <c r="AE86" s="14">
        <f>VLOOKUP(A:A,[1]TDSheet!$A:$AE,31,0)</f>
        <v>43.1648</v>
      </c>
      <c r="AF86" s="14">
        <f>VLOOKUP(A:A,[1]TDSheet!$A:$AF,32,0)</f>
        <v>47.9024</v>
      </c>
      <c r="AG86" s="14">
        <f>VLOOKUP(A:A,[1]TDSheet!$A:$AG,33,0)</f>
        <v>44.054400000000001</v>
      </c>
      <c r="AH86" s="14">
        <f>VLOOKUP(A:A,[3]TDSheet!$A:$D,4,0)</f>
        <v>45.216000000000001</v>
      </c>
      <c r="AI86" s="14">
        <f>VLOOKUP(A:A,[1]TDSheet!$A:$AI,35,0)</f>
        <v>0</v>
      </c>
      <c r="AJ86" s="14">
        <f t="shared" si="14"/>
        <v>0</v>
      </c>
      <c r="AK86" s="14">
        <f t="shared" si="15"/>
        <v>0</v>
      </c>
      <c r="AL86" s="14">
        <f t="shared" si="16"/>
        <v>30</v>
      </c>
      <c r="AM86" s="14">
        <f t="shared" si="17"/>
        <v>60</v>
      </c>
      <c r="AN86" s="14"/>
      <c r="AO86" s="14"/>
    </row>
    <row r="87" spans="1:41" s="1" customFormat="1" ht="11.1" customHeight="1" outlineLevel="1" x14ac:dyDescent="0.2">
      <c r="A87" s="7" t="s">
        <v>90</v>
      </c>
      <c r="B87" s="7" t="s">
        <v>14</v>
      </c>
      <c r="C87" s="8">
        <v>307</v>
      </c>
      <c r="D87" s="8">
        <v>291</v>
      </c>
      <c r="E87" s="8">
        <v>482</v>
      </c>
      <c r="F87" s="8">
        <v>104</v>
      </c>
      <c r="G87" s="1" t="str">
        <f>VLOOKUP(A:A,[1]TDSheet!$A:$G,7,0)</f>
        <v>ябл,дк</v>
      </c>
      <c r="H87" s="1">
        <f>VLOOKUP(A:A,[1]TDSheet!$A:$H,8,0)</f>
        <v>0.6</v>
      </c>
      <c r="I87" s="1">
        <f>VLOOKUP(A:A,[1]TDSheet!$A:$I,9,0)</f>
        <v>60</v>
      </c>
      <c r="J87" s="14">
        <f>VLOOKUP(A:A,[2]TDSheet!$A:$F,6,0)</f>
        <v>493</v>
      </c>
      <c r="K87" s="14">
        <f t="shared" si="10"/>
        <v>-11</v>
      </c>
      <c r="L87" s="14">
        <f>VLOOKUP(A:A,[1]TDSheet!$A:$N,14,0)</f>
        <v>200</v>
      </c>
      <c r="M87" s="14">
        <f>VLOOKUP(A:A,[1]TDSheet!$A:$X,24,0)</f>
        <v>100</v>
      </c>
      <c r="N87" s="14"/>
      <c r="O87" s="14"/>
      <c r="P87" s="14"/>
      <c r="Q87" s="14"/>
      <c r="R87" s="14"/>
      <c r="S87" s="18">
        <v>200</v>
      </c>
      <c r="T87" s="14"/>
      <c r="U87" s="18"/>
      <c r="V87" s="18">
        <v>70</v>
      </c>
      <c r="W87" s="14">
        <f t="shared" si="11"/>
        <v>96.4</v>
      </c>
      <c r="X87" s="18">
        <v>140</v>
      </c>
      <c r="Y87" s="19">
        <f t="shared" si="12"/>
        <v>8.4439834024896268</v>
      </c>
      <c r="Z87" s="14">
        <f t="shared" si="13"/>
        <v>1.0788381742738589</v>
      </c>
      <c r="AA87" s="14">
        <f>VLOOKUP(A:A,[1]TDSheet!$A:$AA,27,0)</f>
        <v>0</v>
      </c>
      <c r="AB87" s="14"/>
      <c r="AC87" s="14">
        <f>VLOOKUP(A:A,[1]TDSheet!$A:$AC,29,0)</f>
        <v>0</v>
      </c>
      <c r="AD87" s="14">
        <f>VLOOKUP(A:A,[1]TDSheet!$A:$AD,30,0)</f>
        <v>0</v>
      </c>
      <c r="AE87" s="14">
        <f>VLOOKUP(A:A,[1]TDSheet!$A:$AE,31,0)</f>
        <v>72.2</v>
      </c>
      <c r="AF87" s="14">
        <f>VLOOKUP(A:A,[1]TDSheet!$A:$AF,32,0)</f>
        <v>90.8</v>
      </c>
      <c r="AG87" s="14">
        <f>VLOOKUP(A:A,[1]TDSheet!$A:$AG,33,0)</f>
        <v>61.8</v>
      </c>
      <c r="AH87" s="14">
        <f>VLOOKUP(A:A,[3]TDSheet!$A:$D,4,0)</f>
        <v>140</v>
      </c>
      <c r="AI87" s="14" t="str">
        <f>VLOOKUP(A:A,[1]TDSheet!$A:$AI,35,0)</f>
        <v>ф</v>
      </c>
      <c r="AJ87" s="14">
        <f t="shared" si="14"/>
        <v>120</v>
      </c>
      <c r="AK87" s="14">
        <f t="shared" si="15"/>
        <v>0</v>
      </c>
      <c r="AL87" s="14">
        <f t="shared" si="16"/>
        <v>42</v>
      </c>
      <c r="AM87" s="14">
        <f t="shared" si="17"/>
        <v>84</v>
      </c>
      <c r="AN87" s="14"/>
      <c r="AO87" s="14"/>
    </row>
    <row r="88" spans="1:41" s="1" customFormat="1" ht="11.1" customHeight="1" outlineLevel="1" x14ac:dyDescent="0.2">
      <c r="A88" s="7" t="s">
        <v>91</v>
      </c>
      <c r="B88" s="7" t="s">
        <v>14</v>
      </c>
      <c r="C88" s="8">
        <v>245</v>
      </c>
      <c r="D88" s="8">
        <v>753</v>
      </c>
      <c r="E88" s="8">
        <v>555</v>
      </c>
      <c r="F88" s="8">
        <v>437</v>
      </c>
      <c r="G88" s="1" t="str">
        <f>VLOOKUP(A:A,[1]TDSheet!$A:$G,7,0)</f>
        <v>ябл,дк</v>
      </c>
      <c r="H88" s="1">
        <f>VLOOKUP(A:A,[1]TDSheet!$A:$H,8,0)</f>
        <v>0.6</v>
      </c>
      <c r="I88" s="1">
        <f>VLOOKUP(A:A,[1]TDSheet!$A:$I,9,0)</f>
        <v>60</v>
      </c>
      <c r="J88" s="14">
        <f>VLOOKUP(A:A,[2]TDSheet!$A:$F,6,0)</f>
        <v>557</v>
      </c>
      <c r="K88" s="14">
        <f t="shared" si="10"/>
        <v>-2</v>
      </c>
      <c r="L88" s="14">
        <f>VLOOKUP(A:A,[1]TDSheet!$A:$N,14,0)</f>
        <v>50</v>
      </c>
      <c r="M88" s="14">
        <f>VLOOKUP(A:A,[1]TDSheet!$A:$X,24,0)</f>
        <v>60</v>
      </c>
      <c r="N88" s="14"/>
      <c r="O88" s="14"/>
      <c r="P88" s="14"/>
      <c r="Q88" s="14"/>
      <c r="R88" s="14"/>
      <c r="S88" s="18">
        <v>150</v>
      </c>
      <c r="T88" s="14"/>
      <c r="U88" s="18"/>
      <c r="V88" s="18">
        <v>80</v>
      </c>
      <c r="W88" s="14">
        <f t="shared" si="11"/>
        <v>111</v>
      </c>
      <c r="X88" s="18">
        <v>150</v>
      </c>
      <c r="Y88" s="19">
        <f t="shared" si="12"/>
        <v>8.3513513513513509</v>
      </c>
      <c r="Z88" s="14">
        <f t="shared" si="13"/>
        <v>3.9369369369369371</v>
      </c>
      <c r="AA88" s="14">
        <f>VLOOKUP(A:A,[1]TDSheet!$A:$AA,27,0)</f>
        <v>0</v>
      </c>
      <c r="AB88" s="14"/>
      <c r="AC88" s="14">
        <f>VLOOKUP(A:A,[1]TDSheet!$A:$AC,29,0)</f>
        <v>0</v>
      </c>
      <c r="AD88" s="14">
        <f>VLOOKUP(A:A,[1]TDSheet!$A:$AD,30,0)</f>
        <v>0</v>
      </c>
      <c r="AE88" s="14">
        <f>VLOOKUP(A:A,[1]TDSheet!$A:$AE,31,0)</f>
        <v>86.4</v>
      </c>
      <c r="AF88" s="14">
        <f>VLOOKUP(A:A,[1]TDSheet!$A:$AF,32,0)</f>
        <v>115.4</v>
      </c>
      <c r="AG88" s="14">
        <f>VLOOKUP(A:A,[1]TDSheet!$A:$AG,33,0)</f>
        <v>105</v>
      </c>
      <c r="AH88" s="14">
        <f>VLOOKUP(A:A,[3]TDSheet!$A:$D,4,0)</f>
        <v>146</v>
      </c>
      <c r="AI88" s="14" t="str">
        <f>VLOOKUP(A:A,[1]TDSheet!$A:$AI,35,0)</f>
        <v>май яб</v>
      </c>
      <c r="AJ88" s="14">
        <f t="shared" si="14"/>
        <v>90</v>
      </c>
      <c r="AK88" s="14">
        <f t="shared" si="15"/>
        <v>0</v>
      </c>
      <c r="AL88" s="14">
        <f t="shared" si="16"/>
        <v>48</v>
      </c>
      <c r="AM88" s="14">
        <f t="shared" si="17"/>
        <v>90</v>
      </c>
      <c r="AN88" s="14"/>
      <c r="AO88" s="14"/>
    </row>
    <row r="89" spans="1:41" s="1" customFormat="1" ht="11.1" customHeight="1" outlineLevel="1" x14ac:dyDescent="0.2">
      <c r="A89" s="7" t="s">
        <v>92</v>
      </c>
      <c r="B89" s="7" t="s">
        <v>14</v>
      </c>
      <c r="C89" s="8">
        <v>1037</v>
      </c>
      <c r="D89" s="8">
        <v>2707</v>
      </c>
      <c r="E89" s="8">
        <v>2256</v>
      </c>
      <c r="F89" s="8">
        <v>1429</v>
      </c>
      <c r="G89" s="1">
        <f>VLOOKUP(A:A,[1]TDSheet!$A:$G,7,0)</f>
        <v>0</v>
      </c>
      <c r="H89" s="1">
        <f>VLOOKUP(A:A,[1]TDSheet!$A:$H,8,0)</f>
        <v>0.28000000000000003</v>
      </c>
      <c r="I89" s="1">
        <f>VLOOKUP(A:A,[1]TDSheet!$A:$I,9,0)</f>
        <v>35</v>
      </c>
      <c r="J89" s="14">
        <f>VLOOKUP(A:A,[2]TDSheet!$A:$F,6,0)</f>
        <v>2296</v>
      </c>
      <c r="K89" s="14">
        <f t="shared" si="10"/>
        <v>-40</v>
      </c>
      <c r="L89" s="14">
        <f>VLOOKUP(A:A,[1]TDSheet!$A:$N,14,0)</f>
        <v>400</v>
      </c>
      <c r="M89" s="14">
        <f>VLOOKUP(A:A,[1]TDSheet!$A:$X,24,0)</f>
        <v>600</v>
      </c>
      <c r="N89" s="14"/>
      <c r="O89" s="14"/>
      <c r="P89" s="14"/>
      <c r="Q89" s="14"/>
      <c r="R89" s="14"/>
      <c r="S89" s="18">
        <v>400</v>
      </c>
      <c r="T89" s="14"/>
      <c r="U89" s="18"/>
      <c r="V89" s="18"/>
      <c r="W89" s="14">
        <f t="shared" si="11"/>
        <v>427.2</v>
      </c>
      <c r="X89" s="18">
        <v>800</v>
      </c>
      <c r="Y89" s="19">
        <f t="shared" si="12"/>
        <v>8.4948501872659179</v>
      </c>
      <c r="Z89" s="14">
        <f t="shared" si="13"/>
        <v>3.3450374531835205</v>
      </c>
      <c r="AA89" s="14">
        <f>VLOOKUP(A:A,[1]TDSheet!$A:$AA,27,0)</f>
        <v>0</v>
      </c>
      <c r="AB89" s="14"/>
      <c r="AC89" s="14">
        <f>VLOOKUP(A:A,[1]TDSheet!$A:$AC,29,0)</f>
        <v>120</v>
      </c>
      <c r="AD89" s="14">
        <f>VLOOKUP(A:A,[1]TDSheet!$A:$AD,30,0)</f>
        <v>0</v>
      </c>
      <c r="AE89" s="14">
        <f>VLOOKUP(A:A,[1]TDSheet!$A:$AE,31,0)</f>
        <v>338.8</v>
      </c>
      <c r="AF89" s="14">
        <f>VLOOKUP(A:A,[1]TDSheet!$A:$AF,32,0)</f>
        <v>476.4</v>
      </c>
      <c r="AG89" s="14">
        <f>VLOOKUP(A:A,[1]TDSheet!$A:$AG,33,0)</f>
        <v>374.6</v>
      </c>
      <c r="AH89" s="14">
        <f>VLOOKUP(A:A,[3]TDSheet!$A:$D,4,0)</f>
        <v>452</v>
      </c>
      <c r="AI89" s="14" t="str">
        <f>VLOOKUP(A:A,[1]TDSheet!$A:$AI,35,0)</f>
        <v>?</v>
      </c>
      <c r="AJ89" s="14">
        <f t="shared" si="14"/>
        <v>112.00000000000001</v>
      </c>
      <c r="AK89" s="14">
        <f t="shared" si="15"/>
        <v>0</v>
      </c>
      <c r="AL89" s="14">
        <f t="shared" si="16"/>
        <v>0</v>
      </c>
      <c r="AM89" s="14">
        <f t="shared" si="17"/>
        <v>224.00000000000003</v>
      </c>
      <c r="AN89" s="14"/>
      <c r="AO89" s="14"/>
    </row>
    <row r="90" spans="1:41" s="1" customFormat="1" ht="11.1" customHeight="1" outlineLevel="1" x14ac:dyDescent="0.2">
      <c r="A90" s="7" t="s">
        <v>93</v>
      </c>
      <c r="B90" s="7" t="s">
        <v>14</v>
      </c>
      <c r="C90" s="8">
        <v>198</v>
      </c>
      <c r="D90" s="8">
        <v>640</v>
      </c>
      <c r="E90" s="8">
        <v>575</v>
      </c>
      <c r="F90" s="8">
        <v>239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4">
        <f>VLOOKUP(A:A,[2]TDSheet!$A:$F,6,0)</f>
        <v>598</v>
      </c>
      <c r="K90" s="14">
        <f t="shared" si="10"/>
        <v>-23</v>
      </c>
      <c r="L90" s="14">
        <f>VLOOKUP(A:A,[1]TDSheet!$A:$N,14,0)</f>
        <v>200</v>
      </c>
      <c r="M90" s="14">
        <f>VLOOKUP(A:A,[1]TDSheet!$A:$X,24,0)</f>
        <v>250</v>
      </c>
      <c r="N90" s="14"/>
      <c r="O90" s="14"/>
      <c r="P90" s="14"/>
      <c r="Q90" s="14"/>
      <c r="R90" s="14"/>
      <c r="S90" s="18">
        <v>80</v>
      </c>
      <c r="T90" s="14"/>
      <c r="U90" s="18"/>
      <c r="V90" s="18">
        <v>100</v>
      </c>
      <c r="W90" s="14">
        <f t="shared" si="11"/>
        <v>115</v>
      </c>
      <c r="X90" s="18">
        <v>120</v>
      </c>
      <c r="Y90" s="19">
        <f t="shared" si="12"/>
        <v>8.6</v>
      </c>
      <c r="Z90" s="14">
        <f t="shared" si="13"/>
        <v>2.0782608695652174</v>
      </c>
      <c r="AA90" s="14">
        <f>VLOOKUP(A:A,[1]TDSheet!$A:$AA,27,0)</f>
        <v>0</v>
      </c>
      <c r="AB90" s="14"/>
      <c r="AC90" s="14">
        <f>VLOOKUP(A:A,[1]TDSheet!$A:$AC,29,0)</f>
        <v>0</v>
      </c>
      <c r="AD90" s="14">
        <f>VLOOKUP(A:A,[1]TDSheet!$A:$AD,30,0)</f>
        <v>0</v>
      </c>
      <c r="AE90" s="14">
        <f>VLOOKUP(A:A,[1]TDSheet!$A:$AE,31,0)</f>
        <v>93.8</v>
      </c>
      <c r="AF90" s="14">
        <f>VLOOKUP(A:A,[1]TDSheet!$A:$AF,32,0)</f>
        <v>101.4</v>
      </c>
      <c r="AG90" s="14">
        <f>VLOOKUP(A:A,[1]TDSheet!$A:$AG,33,0)</f>
        <v>72.599999999999994</v>
      </c>
      <c r="AH90" s="14">
        <f>VLOOKUP(A:A,[3]TDSheet!$A:$D,4,0)</f>
        <v>111</v>
      </c>
      <c r="AI90" s="14" t="str">
        <f>VLOOKUP(A:A,[1]TDSheet!$A:$AI,35,0)</f>
        <v>Паша</v>
      </c>
      <c r="AJ90" s="14">
        <f t="shared" si="14"/>
        <v>32</v>
      </c>
      <c r="AK90" s="14">
        <f t="shared" si="15"/>
        <v>0</v>
      </c>
      <c r="AL90" s="14">
        <f t="shared" si="16"/>
        <v>40</v>
      </c>
      <c r="AM90" s="14">
        <f t="shared" si="17"/>
        <v>48</v>
      </c>
      <c r="AN90" s="14"/>
      <c r="AO90" s="14"/>
    </row>
    <row r="91" spans="1:41" s="1" customFormat="1" ht="11.1" customHeight="1" outlineLevel="1" x14ac:dyDescent="0.2">
      <c r="A91" s="7" t="s">
        <v>94</v>
      </c>
      <c r="B91" s="7" t="s">
        <v>14</v>
      </c>
      <c r="C91" s="8">
        <v>180</v>
      </c>
      <c r="D91" s="8">
        <v>927</v>
      </c>
      <c r="E91" s="8">
        <v>775</v>
      </c>
      <c r="F91" s="8">
        <v>283</v>
      </c>
      <c r="G91" s="1">
        <f>VLOOKUP(A:A,[1]TDSheet!$A:$G,7,0)</f>
        <v>0</v>
      </c>
      <c r="H91" s="1">
        <f>VLOOKUP(A:A,[1]TDSheet!$A:$H,8,0)</f>
        <v>0.33</v>
      </c>
      <c r="I91" s="1">
        <f>VLOOKUP(A:A,[1]TDSheet!$A:$I,9,0)</f>
        <v>60</v>
      </c>
      <c r="J91" s="14">
        <f>VLOOKUP(A:A,[2]TDSheet!$A:$F,6,0)</f>
        <v>819</v>
      </c>
      <c r="K91" s="14">
        <f t="shared" si="10"/>
        <v>-44</v>
      </c>
      <c r="L91" s="14">
        <f>VLOOKUP(A:A,[1]TDSheet!$A:$N,14,0)</f>
        <v>300</v>
      </c>
      <c r="M91" s="14">
        <f>VLOOKUP(A:A,[1]TDSheet!$A:$X,24,0)</f>
        <v>250</v>
      </c>
      <c r="N91" s="14"/>
      <c r="O91" s="14"/>
      <c r="P91" s="14"/>
      <c r="Q91" s="14"/>
      <c r="R91" s="14"/>
      <c r="S91" s="18">
        <v>150</v>
      </c>
      <c r="T91" s="14"/>
      <c r="U91" s="18"/>
      <c r="V91" s="18">
        <v>100</v>
      </c>
      <c r="W91" s="14">
        <f t="shared" si="11"/>
        <v>155</v>
      </c>
      <c r="X91" s="18">
        <v>220</v>
      </c>
      <c r="Y91" s="19">
        <f t="shared" si="12"/>
        <v>8.4064516129032256</v>
      </c>
      <c r="Z91" s="14">
        <f t="shared" si="13"/>
        <v>1.8258064516129033</v>
      </c>
      <c r="AA91" s="14">
        <f>VLOOKUP(A:A,[1]TDSheet!$A:$AA,27,0)</f>
        <v>0</v>
      </c>
      <c r="AB91" s="14"/>
      <c r="AC91" s="14">
        <f>VLOOKUP(A:A,[1]TDSheet!$A:$AC,29,0)</f>
        <v>0</v>
      </c>
      <c r="AD91" s="14">
        <f>VLOOKUP(A:A,[1]TDSheet!$A:$AD,30,0)</f>
        <v>0</v>
      </c>
      <c r="AE91" s="14">
        <f>VLOOKUP(A:A,[1]TDSheet!$A:$AE,31,0)</f>
        <v>132.19999999999999</v>
      </c>
      <c r="AF91" s="14">
        <f>VLOOKUP(A:A,[1]TDSheet!$A:$AF,32,0)</f>
        <v>108</v>
      </c>
      <c r="AG91" s="14">
        <f>VLOOKUP(A:A,[1]TDSheet!$A:$AG,33,0)</f>
        <v>115.6</v>
      </c>
      <c r="AH91" s="14">
        <f>VLOOKUP(A:A,[3]TDSheet!$A:$D,4,0)</f>
        <v>199</v>
      </c>
      <c r="AI91" s="14" t="str">
        <f>VLOOKUP(A:A,[1]TDSheet!$A:$AI,35,0)</f>
        <v>Паша</v>
      </c>
      <c r="AJ91" s="14">
        <f t="shared" si="14"/>
        <v>49.5</v>
      </c>
      <c r="AK91" s="14">
        <f t="shared" si="15"/>
        <v>0</v>
      </c>
      <c r="AL91" s="14">
        <f t="shared" si="16"/>
        <v>33</v>
      </c>
      <c r="AM91" s="14">
        <f t="shared" si="17"/>
        <v>72.600000000000009</v>
      </c>
      <c r="AN91" s="14"/>
      <c r="AO91" s="14"/>
    </row>
    <row r="92" spans="1:41" s="1" customFormat="1" ht="21.95" customHeight="1" outlineLevel="1" x14ac:dyDescent="0.2">
      <c r="A92" s="7" t="s">
        <v>95</v>
      </c>
      <c r="B92" s="7" t="s">
        <v>14</v>
      </c>
      <c r="C92" s="8">
        <v>235</v>
      </c>
      <c r="D92" s="8">
        <v>451</v>
      </c>
      <c r="E92" s="8">
        <v>431</v>
      </c>
      <c r="F92" s="8">
        <v>239</v>
      </c>
      <c r="G92" s="1">
        <f>VLOOKUP(A:A,[1]TDSheet!$A:$G,7,0)</f>
        <v>0</v>
      </c>
      <c r="H92" s="1">
        <f>VLOOKUP(A:A,[1]TDSheet!$A:$H,8,0)</f>
        <v>0.35</v>
      </c>
      <c r="I92" s="1" t="e">
        <f>VLOOKUP(A:A,[1]TDSheet!$A:$I,9,0)</f>
        <v>#N/A</v>
      </c>
      <c r="J92" s="14">
        <f>VLOOKUP(A:A,[2]TDSheet!$A:$F,6,0)</f>
        <v>444</v>
      </c>
      <c r="K92" s="14">
        <f t="shared" si="10"/>
        <v>-13</v>
      </c>
      <c r="L92" s="14">
        <f>VLOOKUP(A:A,[1]TDSheet!$A:$N,14,0)</f>
        <v>80</v>
      </c>
      <c r="M92" s="14">
        <f>VLOOKUP(A:A,[1]TDSheet!$A:$X,24,0)</f>
        <v>160</v>
      </c>
      <c r="N92" s="14"/>
      <c r="O92" s="14"/>
      <c r="P92" s="14"/>
      <c r="Q92" s="14"/>
      <c r="R92" s="14"/>
      <c r="S92" s="18">
        <v>80</v>
      </c>
      <c r="T92" s="14"/>
      <c r="U92" s="18"/>
      <c r="V92" s="18">
        <v>50</v>
      </c>
      <c r="W92" s="14">
        <f t="shared" si="11"/>
        <v>86.2</v>
      </c>
      <c r="X92" s="18">
        <v>120</v>
      </c>
      <c r="Y92" s="19">
        <f t="shared" si="12"/>
        <v>8.4570765661252896</v>
      </c>
      <c r="Z92" s="14">
        <f t="shared" si="13"/>
        <v>2.7726218097447797</v>
      </c>
      <c r="AA92" s="14">
        <f>VLOOKUP(A:A,[1]TDSheet!$A:$AA,27,0)</f>
        <v>0</v>
      </c>
      <c r="AB92" s="14"/>
      <c r="AC92" s="14">
        <f>VLOOKUP(A:A,[1]TDSheet!$A:$AC,29,0)</f>
        <v>0</v>
      </c>
      <c r="AD92" s="14">
        <f>VLOOKUP(A:A,[1]TDSheet!$A:$AD,30,0)</f>
        <v>0</v>
      </c>
      <c r="AE92" s="14">
        <f>VLOOKUP(A:A,[1]TDSheet!$A:$AE,31,0)</f>
        <v>76</v>
      </c>
      <c r="AF92" s="14">
        <f>VLOOKUP(A:A,[1]TDSheet!$A:$AF,32,0)</f>
        <v>84.8</v>
      </c>
      <c r="AG92" s="14">
        <f>VLOOKUP(A:A,[1]TDSheet!$A:$AG,33,0)</f>
        <v>68.599999999999994</v>
      </c>
      <c r="AH92" s="14">
        <f>VLOOKUP(A:A,[3]TDSheet!$A:$D,4,0)</f>
        <v>79</v>
      </c>
      <c r="AI92" s="14" t="str">
        <f>VLOOKUP(A:A,[1]TDSheet!$A:$AI,35,0)</f>
        <v>Паша</v>
      </c>
      <c r="AJ92" s="14">
        <f t="shared" si="14"/>
        <v>28</v>
      </c>
      <c r="AK92" s="14">
        <f t="shared" si="15"/>
        <v>0</v>
      </c>
      <c r="AL92" s="14">
        <f t="shared" si="16"/>
        <v>17.5</v>
      </c>
      <c r="AM92" s="14">
        <f t="shared" si="17"/>
        <v>42</v>
      </c>
      <c r="AN92" s="14"/>
      <c r="AO92" s="14"/>
    </row>
    <row r="93" spans="1:41" s="1" customFormat="1" ht="11.1" customHeight="1" outlineLevel="1" x14ac:dyDescent="0.2">
      <c r="A93" s="7" t="s">
        <v>96</v>
      </c>
      <c r="B93" s="7" t="s">
        <v>14</v>
      </c>
      <c r="C93" s="8">
        <v>276</v>
      </c>
      <c r="D93" s="8">
        <v>165</v>
      </c>
      <c r="E93" s="8">
        <v>350</v>
      </c>
      <c r="F93" s="8">
        <v>82</v>
      </c>
      <c r="G93" s="1" t="str">
        <f>VLOOKUP(A:A,[1]TDSheet!$A:$G,7,0)</f>
        <v>ябл</v>
      </c>
      <c r="H93" s="1">
        <f>VLOOKUP(A:A,[1]TDSheet!$A:$H,8,0)</f>
        <v>0.33</v>
      </c>
      <c r="I93" s="1" t="e">
        <f>VLOOKUP(A:A,[1]TDSheet!$A:$I,9,0)</f>
        <v>#N/A</v>
      </c>
      <c r="J93" s="14">
        <f>VLOOKUP(A:A,[2]TDSheet!$A:$F,6,0)</f>
        <v>364</v>
      </c>
      <c r="K93" s="14">
        <f t="shared" si="10"/>
        <v>-14</v>
      </c>
      <c r="L93" s="14">
        <f>VLOOKUP(A:A,[1]TDSheet!$A:$N,14,0)</f>
        <v>60</v>
      </c>
      <c r="M93" s="14">
        <f>VLOOKUP(A:A,[1]TDSheet!$A:$X,24,0)</f>
        <v>110</v>
      </c>
      <c r="N93" s="14"/>
      <c r="O93" s="14"/>
      <c r="P93" s="14"/>
      <c r="Q93" s="14"/>
      <c r="R93" s="14"/>
      <c r="S93" s="18">
        <v>200</v>
      </c>
      <c r="T93" s="14"/>
      <c r="U93" s="18"/>
      <c r="V93" s="18">
        <v>30</v>
      </c>
      <c r="W93" s="14">
        <f t="shared" si="11"/>
        <v>70</v>
      </c>
      <c r="X93" s="18">
        <v>80</v>
      </c>
      <c r="Y93" s="19">
        <f t="shared" si="12"/>
        <v>8.0285714285714285</v>
      </c>
      <c r="Z93" s="14">
        <f t="shared" si="13"/>
        <v>1.1714285714285715</v>
      </c>
      <c r="AA93" s="14">
        <f>VLOOKUP(A:A,[1]TDSheet!$A:$AA,27,0)</f>
        <v>0</v>
      </c>
      <c r="AB93" s="14"/>
      <c r="AC93" s="14">
        <f>VLOOKUP(A:A,[1]TDSheet!$A:$AC,29,0)</f>
        <v>0</v>
      </c>
      <c r="AD93" s="14">
        <f>VLOOKUP(A:A,[1]TDSheet!$A:$AD,30,0)</f>
        <v>0</v>
      </c>
      <c r="AE93" s="14">
        <f>VLOOKUP(A:A,[1]TDSheet!$A:$AE,31,0)</f>
        <v>66.599999999999994</v>
      </c>
      <c r="AF93" s="14">
        <f>VLOOKUP(A:A,[1]TDSheet!$A:$AF,32,0)</f>
        <v>72.599999999999994</v>
      </c>
      <c r="AG93" s="14">
        <f>VLOOKUP(A:A,[1]TDSheet!$A:$AG,33,0)</f>
        <v>46</v>
      </c>
      <c r="AH93" s="14">
        <f>VLOOKUP(A:A,[3]TDSheet!$A:$D,4,0)</f>
        <v>147</v>
      </c>
      <c r="AI93" s="14" t="e">
        <f>VLOOKUP(A:A,[1]TDSheet!$A:$AI,35,0)</f>
        <v>#N/A</v>
      </c>
      <c r="AJ93" s="14">
        <f t="shared" si="14"/>
        <v>66</v>
      </c>
      <c r="AK93" s="14">
        <f t="shared" si="15"/>
        <v>0</v>
      </c>
      <c r="AL93" s="14">
        <f t="shared" si="16"/>
        <v>9.9</v>
      </c>
      <c r="AM93" s="14">
        <f t="shared" si="17"/>
        <v>26.400000000000002</v>
      </c>
      <c r="AN93" s="14"/>
      <c r="AO93" s="14"/>
    </row>
    <row r="94" spans="1:41" s="1" customFormat="1" ht="11.1" customHeight="1" outlineLevel="1" x14ac:dyDescent="0.2">
      <c r="A94" s="7" t="s">
        <v>97</v>
      </c>
      <c r="B94" s="7" t="s">
        <v>14</v>
      </c>
      <c r="C94" s="8">
        <v>2555</v>
      </c>
      <c r="D94" s="8">
        <v>11011</v>
      </c>
      <c r="E94" s="8">
        <v>5029</v>
      </c>
      <c r="F94" s="8">
        <v>1376</v>
      </c>
      <c r="G94" s="1">
        <f>VLOOKUP(A:A,[1]TDSheet!$A:$G,7,0)</f>
        <v>0</v>
      </c>
      <c r="H94" s="1">
        <f>VLOOKUP(A:A,[1]TDSheet!$A:$H,8,0)</f>
        <v>0.35</v>
      </c>
      <c r="I94" s="1">
        <f>VLOOKUP(A:A,[1]TDSheet!$A:$I,9,0)</f>
        <v>40</v>
      </c>
      <c r="J94" s="14">
        <f>VLOOKUP(A:A,[2]TDSheet!$A:$F,6,0)</f>
        <v>5076</v>
      </c>
      <c r="K94" s="14">
        <f t="shared" si="10"/>
        <v>-47</v>
      </c>
      <c r="L94" s="14">
        <f>VLOOKUP(A:A,[1]TDSheet!$A:$N,14,0)</f>
        <v>1200</v>
      </c>
      <c r="M94" s="14">
        <f>VLOOKUP(A:A,[1]TDSheet!$A:$X,24,0)</f>
        <v>1800</v>
      </c>
      <c r="N94" s="14"/>
      <c r="O94" s="14"/>
      <c r="P94" s="14"/>
      <c r="Q94" s="14"/>
      <c r="R94" s="14"/>
      <c r="S94" s="18">
        <v>800</v>
      </c>
      <c r="T94" s="14"/>
      <c r="U94" s="18"/>
      <c r="V94" s="18">
        <v>600</v>
      </c>
      <c r="W94" s="14">
        <f t="shared" si="11"/>
        <v>834.2</v>
      </c>
      <c r="X94" s="18">
        <v>1300</v>
      </c>
      <c r="Y94" s="19">
        <f t="shared" si="12"/>
        <v>8.4823783265403971</v>
      </c>
      <c r="Z94" s="14">
        <f t="shared" si="13"/>
        <v>1.6494845360824741</v>
      </c>
      <c r="AA94" s="14">
        <f>VLOOKUP(A:A,[1]TDSheet!$A:$AA,27,0)</f>
        <v>0</v>
      </c>
      <c r="AB94" s="14"/>
      <c r="AC94" s="14">
        <f>VLOOKUP(A:A,[1]TDSheet!$A:$AC,29,0)</f>
        <v>702</v>
      </c>
      <c r="AD94" s="14">
        <f>VLOOKUP(A:A,[1]TDSheet!$A:$AD,30,0)</f>
        <v>156</v>
      </c>
      <c r="AE94" s="14">
        <f>VLOOKUP(A:A,[1]TDSheet!$A:$AE,31,0)</f>
        <v>640.20000000000005</v>
      </c>
      <c r="AF94" s="14">
        <f>VLOOKUP(A:A,[1]TDSheet!$A:$AF,32,0)</f>
        <v>684.8</v>
      </c>
      <c r="AG94" s="14">
        <f>VLOOKUP(A:A,[1]TDSheet!$A:$AG,33,0)</f>
        <v>582.20000000000005</v>
      </c>
      <c r="AH94" s="14">
        <f>VLOOKUP(A:A,[3]TDSheet!$A:$D,4,0)</f>
        <v>954</v>
      </c>
      <c r="AI94" s="14" t="str">
        <f>VLOOKUP(A:A,[1]TDSheet!$A:$AI,35,0)</f>
        <v>май яб</v>
      </c>
      <c r="AJ94" s="14">
        <f t="shared" si="14"/>
        <v>280</v>
      </c>
      <c r="AK94" s="14">
        <f t="shared" si="15"/>
        <v>0</v>
      </c>
      <c r="AL94" s="14">
        <f t="shared" si="16"/>
        <v>210</v>
      </c>
      <c r="AM94" s="14">
        <f t="shared" si="17"/>
        <v>454.99999999999994</v>
      </c>
      <c r="AN94" s="14"/>
      <c r="AO94" s="14"/>
    </row>
    <row r="95" spans="1:41" s="1" customFormat="1" ht="11.1" customHeight="1" outlineLevel="1" x14ac:dyDescent="0.2">
      <c r="A95" s="7" t="s">
        <v>98</v>
      </c>
      <c r="B95" s="7" t="s">
        <v>14</v>
      </c>
      <c r="C95" s="8">
        <v>3181</v>
      </c>
      <c r="D95" s="8">
        <v>12373</v>
      </c>
      <c r="E95" s="8">
        <v>10751</v>
      </c>
      <c r="F95" s="8">
        <v>4675</v>
      </c>
      <c r="G95" s="1">
        <f>VLOOKUP(A:A,[1]TDSheet!$A:$G,7,0)</f>
        <v>0</v>
      </c>
      <c r="H95" s="1">
        <f>VLOOKUP(A:A,[1]TDSheet!$A:$H,8,0)</f>
        <v>0.35</v>
      </c>
      <c r="I95" s="1">
        <f>VLOOKUP(A:A,[1]TDSheet!$A:$I,9,0)</f>
        <v>45</v>
      </c>
      <c r="J95" s="14">
        <f>VLOOKUP(A:A,[2]TDSheet!$A:$F,6,0)</f>
        <v>10824</v>
      </c>
      <c r="K95" s="14">
        <f t="shared" si="10"/>
        <v>-73</v>
      </c>
      <c r="L95" s="14">
        <f>VLOOKUP(A:A,[1]TDSheet!$A:$N,14,0)</f>
        <v>0</v>
      </c>
      <c r="M95" s="14">
        <f>VLOOKUP(A:A,[1]TDSheet!$A:$X,24,0)</f>
        <v>2500</v>
      </c>
      <c r="N95" s="14"/>
      <c r="O95" s="14"/>
      <c r="P95" s="14"/>
      <c r="Q95" s="14"/>
      <c r="R95" s="14"/>
      <c r="S95" s="18">
        <v>600</v>
      </c>
      <c r="T95" s="14"/>
      <c r="U95" s="18">
        <v>1500</v>
      </c>
      <c r="V95" s="18"/>
      <c r="W95" s="14">
        <f t="shared" si="11"/>
        <v>1251.4000000000001</v>
      </c>
      <c r="X95" s="18">
        <v>1500</v>
      </c>
      <c r="Y95" s="19">
        <f t="shared" si="12"/>
        <v>8.6103564008310691</v>
      </c>
      <c r="Z95" s="14">
        <f t="shared" si="13"/>
        <v>3.7358158862074475</v>
      </c>
      <c r="AA95" s="14">
        <f>VLOOKUP(A:A,[1]TDSheet!$A:$AA,27,0)</f>
        <v>0</v>
      </c>
      <c r="AB95" s="14"/>
      <c r="AC95" s="14">
        <f>VLOOKUP(A:A,[1]TDSheet!$A:$AC,29,0)</f>
        <v>2400</v>
      </c>
      <c r="AD95" s="14">
        <f>VLOOKUP(A:A,[1]TDSheet!$A:$AD,30,0)</f>
        <v>2094</v>
      </c>
      <c r="AE95" s="14">
        <f>VLOOKUP(A:A,[1]TDSheet!$A:$AE,31,0)</f>
        <v>1511.8</v>
      </c>
      <c r="AF95" s="14">
        <f>VLOOKUP(A:A,[1]TDSheet!$A:$AF,32,0)</f>
        <v>1455.8</v>
      </c>
      <c r="AG95" s="14">
        <f>VLOOKUP(A:A,[1]TDSheet!$A:$AG,33,0)</f>
        <v>1178.4000000000001</v>
      </c>
      <c r="AH95" s="14">
        <f>VLOOKUP(A:A,[3]TDSheet!$A:$D,4,0)</f>
        <v>1293</v>
      </c>
      <c r="AI95" s="14" t="str">
        <f>VLOOKUP(A:A,[1]TDSheet!$A:$AI,35,0)</f>
        <v>оконч</v>
      </c>
      <c r="AJ95" s="14">
        <f t="shared" si="14"/>
        <v>210</v>
      </c>
      <c r="AK95" s="14">
        <f t="shared" si="15"/>
        <v>525</v>
      </c>
      <c r="AL95" s="14">
        <f t="shared" si="16"/>
        <v>0</v>
      </c>
      <c r="AM95" s="14">
        <f t="shared" si="17"/>
        <v>525</v>
      </c>
      <c r="AN95" s="14"/>
      <c r="AO95" s="14"/>
    </row>
    <row r="96" spans="1:41" s="1" customFormat="1" ht="11.1" customHeight="1" outlineLevel="1" x14ac:dyDescent="0.2">
      <c r="A96" s="7" t="s">
        <v>99</v>
      </c>
      <c r="B96" s="7" t="s">
        <v>14</v>
      </c>
      <c r="C96" s="8">
        <v>90</v>
      </c>
      <c r="D96" s="8">
        <v>136</v>
      </c>
      <c r="E96" s="8">
        <v>100</v>
      </c>
      <c r="F96" s="8"/>
      <c r="G96" s="1" t="str">
        <f>VLOOKUP(A:A,[1]TDSheet!$A:$G,7,0)</f>
        <v>лидер</v>
      </c>
      <c r="H96" s="1">
        <f>VLOOKUP(A:A,[1]TDSheet!$A:$H,8,0)</f>
        <v>0.11</v>
      </c>
      <c r="I96" s="1">
        <f>VLOOKUP(A:A,[1]TDSheet!$A:$I,9,0)</f>
        <v>120</v>
      </c>
      <c r="J96" s="14">
        <f>VLOOKUP(A:A,[2]TDSheet!$A:$F,6,0)</f>
        <v>117</v>
      </c>
      <c r="K96" s="14">
        <f t="shared" si="10"/>
        <v>-17</v>
      </c>
      <c r="L96" s="14">
        <f>VLOOKUP(A:A,[1]TDSheet!$A:$N,14,0)</f>
        <v>80</v>
      </c>
      <c r="M96" s="14">
        <f>VLOOKUP(A:A,[1]TDSheet!$A:$X,24,0)</f>
        <v>50</v>
      </c>
      <c r="N96" s="14"/>
      <c r="O96" s="14"/>
      <c r="P96" s="14"/>
      <c r="Q96" s="14"/>
      <c r="R96" s="14"/>
      <c r="S96" s="18">
        <v>60</v>
      </c>
      <c r="T96" s="14"/>
      <c r="U96" s="18"/>
      <c r="V96" s="18"/>
      <c r="W96" s="14">
        <f t="shared" si="11"/>
        <v>20</v>
      </c>
      <c r="X96" s="18">
        <v>50</v>
      </c>
      <c r="Y96" s="19">
        <f t="shared" si="12"/>
        <v>12</v>
      </c>
      <c r="Z96" s="14">
        <f t="shared" si="13"/>
        <v>0</v>
      </c>
      <c r="AA96" s="14">
        <f>VLOOKUP(A:A,[1]TDSheet!$A:$AA,27,0)</f>
        <v>0</v>
      </c>
      <c r="AB96" s="14"/>
      <c r="AC96" s="14">
        <f>VLOOKUP(A:A,[1]TDSheet!$A:$AC,29,0)</f>
        <v>0</v>
      </c>
      <c r="AD96" s="14">
        <f>VLOOKUP(A:A,[1]TDSheet!$A:$AD,30,0)</f>
        <v>0</v>
      </c>
      <c r="AE96" s="14">
        <f>VLOOKUP(A:A,[1]TDSheet!$A:$AE,31,0)</f>
        <v>20</v>
      </c>
      <c r="AF96" s="14">
        <f>VLOOKUP(A:A,[1]TDSheet!$A:$AF,32,0)</f>
        <v>25.2</v>
      </c>
      <c r="AG96" s="14">
        <f>VLOOKUP(A:A,[1]TDSheet!$A:$AG,33,0)</f>
        <v>16.8</v>
      </c>
      <c r="AH96" s="14">
        <f>VLOOKUP(A:A,[3]TDSheet!$A:$D,4,0)</f>
        <v>26</v>
      </c>
      <c r="AI96" s="14" t="str">
        <f>VLOOKUP(A:A,[1]TDSheet!$A:$AI,35,0)</f>
        <v>увел</v>
      </c>
      <c r="AJ96" s="14">
        <f t="shared" si="14"/>
        <v>6.6</v>
      </c>
      <c r="AK96" s="14">
        <f t="shared" si="15"/>
        <v>0</v>
      </c>
      <c r="AL96" s="14">
        <f t="shared" si="16"/>
        <v>0</v>
      </c>
      <c r="AM96" s="14">
        <f t="shared" si="17"/>
        <v>5.5</v>
      </c>
      <c r="AN96" s="14"/>
      <c r="AO96" s="14"/>
    </row>
    <row r="97" spans="1:41" s="1" customFormat="1" ht="11.1" customHeight="1" outlineLevel="1" x14ac:dyDescent="0.2">
      <c r="A97" s="7" t="s">
        <v>100</v>
      </c>
      <c r="B97" s="7" t="s">
        <v>14</v>
      </c>
      <c r="C97" s="8">
        <v>83</v>
      </c>
      <c r="D97" s="8">
        <v>80</v>
      </c>
      <c r="E97" s="8">
        <v>128</v>
      </c>
      <c r="F97" s="8">
        <v>21</v>
      </c>
      <c r="G97" s="1" t="str">
        <f>VLOOKUP(A:A,[1]TDSheet!$A:$G,7,0)</f>
        <v>лидер</v>
      </c>
      <c r="H97" s="1">
        <f>VLOOKUP(A:A,[1]TDSheet!$A:$H,8,0)</f>
        <v>0.11</v>
      </c>
      <c r="I97" s="1">
        <f>VLOOKUP(A:A,[1]TDSheet!$A:$I,9,0)</f>
        <v>120</v>
      </c>
      <c r="J97" s="14">
        <f>VLOOKUP(A:A,[2]TDSheet!$A:$F,6,0)</f>
        <v>186</v>
      </c>
      <c r="K97" s="14">
        <f t="shared" si="10"/>
        <v>-58</v>
      </c>
      <c r="L97" s="14">
        <f>VLOOKUP(A:A,[1]TDSheet!$A:$N,14,0)</f>
        <v>50</v>
      </c>
      <c r="M97" s="14">
        <f>VLOOKUP(A:A,[1]TDSheet!$A:$X,24,0)</f>
        <v>100</v>
      </c>
      <c r="N97" s="14"/>
      <c r="O97" s="14"/>
      <c r="P97" s="14"/>
      <c r="Q97" s="14"/>
      <c r="R97" s="14"/>
      <c r="S97" s="18">
        <v>80</v>
      </c>
      <c r="T97" s="14"/>
      <c r="U97" s="18"/>
      <c r="V97" s="18"/>
      <c r="W97" s="14">
        <f t="shared" si="11"/>
        <v>25.6</v>
      </c>
      <c r="X97" s="18">
        <v>50</v>
      </c>
      <c r="Y97" s="19">
        <f t="shared" si="12"/>
        <v>11.7578125</v>
      </c>
      <c r="Z97" s="14">
        <f t="shared" si="13"/>
        <v>0.8203125</v>
      </c>
      <c r="AA97" s="14">
        <f>VLOOKUP(A:A,[1]TDSheet!$A:$AA,27,0)</f>
        <v>0</v>
      </c>
      <c r="AB97" s="14"/>
      <c r="AC97" s="14">
        <f>VLOOKUP(A:A,[1]TDSheet!$A:$AC,29,0)</f>
        <v>0</v>
      </c>
      <c r="AD97" s="14">
        <f>VLOOKUP(A:A,[1]TDSheet!$A:$AD,30,0)</f>
        <v>0</v>
      </c>
      <c r="AE97" s="14">
        <f>VLOOKUP(A:A,[1]TDSheet!$A:$AE,31,0)</f>
        <v>30</v>
      </c>
      <c r="AF97" s="14">
        <f>VLOOKUP(A:A,[1]TDSheet!$A:$AF,32,0)</f>
        <v>35.4</v>
      </c>
      <c r="AG97" s="14">
        <f>VLOOKUP(A:A,[1]TDSheet!$A:$AG,33,0)</f>
        <v>19.2</v>
      </c>
      <c r="AH97" s="14">
        <f>VLOOKUP(A:A,[3]TDSheet!$A:$D,4,0)</f>
        <v>33</v>
      </c>
      <c r="AI97" s="14" t="str">
        <f>VLOOKUP(A:A,[1]TDSheet!$A:$AI,35,0)</f>
        <v>увел</v>
      </c>
      <c r="AJ97" s="14">
        <f t="shared" si="14"/>
        <v>8.8000000000000007</v>
      </c>
      <c r="AK97" s="14">
        <f t="shared" si="15"/>
        <v>0</v>
      </c>
      <c r="AL97" s="14">
        <f t="shared" si="16"/>
        <v>0</v>
      </c>
      <c r="AM97" s="14">
        <f t="shared" si="17"/>
        <v>5.5</v>
      </c>
      <c r="AN97" s="14"/>
      <c r="AO97" s="14"/>
    </row>
    <row r="98" spans="1:41" s="1" customFormat="1" ht="21.95" customHeight="1" outlineLevel="1" x14ac:dyDescent="0.2">
      <c r="A98" s="7" t="s">
        <v>101</v>
      </c>
      <c r="B98" s="7" t="s">
        <v>14</v>
      </c>
      <c r="C98" s="8">
        <v>309</v>
      </c>
      <c r="D98" s="8">
        <v>730</v>
      </c>
      <c r="E98" s="8">
        <v>520</v>
      </c>
      <c r="F98" s="8">
        <v>501</v>
      </c>
      <c r="G98" s="1" t="str">
        <f>VLOOKUP(A:A,[1]TDSheet!$A:$G,7,0)</f>
        <v>лидер</v>
      </c>
      <c r="H98" s="1">
        <f>VLOOKUP(A:A,[1]TDSheet!$A:$H,8,0)</f>
        <v>0.06</v>
      </c>
      <c r="I98" s="1">
        <f>VLOOKUP(A:A,[1]TDSheet!$A:$I,9,0)</f>
        <v>60</v>
      </c>
      <c r="J98" s="14">
        <f>VLOOKUP(A:A,[2]TDSheet!$A:$F,6,0)</f>
        <v>536</v>
      </c>
      <c r="K98" s="14">
        <f t="shared" si="10"/>
        <v>-16</v>
      </c>
      <c r="L98" s="14">
        <f>VLOOKUP(A:A,[1]TDSheet!$A:$N,14,0)</f>
        <v>0</v>
      </c>
      <c r="M98" s="14">
        <f>VLOOKUP(A:A,[1]TDSheet!$A:$X,24,0)</f>
        <v>200</v>
      </c>
      <c r="N98" s="14"/>
      <c r="O98" s="14"/>
      <c r="P98" s="14"/>
      <c r="Q98" s="14"/>
      <c r="R98" s="14"/>
      <c r="S98" s="18"/>
      <c r="T98" s="14"/>
      <c r="U98" s="18"/>
      <c r="V98" s="18">
        <v>100</v>
      </c>
      <c r="W98" s="14">
        <f t="shared" si="11"/>
        <v>104</v>
      </c>
      <c r="X98" s="18">
        <v>150</v>
      </c>
      <c r="Y98" s="19">
        <f t="shared" si="12"/>
        <v>9.1442307692307701</v>
      </c>
      <c r="Z98" s="14">
        <f t="shared" si="13"/>
        <v>4.8173076923076925</v>
      </c>
      <c r="AA98" s="14">
        <f>VLOOKUP(A:A,[1]TDSheet!$A:$AA,27,0)</f>
        <v>0</v>
      </c>
      <c r="AB98" s="14"/>
      <c r="AC98" s="14">
        <f>VLOOKUP(A:A,[1]TDSheet!$A:$AC,29,0)</f>
        <v>0</v>
      </c>
      <c r="AD98" s="14">
        <f>VLOOKUP(A:A,[1]TDSheet!$A:$AD,30,0)</f>
        <v>0</v>
      </c>
      <c r="AE98" s="14">
        <f>VLOOKUP(A:A,[1]TDSheet!$A:$AE,31,0)</f>
        <v>75</v>
      </c>
      <c r="AF98" s="14">
        <f>VLOOKUP(A:A,[1]TDSheet!$A:$AF,32,0)</f>
        <v>102.4</v>
      </c>
      <c r="AG98" s="14">
        <f>VLOOKUP(A:A,[1]TDSheet!$A:$AG,33,0)</f>
        <v>90.6</v>
      </c>
      <c r="AH98" s="14">
        <f>VLOOKUP(A:A,[3]TDSheet!$A:$D,4,0)</f>
        <v>115</v>
      </c>
      <c r="AI98" s="14" t="e">
        <f>VLOOKUP(A:A,[1]TDSheet!$A:$AI,35,0)</f>
        <v>#N/A</v>
      </c>
      <c r="AJ98" s="14">
        <f t="shared" si="14"/>
        <v>0</v>
      </c>
      <c r="AK98" s="14">
        <f t="shared" si="15"/>
        <v>0</v>
      </c>
      <c r="AL98" s="14">
        <f t="shared" si="16"/>
        <v>6</v>
      </c>
      <c r="AM98" s="14">
        <f t="shared" si="17"/>
        <v>9</v>
      </c>
      <c r="AN98" s="14"/>
      <c r="AO98" s="14"/>
    </row>
    <row r="99" spans="1:41" s="1" customFormat="1" ht="21.95" customHeight="1" outlineLevel="1" x14ac:dyDescent="0.2">
      <c r="A99" s="7" t="s">
        <v>102</v>
      </c>
      <c r="B99" s="7" t="s">
        <v>14</v>
      </c>
      <c r="C99" s="8">
        <v>112</v>
      </c>
      <c r="D99" s="8">
        <v>465</v>
      </c>
      <c r="E99" s="8">
        <v>348</v>
      </c>
      <c r="F99" s="8">
        <v>220</v>
      </c>
      <c r="G99" s="1">
        <f>VLOOKUP(A:A,[1]TDSheet!$A:$G,7,0)</f>
        <v>0</v>
      </c>
      <c r="H99" s="1">
        <f>VLOOKUP(A:A,[1]TDSheet!$A:$H,8,0)</f>
        <v>0.06</v>
      </c>
      <c r="I99" s="1">
        <f>VLOOKUP(A:A,[1]TDSheet!$A:$I,9,0)</f>
        <v>0</v>
      </c>
      <c r="J99" s="14">
        <f>VLOOKUP(A:A,[2]TDSheet!$A:$F,6,0)</f>
        <v>364</v>
      </c>
      <c r="K99" s="14">
        <f t="shared" si="10"/>
        <v>-16</v>
      </c>
      <c r="L99" s="14">
        <f>VLOOKUP(A:A,[1]TDSheet!$A:$N,14,0)</f>
        <v>50</v>
      </c>
      <c r="M99" s="14">
        <f>VLOOKUP(A:A,[1]TDSheet!$A:$X,24,0)</f>
        <v>200</v>
      </c>
      <c r="N99" s="14"/>
      <c r="O99" s="14"/>
      <c r="P99" s="14"/>
      <c r="Q99" s="14"/>
      <c r="R99" s="14"/>
      <c r="S99" s="18"/>
      <c r="T99" s="14"/>
      <c r="U99" s="18"/>
      <c r="V99" s="18">
        <v>100</v>
      </c>
      <c r="W99" s="14">
        <f t="shared" si="11"/>
        <v>69.599999999999994</v>
      </c>
      <c r="X99" s="18">
        <v>100</v>
      </c>
      <c r="Y99" s="19">
        <f t="shared" si="12"/>
        <v>9.6264367816091969</v>
      </c>
      <c r="Z99" s="14">
        <f t="shared" si="13"/>
        <v>3.1609195402298855</v>
      </c>
      <c r="AA99" s="14">
        <f>VLOOKUP(A:A,[1]TDSheet!$A:$AA,27,0)</f>
        <v>0</v>
      </c>
      <c r="AB99" s="14"/>
      <c r="AC99" s="14">
        <f>VLOOKUP(A:A,[1]TDSheet!$A:$AC,29,0)</f>
        <v>0</v>
      </c>
      <c r="AD99" s="14">
        <f>VLOOKUP(A:A,[1]TDSheet!$A:$AD,30,0)</f>
        <v>0</v>
      </c>
      <c r="AE99" s="14">
        <f>VLOOKUP(A:A,[1]TDSheet!$A:$AE,31,0)</f>
        <v>37.200000000000003</v>
      </c>
      <c r="AF99" s="14">
        <f>VLOOKUP(A:A,[1]TDSheet!$A:$AF,32,0)</f>
        <v>56.8</v>
      </c>
      <c r="AG99" s="14">
        <f>VLOOKUP(A:A,[1]TDSheet!$A:$AG,33,0)</f>
        <v>56</v>
      </c>
      <c r="AH99" s="14">
        <f>VLOOKUP(A:A,[3]TDSheet!$A:$D,4,0)</f>
        <v>82</v>
      </c>
      <c r="AI99" s="14">
        <f>VLOOKUP(A:A,[1]TDSheet!$A:$AI,35,0)</f>
        <v>0</v>
      </c>
      <c r="AJ99" s="14">
        <f t="shared" si="14"/>
        <v>0</v>
      </c>
      <c r="AK99" s="14">
        <f t="shared" si="15"/>
        <v>0</v>
      </c>
      <c r="AL99" s="14">
        <f t="shared" si="16"/>
        <v>6</v>
      </c>
      <c r="AM99" s="14">
        <f t="shared" si="17"/>
        <v>6</v>
      </c>
      <c r="AN99" s="14"/>
      <c r="AO99" s="14"/>
    </row>
    <row r="100" spans="1:41" s="1" customFormat="1" ht="11.1" customHeight="1" outlineLevel="1" x14ac:dyDescent="0.2">
      <c r="A100" s="7" t="s">
        <v>103</v>
      </c>
      <c r="B100" s="7" t="s">
        <v>14</v>
      </c>
      <c r="C100" s="8">
        <v>347</v>
      </c>
      <c r="D100" s="8">
        <v>702</v>
      </c>
      <c r="E100" s="8">
        <v>594</v>
      </c>
      <c r="F100" s="8">
        <v>430</v>
      </c>
      <c r="G100" s="1" t="str">
        <f>VLOOKUP(A:A,[1]TDSheet!$A:$G,7,0)</f>
        <v>лидер</v>
      </c>
      <c r="H100" s="1">
        <f>VLOOKUP(A:A,[1]TDSheet!$A:$H,8,0)</f>
        <v>0.06</v>
      </c>
      <c r="I100" s="1">
        <f>VLOOKUP(A:A,[1]TDSheet!$A:$I,9,0)</f>
        <v>60</v>
      </c>
      <c r="J100" s="14">
        <f>VLOOKUP(A:A,[2]TDSheet!$A:$F,6,0)</f>
        <v>615</v>
      </c>
      <c r="K100" s="14">
        <f t="shared" si="10"/>
        <v>-21</v>
      </c>
      <c r="L100" s="14">
        <f>VLOOKUP(A:A,[1]TDSheet!$A:$N,14,0)</f>
        <v>200</v>
      </c>
      <c r="M100" s="14">
        <f>VLOOKUP(A:A,[1]TDSheet!$A:$X,24,0)</f>
        <v>200</v>
      </c>
      <c r="N100" s="14"/>
      <c r="O100" s="14"/>
      <c r="P100" s="14"/>
      <c r="Q100" s="14"/>
      <c r="R100" s="14"/>
      <c r="S100" s="18"/>
      <c r="T100" s="14"/>
      <c r="U100" s="18"/>
      <c r="V100" s="18">
        <v>100</v>
      </c>
      <c r="W100" s="14">
        <f t="shared" si="11"/>
        <v>118.8</v>
      </c>
      <c r="X100" s="18">
        <v>150</v>
      </c>
      <c r="Y100" s="19">
        <f t="shared" si="12"/>
        <v>9.0909090909090917</v>
      </c>
      <c r="Z100" s="14">
        <f t="shared" si="13"/>
        <v>3.6195286195286198</v>
      </c>
      <c r="AA100" s="14">
        <f>VLOOKUP(A:A,[1]TDSheet!$A:$AA,27,0)</f>
        <v>0</v>
      </c>
      <c r="AB100" s="14"/>
      <c r="AC100" s="14">
        <f>VLOOKUP(A:A,[1]TDSheet!$A:$AC,29,0)</f>
        <v>0</v>
      </c>
      <c r="AD100" s="14">
        <f>VLOOKUP(A:A,[1]TDSheet!$A:$AD,30,0)</f>
        <v>0</v>
      </c>
      <c r="AE100" s="14">
        <f>VLOOKUP(A:A,[1]TDSheet!$A:$AE,31,0)</f>
        <v>94.2</v>
      </c>
      <c r="AF100" s="14">
        <f>VLOOKUP(A:A,[1]TDSheet!$A:$AF,32,0)</f>
        <v>128.4</v>
      </c>
      <c r="AG100" s="14">
        <f>VLOOKUP(A:A,[1]TDSheet!$A:$AG,33,0)</f>
        <v>112.6</v>
      </c>
      <c r="AH100" s="14">
        <f>VLOOKUP(A:A,[3]TDSheet!$A:$D,4,0)</f>
        <v>111</v>
      </c>
      <c r="AI100" s="14" t="e">
        <f>VLOOKUP(A:A,[1]TDSheet!$A:$AI,35,0)</f>
        <v>#N/A</v>
      </c>
      <c r="AJ100" s="14">
        <f t="shared" si="14"/>
        <v>0</v>
      </c>
      <c r="AK100" s="14">
        <f t="shared" si="15"/>
        <v>0</v>
      </c>
      <c r="AL100" s="14">
        <f t="shared" si="16"/>
        <v>6</v>
      </c>
      <c r="AM100" s="14">
        <f t="shared" si="17"/>
        <v>9</v>
      </c>
      <c r="AN100" s="14"/>
      <c r="AO100" s="14"/>
    </row>
    <row r="101" spans="1:41" s="1" customFormat="1" ht="11.1" customHeight="1" outlineLevel="1" x14ac:dyDescent="0.2">
      <c r="A101" s="7" t="s">
        <v>104</v>
      </c>
      <c r="B101" s="7" t="s">
        <v>14</v>
      </c>
      <c r="C101" s="8">
        <v>294</v>
      </c>
      <c r="D101" s="8">
        <v>488</v>
      </c>
      <c r="E101" s="8">
        <v>570</v>
      </c>
      <c r="F101" s="8">
        <v>204</v>
      </c>
      <c r="G101" s="1" t="str">
        <f>VLOOKUP(A:A,[1]TDSheet!$A:$G,7,0)</f>
        <v>лид, я</v>
      </c>
      <c r="H101" s="1">
        <f>VLOOKUP(A:A,[1]TDSheet!$A:$H,8,0)</f>
        <v>0.33</v>
      </c>
      <c r="I101" s="1">
        <f>VLOOKUP(A:A,[1]TDSheet!$A:$I,9,0)</f>
        <v>40</v>
      </c>
      <c r="J101" s="14">
        <f>VLOOKUP(A:A,[2]TDSheet!$A:$F,6,0)</f>
        <v>589</v>
      </c>
      <c r="K101" s="14">
        <f t="shared" si="10"/>
        <v>-19</v>
      </c>
      <c r="L101" s="14">
        <f>VLOOKUP(A:A,[1]TDSheet!$A:$N,14,0)</f>
        <v>250</v>
      </c>
      <c r="M101" s="14">
        <f>VLOOKUP(A:A,[1]TDSheet!$A:$X,24,0)</f>
        <v>80</v>
      </c>
      <c r="N101" s="14"/>
      <c r="O101" s="14"/>
      <c r="P101" s="14"/>
      <c r="Q101" s="14"/>
      <c r="R101" s="14"/>
      <c r="S101" s="18">
        <v>200</v>
      </c>
      <c r="T101" s="14"/>
      <c r="U101" s="18"/>
      <c r="V101" s="18">
        <v>60</v>
      </c>
      <c r="W101" s="14">
        <f t="shared" si="11"/>
        <v>114</v>
      </c>
      <c r="X101" s="18">
        <v>200</v>
      </c>
      <c r="Y101" s="19">
        <f t="shared" si="12"/>
        <v>8.7192982456140342</v>
      </c>
      <c r="Z101" s="14">
        <f t="shared" si="13"/>
        <v>1.7894736842105263</v>
      </c>
      <c r="AA101" s="14">
        <f>VLOOKUP(A:A,[1]TDSheet!$A:$AA,27,0)</f>
        <v>0</v>
      </c>
      <c r="AB101" s="14"/>
      <c r="AC101" s="14">
        <f>VLOOKUP(A:A,[1]TDSheet!$A:$AC,29,0)</f>
        <v>0</v>
      </c>
      <c r="AD101" s="14">
        <f>VLOOKUP(A:A,[1]TDSheet!$A:$AD,30,0)</f>
        <v>0</v>
      </c>
      <c r="AE101" s="14">
        <f>VLOOKUP(A:A,[1]TDSheet!$A:$AE,31,0)</f>
        <v>102.4</v>
      </c>
      <c r="AF101" s="14">
        <f>VLOOKUP(A:A,[1]TDSheet!$A:$AF,32,0)</f>
        <v>105</v>
      </c>
      <c r="AG101" s="14">
        <f>VLOOKUP(A:A,[1]TDSheet!$A:$AG,33,0)</f>
        <v>83.2</v>
      </c>
      <c r="AH101" s="14">
        <f>VLOOKUP(A:A,[3]TDSheet!$A:$D,4,0)</f>
        <v>158</v>
      </c>
      <c r="AI101" s="14" t="e">
        <f>VLOOKUP(A:A,[1]TDSheet!$A:$AI,35,0)</f>
        <v>#N/A</v>
      </c>
      <c r="AJ101" s="14">
        <f t="shared" si="14"/>
        <v>66</v>
      </c>
      <c r="AK101" s="14">
        <f t="shared" si="15"/>
        <v>0</v>
      </c>
      <c r="AL101" s="14">
        <f t="shared" si="16"/>
        <v>19.8</v>
      </c>
      <c r="AM101" s="14">
        <f t="shared" si="17"/>
        <v>66</v>
      </c>
      <c r="AN101" s="14"/>
      <c r="AO101" s="14"/>
    </row>
    <row r="102" spans="1:41" s="1" customFormat="1" ht="11.1" customHeight="1" outlineLevel="1" x14ac:dyDescent="0.2">
      <c r="A102" s="7" t="s">
        <v>105</v>
      </c>
      <c r="B102" s="7" t="s">
        <v>14</v>
      </c>
      <c r="C102" s="8">
        <v>20</v>
      </c>
      <c r="D102" s="8">
        <v>276</v>
      </c>
      <c r="E102" s="8">
        <v>216</v>
      </c>
      <c r="F102" s="8">
        <v>65</v>
      </c>
      <c r="G102" s="1" t="str">
        <f>VLOOKUP(A:A,[1]TDSheet!$A:$G,7,0)</f>
        <v>нов</v>
      </c>
      <c r="H102" s="1">
        <f>VLOOKUP(A:A,[1]TDSheet!$A:$H,8,0)</f>
        <v>0.15</v>
      </c>
      <c r="I102" s="1" t="e">
        <f>VLOOKUP(A:A,[1]TDSheet!$A:$I,9,0)</f>
        <v>#N/A</v>
      </c>
      <c r="J102" s="14">
        <f>VLOOKUP(A:A,[2]TDSheet!$A:$F,6,0)</f>
        <v>353</v>
      </c>
      <c r="K102" s="14">
        <f t="shared" si="10"/>
        <v>-137</v>
      </c>
      <c r="L102" s="14">
        <f>VLOOKUP(A:A,[1]TDSheet!$A:$N,14,0)</f>
        <v>0</v>
      </c>
      <c r="M102" s="14">
        <f>VLOOKUP(A:A,[1]TDSheet!$A:$X,24,0)</f>
        <v>100</v>
      </c>
      <c r="N102" s="14"/>
      <c r="O102" s="14"/>
      <c r="P102" s="14"/>
      <c r="Q102" s="14"/>
      <c r="R102" s="14"/>
      <c r="S102" s="18">
        <v>200</v>
      </c>
      <c r="T102" s="14"/>
      <c r="U102" s="18"/>
      <c r="V102" s="18"/>
      <c r="W102" s="14">
        <f t="shared" si="11"/>
        <v>43.2</v>
      </c>
      <c r="X102" s="18">
        <v>50</v>
      </c>
      <c r="Y102" s="19">
        <f t="shared" si="12"/>
        <v>9.606481481481481</v>
      </c>
      <c r="Z102" s="14">
        <f t="shared" si="13"/>
        <v>1.5046296296296295</v>
      </c>
      <c r="AA102" s="14">
        <f>VLOOKUP(A:A,[1]TDSheet!$A:$AA,27,0)</f>
        <v>0</v>
      </c>
      <c r="AB102" s="14"/>
      <c r="AC102" s="14">
        <f>VLOOKUP(A:A,[1]TDSheet!$A:$AC,29,0)</f>
        <v>0</v>
      </c>
      <c r="AD102" s="14">
        <f>VLOOKUP(A:A,[1]TDSheet!$A:$AD,30,0)</f>
        <v>0</v>
      </c>
      <c r="AE102" s="14">
        <f>VLOOKUP(A:A,[1]TDSheet!$A:$AE,31,0)</f>
        <v>34.6</v>
      </c>
      <c r="AF102" s="14">
        <f>VLOOKUP(A:A,[1]TDSheet!$A:$AF,32,0)</f>
        <v>40.200000000000003</v>
      </c>
      <c r="AG102" s="14">
        <f>VLOOKUP(A:A,[1]TDSheet!$A:$AG,33,0)</f>
        <v>33.200000000000003</v>
      </c>
      <c r="AH102" s="14">
        <f>VLOOKUP(A:A,[3]TDSheet!$A:$D,4,0)</f>
        <v>99</v>
      </c>
      <c r="AI102" s="14" t="e">
        <f>VLOOKUP(A:A,[1]TDSheet!$A:$AI,35,0)</f>
        <v>#N/A</v>
      </c>
      <c r="AJ102" s="14">
        <f t="shared" si="14"/>
        <v>30</v>
      </c>
      <c r="AK102" s="14">
        <f t="shared" si="15"/>
        <v>0</v>
      </c>
      <c r="AL102" s="14">
        <f t="shared" si="16"/>
        <v>0</v>
      </c>
      <c r="AM102" s="14">
        <f t="shared" si="17"/>
        <v>7.5</v>
      </c>
      <c r="AN102" s="14"/>
      <c r="AO102" s="14"/>
    </row>
    <row r="103" spans="1:41" s="1" customFormat="1" ht="21.95" customHeight="1" outlineLevel="1" x14ac:dyDescent="0.2">
      <c r="A103" s="7" t="s">
        <v>106</v>
      </c>
      <c r="B103" s="7" t="s">
        <v>14</v>
      </c>
      <c r="C103" s="8">
        <v>193</v>
      </c>
      <c r="D103" s="8">
        <v>219</v>
      </c>
      <c r="E103" s="8">
        <v>290</v>
      </c>
      <c r="F103" s="8">
        <v>113</v>
      </c>
      <c r="G103" s="1" t="str">
        <f>VLOOKUP(A:A,[1]TDSheet!$A:$G,7,0)</f>
        <v>лид, я</v>
      </c>
      <c r="H103" s="1">
        <f>VLOOKUP(A:A,[1]TDSheet!$A:$H,8,0)</f>
        <v>0.28000000000000003</v>
      </c>
      <c r="I103" s="1">
        <f>VLOOKUP(A:A,[1]TDSheet!$A:$I,9,0)</f>
        <v>40</v>
      </c>
      <c r="J103" s="14">
        <f>VLOOKUP(A:A,[2]TDSheet!$A:$F,6,0)</f>
        <v>322</v>
      </c>
      <c r="K103" s="14">
        <f t="shared" si="10"/>
        <v>-32</v>
      </c>
      <c r="L103" s="14">
        <f>VLOOKUP(A:A,[1]TDSheet!$A:$N,14,0)</f>
        <v>120</v>
      </c>
      <c r="M103" s="14">
        <f>VLOOKUP(A:A,[1]TDSheet!$A:$X,24,0)</f>
        <v>100</v>
      </c>
      <c r="N103" s="14"/>
      <c r="O103" s="14"/>
      <c r="P103" s="14"/>
      <c r="Q103" s="14"/>
      <c r="R103" s="14"/>
      <c r="S103" s="18">
        <v>50</v>
      </c>
      <c r="T103" s="14"/>
      <c r="U103" s="18"/>
      <c r="V103" s="18">
        <v>50</v>
      </c>
      <c r="W103" s="14">
        <f t="shared" si="11"/>
        <v>58</v>
      </c>
      <c r="X103" s="18">
        <v>80</v>
      </c>
      <c r="Y103" s="19">
        <f t="shared" si="12"/>
        <v>8.8448275862068968</v>
      </c>
      <c r="Z103" s="14">
        <f t="shared" si="13"/>
        <v>1.9482758620689655</v>
      </c>
      <c r="AA103" s="14">
        <f>VLOOKUP(A:A,[1]TDSheet!$A:$AA,27,0)</f>
        <v>0</v>
      </c>
      <c r="AB103" s="14"/>
      <c r="AC103" s="14">
        <f>VLOOKUP(A:A,[1]TDSheet!$A:$AC,29,0)</f>
        <v>0</v>
      </c>
      <c r="AD103" s="14">
        <f>VLOOKUP(A:A,[1]TDSheet!$A:$AD,30,0)</f>
        <v>0</v>
      </c>
      <c r="AE103" s="14">
        <f>VLOOKUP(A:A,[1]TDSheet!$A:$AE,31,0)</f>
        <v>42.8</v>
      </c>
      <c r="AF103" s="14">
        <f>VLOOKUP(A:A,[1]TDSheet!$A:$AF,32,0)</f>
        <v>62.2</v>
      </c>
      <c r="AG103" s="14">
        <f>VLOOKUP(A:A,[1]TDSheet!$A:$AG,33,0)</f>
        <v>48.8</v>
      </c>
      <c r="AH103" s="14">
        <f>VLOOKUP(A:A,[3]TDSheet!$A:$D,4,0)</f>
        <v>49</v>
      </c>
      <c r="AI103" s="14">
        <f>VLOOKUP(A:A,[1]TDSheet!$A:$AI,35,0)</f>
        <v>0</v>
      </c>
      <c r="AJ103" s="14">
        <f t="shared" si="14"/>
        <v>14.000000000000002</v>
      </c>
      <c r="AK103" s="14">
        <f t="shared" si="15"/>
        <v>0</v>
      </c>
      <c r="AL103" s="14">
        <f t="shared" si="16"/>
        <v>14.000000000000002</v>
      </c>
      <c r="AM103" s="14">
        <f t="shared" si="17"/>
        <v>22.400000000000002</v>
      </c>
      <c r="AN103" s="14"/>
      <c r="AO103" s="14"/>
    </row>
    <row r="104" spans="1:41" s="1" customFormat="1" ht="11.1" customHeight="1" outlineLevel="1" x14ac:dyDescent="0.2">
      <c r="A104" s="7" t="s">
        <v>107</v>
      </c>
      <c r="B104" s="7" t="s">
        <v>8</v>
      </c>
      <c r="C104" s="8">
        <v>156.54499999999999</v>
      </c>
      <c r="D104" s="8">
        <v>312.66000000000003</v>
      </c>
      <c r="E104" s="8">
        <v>154.04</v>
      </c>
      <c r="F104" s="8">
        <v>313.72500000000002</v>
      </c>
      <c r="G104" s="1" t="str">
        <f>VLOOKUP(A:A,[1]TDSheet!$A:$G,7,0)</f>
        <v>н</v>
      </c>
      <c r="H104" s="1">
        <f>VLOOKUP(A:A,[1]TDSheet!$A:$H,8,0)</f>
        <v>1</v>
      </c>
      <c r="I104" s="1" t="e">
        <f>VLOOKUP(A:A,[1]TDSheet!$A:$I,9,0)</f>
        <v>#N/A</v>
      </c>
      <c r="J104" s="14">
        <f>VLOOKUP(A:A,[2]TDSheet!$A:$F,6,0)</f>
        <v>150.60499999999999</v>
      </c>
      <c r="K104" s="14">
        <f t="shared" si="10"/>
        <v>3.4350000000000023</v>
      </c>
      <c r="L104" s="14">
        <f>VLOOKUP(A:A,[1]TDSheet!$A:$N,14,0)</f>
        <v>0</v>
      </c>
      <c r="M104" s="14">
        <f>VLOOKUP(A:A,[1]TDSheet!$A:$X,24,0)</f>
        <v>0</v>
      </c>
      <c r="N104" s="14"/>
      <c r="O104" s="14"/>
      <c r="P104" s="14"/>
      <c r="Q104" s="14"/>
      <c r="R104" s="14"/>
      <c r="S104" s="18"/>
      <c r="T104" s="14"/>
      <c r="U104" s="18"/>
      <c r="V104" s="18"/>
      <c r="W104" s="14">
        <f t="shared" si="11"/>
        <v>30.808</v>
      </c>
      <c r="X104" s="18"/>
      <c r="Y104" s="19">
        <f t="shared" si="12"/>
        <v>10.183231628148533</v>
      </c>
      <c r="Z104" s="14">
        <f t="shared" si="13"/>
        <v>10.183231628148533</v>
      </c>
      <c r="AA104" s="14">
        <f>VLOOKUP(A:A,[1]TDSheet!$A:$AA,27,0)</f>
        <v>0</v>
      </c>
      <c r="AB104" s="14"/>
      <c r="AC104" s="14">
        <f>VLOOKUP(A:A,[1]TDSheet!$A:$AC,29,0)</f>
        <v>0</v>
      </c>
      <c r="AD104" s="14">
        <f>VLOOKUP(A:A,[1]TDSheet!$A:$AD,30,0)</f>
        <v>0</v>
      </c>
      <c r="AE104" s="14">
        <f>VLOOKUP(A:A,[1]TDSheet!$A:$AE,31,0)</f>
        <v>48.72</v>
      </c>
      <c r="AF104" s="14">
        <f>VLOOKUP(A:A,[1]TDSheet!$A:$AF,32,0)</f>
        <v>49.3</v>
      </c>
      <c r="AG104" s="14">
        <f>VLOOKUP(A:A,[1]TDSheet!$A:$AG,33,0)</f>
        <v>42.305999999999997</v>
      </c>
      <c r="AH104" s="14">
        <f>VLOOKUP(A:A,[3]TDSheet!$A:$D,4,0)</f>
        <v>53.28</v>
      </c>
      <c r="AI104" s="14" t="str">
        <f>VLOOKUP(A:A,[1]TDSheet!$A:$AI,35,0)</f>
        <v>увел</v>
      </c>
      <c r="AJ104" s="14">
        <f t="shared" si="14"/>
        <v>0</v>
      </c>
      <c r="AK104" s="14">
        <f t="shared" si="15"/>
        <v>0</v>
      </c>
      <c r="AL104" s="14">
        <f t="shared" si="16"/>
        <v>0</v>
      </c>
      <c r="AM104" s="14">
        <f t="shared" si="17"/>
        <v>0</v>
      </c>
      <c r="AN104" s="14"/>
      <c r="AO104" s="14"/>
    </row>
    <row r="105" spans="1:41" s="1" customFormat="1" ht="11.1" customHeight="1" outlineLevel="1" x14ac:dyDescent="0.2">
      <c r="A105" s="7" t="s">
        <v>108</v>
      </c>
      <c r="B105" s="7" t="s">
        <v>14</v>
      </c>
      <c r="C105" s="8">
        <v>106</v>
      </c>
      <c r="D105" s="8">
        <v>552</v>
      </c>
      <c r="E105" s="8">
        <v>369</v>
      </c>
      <c r="F105" s="8">
        <v>279</v>
      </c>
      <c r="G105" s="1" t="str">
        <f>VLOOKUP(A:A,[1]TDSheet!$A:$G,7,0)</f>
        <v>нов</v>
      </c>
      <c r="H105" s="1">
        <f>VLOOKUP(A:A,[1]TDSheet!$A:$H,8,0)</f>
        <v>0.33</v>
      </c>
      <c r="I105" s="1" t="e">
        <f>VLOOKUP(A:A,[1]TDSheet!$A:$I,9,0)</f>
        <v>#N/A</v>
      </c>
      <c r="J105" s="14">
        <f>VLOOKUP(A:A,[2]TDSheet!$A:$F,6,0)</f>
        <v>389</v>
      </c>
      <c r="K105" s="14">
        <f t="shared" si="10"/>
        <v>-20</v>
      </c>
      <c r="L105" s="14">
        <f>VLOOKUP(A:A,[1]TDSheet!$A:$N,14,0)</f>
        <v>150</v>
      </c>
      <c r="M105" s="14">
        <f>VLOOKUP(A:A,[1]TDSheet!$A:$X,24,0)</f>
        <v>60</v>
      </c>
      <c r="N105" s="14"/>
      <c r="O105" s="14"/>
      <c r="P105" s="14"/>
      <c r="Q105" s="14"/>
      <c r="R105" s="14"/>
      <c r="S105" s="18"/>
      <c r="T105" s="14"/>
      <c r="U105" s="18"/>
      <c r="V105" s="18">
        <v>30</v>
      </c>
      <c r="W105" s="14">
        <f t="shared" si="11"/>
        <v>73.8</v>
      </c>
      <c r="X105" s="18">
        <v>100</v>
      </c>
      <c r="Y105" s="19">
        <f t="shared" si="12"/>
        <v>8.3875338753387538</v>
      </c>
      <c r="Z105" s="14">
        <f t="shared" si="13"/>
        <v>3.780487804878049</v>
      </c>
      <c r="AA105" s="14">
        <f>VLOOKUP(A:A,[1]TDSheet!$A:$AA,27,0)</f>
        <v>0</v>
      </c>
      <c r="AB105" s="14"/>
      <c r="AC105" s="14">
        <f>VLOOKUP(A:A,[1]TDSheet!$A:$AC,29,0)</f>
        <v>0</v>
      </c>
      <c r="AD105" s="14">
        <f>VLOOKUP(A:A,[1]TDSheet!$A:$AD,30,0)</f>
        <v>0</v>
      </c>
      <c r="AE105" s="14">
        <f>VLOOKUP(A:A,[1]TDSheet!$A:$AE,31,0)</f>
        <v>62.8</v>
      </c>
      <c r="AF105" s="14">
        <f>VLOOKUP(A:A,[1]TDSheet!$A:$AF,32,0)</f>
        <v>62.2</v>
      </c>
      <c r="AG105" s="14">
        <f>VLOOKUP(A:A,[1]TDSheet!$A:$AG,33,0)</f>
        <v>66.599999999999994</v>
      </c>
      <c r="AH105" s="14">
        <f>VLOOKUP(A:A,[3]TDSheet!$A:$D,4,0)</f>
        <v>44</v>
      </c>
      <c r="AI105" s="14" t="e">
        <f>VLOOKUP(A:A,[1]TDSheet!$A:$AI,35,0)</f>
        <v>#N/A</v>
      </c>
      <c r="AJ105" s="14">
        <f t="shared" si="14"/>
        <v>0</v>
      </c>
      <c r="AK105" s="14">
        <f t="shared" si="15"/>
        <v>0</v>
      </c>
      <c r="AL105" s="14">
        <f t="shared" si="16"/>
        <v>9.9</v>
      </c>
      <c r="AM105" s="14">
        <f t="shared" si="17"/>
        <v>33</v>
      </c>
      <c r="AN105" s="14"/>
      <c r="AO105" s="14"/>
    </row>
    <row r="106" spans="1:41" s="1" customFormat="1" ht="21.95" customHeight="1" outlineLevel="1" x14ac:dyDescent="0.2">
      <c r="A106" s="7" t="s">
        <v>109</v>
      </c>
      <c r="B106" s="7" t="s">
        <v>14</v>
      </c>
      <c r="C106" s="8">
        <v>181</v>
      </c>
      <c r="D106" s="8">
        <v>673</v>
      </c>
      <c r="E106" s="8">
        <v>493</v>
      </c>
      <c r="F106" s="8">
        <v>341</v>
      </c>
      <c r="G106" s="1" t="str">
        <f>VLOOKUP(A:A,[1]TDSheet!$A:$G,7,0)</f>
        <v>нов</v>
      </c>
      <c r="H106" s="1">
        <f>VLOOKUP(A:A,[1]TDSheet!$A:$H,8,0)</f>
        <v>0.4</v>
      </c>
      <c r="I106" s="1" t="e">
        <f>VLOOKUP(A:A,[1]TDSheet!$A:$I,9,0)</f>
        <v>#N/A</v>
      </c>
      <c r="J106" s="14">
        <f>VLOOKUP(A:A,[2]TDSheet!$A:$F,6,0)</f>
        <v>518</v>
      </c>
      <c r="K106" s="14">
        <f t="shared" si="10"/>
        <v>-25</v>
      </c>
      <c r="L106" s="14">
        <f>VLOOKUP(A:A,[1]TDSheet!$A:$N,14,0)</f>
        <v>100</v>
      </c>
      <c r="M106" s="14">
        <f>VLOOKUP(A:A,[1]TDSheet!$A:$X,24,0)</f>
        <v>200</v>
      </c>
      <c r="N106" s="14"/>
      <c r="O106" s="14"/>
      <c r="P106" s="14"/>
      <c r="Q106" s="14"/>
      <c r="R106" s="14"/>
      <c r="S106" s="18"/>
      <c r="T106" s="14"/>
      <c r="U106" s="18"/>
      <c r="V106" s="18">
        <v>50</v>
      </c>
      <c r="W106" s="14">
        <f t="shared" si="11"/>
        <v>98.6</v>
      </c>
      <c r="X106" s="18">
        <v>150</v>
      </c>
      <c r="Y106" s="19">
        <f t="shared" si="12"/>
        <v>8.5294117647058822</v>
      </c>
      <c r="Z106" s="14">
        <f t="shared" si="13"/>
        <v>3.4584178498985803</v>
      </c>
      <c r="AA106" s="14">
        <f>VLOOKUP(A:A,[1]TDSheet!$A:$AA,27,0)</f>
        <v>0</v>
      </c>
      <c r="AB106" s="14"/>
      <c r="AC106" s="14">
        <f>VLOOKUP(A:A,[1]TDSheet!$A:$AC,29,0)</f>
        <v>0</v>
      </c>
      <c r="AD106" s="14">
        <f>VLOOKUP(A:A,[1]TDSheet!$A:$AD,30,0)</f>
        <v>0</v>
      </c>
      <c r="AE106" s="14">
        <f>VLOOKUP(A:A,[1]TDSheet!$A:$AE,31,0)</f>
        <v>93.4</v>
      </c>
      <c r="AF106" s="14">
        <f>VLOOKUP(A:A,[1]TDSheet!$A:$AF,32,0)</f>
        <v>87</v>
      </c>
      <c r="AG106" s="14">
        <f>VLOOKUP(A:A,[1]TDSheet!$A:$AG,33,0)</f>
        <v>91.4</v>
      </c>
      <c r="AH106" s="14">
        <f>VLOOKUP(A:A,[3]TDSheet!$A:$D,4,0)</f>
        <v>59</v>
      </c>
      <c r="AI106" s="14" t="str">
        <f>VLOOKUP(A:A,[1]TDSheet!$A:$AI,35,0)</f>
        <v>Паша</v>
      </c>
      <c r="AJ106" s="14">
        <f t="shared" si="14"/>
        <v>0</v>
      </c>
      <c r="AK106" s="14">
        <f t="shared" si="15"/>
        <v>0</v>
      </c>
      <c r="AL106" s="14">
        <f t="shared" si="16"/>
        <v>20</v>
      </c>
      <c r="AM106" s="14">
        <f t="shared" si="17"/>
        <v>60</v>
      </c>
      <c r="AN106" s="14"/>
      <c r="AO106" s="14"/>
    </row>
    <row r="107" spans="1:41" s="1" customFormat="1" ht="21.95" customHeight="1" outlineLevel="1" x14ac:dyDescent="0.2">
      <c r="A107" s="7" t="s">
        <v>110</v>
      </c>
      <c r="B107" s="7" t="s">
        <v>8</v>
      </c>
      <c r="C107" s="8">
        <v>180.98699999999999</v>
      </c>
      <c r="D107" s="8">
        <v>513.66499999999996</v>
      </c>
      <c r="E107" s="8">
        <v>295.66000000000003</v>
      </c>
      <c r="F107" s="8">
        <v>387.392</v>
      </c>
      <c r="G107" s="1" t="str">
        <f>VLOOKUP(A:A,[1]TDSheet!$A:$G,7,0)</f>
        <v>н</v>
      </c>
      <c r="H107" s="1">
        <f>VLOOKUP(A:A,[1]TDSheet!$A:$H,8,0)</f>
        <v>1</v>
      </c>
      <c r="I107" s="1" t="e">
        <f>VLOOKUP(A:A,[1]TDSheet!$A:$I,9,0)</f>
        <v>#N/A</v>
      </c>
      <c r="J107" s="14">
        <f>VLOOKUP(A:A,[2]TDSheet!$A:$F,6,0)</f>
        <v>282.71499999999997</v>
      </c>
      <c r="K107" s="14">
        <f t="shared" si="10"/>
        <v>12.94500000000005</v>
      </c>
      <c r="L107" s="14">
        <f>VLOOKUP(A:A,[1]TDSheet!$A:$N,14,0)</f>
        <v>0</v>
      </c>
      <c r="M107" s="14">
        <f>VLOOKUP(A:A,[1]TDSheet!$A:$X,24,0)</f>
        <v>20</v>
      </c>
      <c r="N107" s="14"/>
      <c r="O107" s="14"/>
      <c r="P107" s="14"/>
      <c r="Q107" s="14"/>
      <c r="R107" s="14"/>
      <c r="S107" s="18"/>
      <c r="T107" s="14"/>
      <c r="U107" s="18"/>
      <c r="V107" s="18"/>
      <c r="W107" s="14">
        <f t="shared" si="11"/>
        <v>59.132000000000005</v>
      </c>
      <c r="X107" s="18">
        <v>100</v>
      </c>
      <c r="Y107" s="19">
        <f t="shared" si="12"/>
        <v>8.5806669823445834</v>
      </c>
      <c r="Z107" s="14">
        <f t="shared" si="13"/>
        <v>6.5513089359399306</v>
      </c>
      <c r="AA107" s="14">
        <f>VLOOKUP(A:A,[1]TDSheet!$A:$AA,27,0)</f>
        <v>0</v>
      </c>
      <c r="AB107" s="14"/>
      <c r="AC107" s="14">
        <f>VLOOKUP(A:A,[1]TDSheet!$A:$AC,29,0)</f>
        <v>0</v>
      </c>
      <c r="AD107" s="14">
        <f>VLOOKUP(A:A,[1]TDSheet!$A:$AD,30,0)</f>
        <v>0</v>
      </c>
      <c r="AE107" s="14">
        <f>VLOOKUP(A:A,[1]TDSheet!$A:$AE,31,0)</f>
        <v>66.12</v>
      </c>
      <c r="AF107" s="14">
        <f>VLOOKUP(A:A,[1]TDSheet!$A:$AF,32,0)</f>
        <v>51.910000000000004</v>
      </c>
      <c r="AG107" s="14">
        <f>VLOOKUP(A:A,[1]TDSheet!$A:$AG,33,0)</f>
        <v>67.820000000000007</v>
      </c>
      <c r="AH107" s="14">
        <f>VLOOKUP(A:A,[3]TDSheet!$A:$D,4,0)</f>
        <v>36.25</v>
      </c>
      <c r="AI107" s="14" t="str">
        <f>VLOOKUP(A:A,[1]TDSheet!$A:$AI,35,0)</f>
        <v>увел</v>
      </c>
      <c r="AJ107" s="14">
        <f t="shared" si="14"/>
        <v>0</v>
      </c>
      <c r="AK107" s="14">
        <f t="shared" si="15"/>
        <v>0</v>
      </c>
      <c r="AL107" s="14">
        <f t="shared" si="16"/>
        <v>0</v>
      </c>
      <c r="AM107" s="14">
        <f t="shared" si="17"/>
        <v>100</v>
      </c>
      <c r="AN107" s="14"/>
      <c r="AO107" s="14"/>
    </row>
    <row r="108" spans="1:41" s="1" customFormat="1" ht="21.95" customHeight="1" outlineLevel="1" x14ac:dyDescent="0.2">
      <c r="A108" s="7" t="s">
        <v>117</v>
      </c>
      <c r="B108" s="7" t="s">
        <v>14</v>
      </c>
      <c r="C108" s="8">
        <v>86</v>
      </c>
      <c r="D108" s="8">
        <v>152</v>
      </c>
      <c r="E108" s="8">
        <v>114</v>
      </c>
      <c r="F108" s="8">
        <v>115</v>
      </c>
      <c r="G108" s="1" t="str">
        <f>VLOOKUP(A:A,[1]TDSheet!$A:$G,7,0)</f>
        <v>нов</v>
      </c>
      <c r="H108" s="1">
        <f>VLOOKUP(A:A,[1]TDSheet!$A:$H,8,0)</f>
        <v>0.4</v>
      </c>
      <c r="I108" s="1" t="e">
        <f>VLOOKUP(A:A,[1]TDSheet!$A:$I,9,0)</f>
        <v>#N/A</v>
      </c>
      <c r="J108" s="14">
        <f>VLOOKUP(A:A,[2]TDSheet!$A:$F,6,0)</f>
        <v>158</v>
      </c>
      <c r="K108" s="14">
        <f t="shared" si="10"/>
        <v>-44</v>
      </c>
      <c r="L108" s="14">
        <f>VLOOKUP(A:A,[1]TDSheet!$A:$N,14,0)</f>
        <v>30</v>
      </c>
      <c r="M108" s="14">
        <f>VLOOKUP(A:A,[1]TDSheet!$A:$X,24,0)</f>
        <v>30</v>
      </c>
      <c r="N108" s="14"/>
      <c r="O108" s="14"/>
      <c r="P108" s="14"/>
      <c r="Q108" s="14"/>
      <c r="R108" s="14"/>
      <c r="S108" s="18"/>
      <c r="T108" s="14"/>
      <c r="U108" s="18"/>
      <c r="V108" s="18"/>
      <c r="W108" s="14">
        <f t="shared" si="11"/>
        <v>22.8</v>
      </c>
      <c r="X108" s="18">
        <v>30</v>
      </c>
      <c r="Y108" s="19">
        <f t="shared" si="12"/>
        <v>8.9912280701754383</v>
      </c>
      <c r="Z108" s="14">
        <f t="shared" si="13"/>
        <v>5.0438596491228065</v>
      </c>
      <c r="AA108" s="14">
        <f>VLOOKUP(A:A,[1]TDSheet!$A:$AA,27,0)</f>
        <v>0</v>
      </c>
      <c r="AB108" s="14"/>
      <c r="AC108" s="14">
        <f>VLOOKUP(A:A,[1]TDSheet!$A:$AC,29,0)</f>
        <v>0</v>
      </c>
      <c r="AD108" s="14">
        <f>VLOOKUP(A:A,[1]TDSheet!$A:$AD,30,0)</f>
        <v>0</v>
      </c>
      <c r="AE108" s="14">
        <f>VLOOKUP(A:A,[1]TDSheet!$A:$AE,31,0)</f>
        <v>3</v>
      </c>
      <c r="AF108" s="14">
        <f>VLOOKUP(A:A,[1]TDSheet!$A:$AF,32,0)</f>
        <v>22.4</v>
      </c>
      <c r="AG108" s="14">
        <f>VLOOKUP(A:A,[1]TDSheet!$A:$AG,33,0)</f>
        <v>23.2</v>
      </c>
      <c r="AH108" s="14">
        <f>VLOOKUP(A:A,[3]TDSheet!$A:$D,4,0)</f>
        <v>10</v>
      </c>
      <c r="AI108" s="14" t="str">
        <f>VLOOKUP(A:A,[1]TDSheet!$A:$AI,35,0)</f>
        <v>увел</v>
      </c>
      <c r="AJ108" s="14">
        <f t="shared" si="14"/>
        <v>0</v>
      </c>
      <c r="AK108" s="14">
        <f t="shared" si="15"/>
        <v>0</v>
      </c>
      <c r="AL108" s="14">
        <f t="shared" si="16"/>
        <v>0</v>
      </c>
      <c r="AM108" s="14">
        <f t="shared" si="17"/>
        <v>12</v>
      </c>
      <c r="AN108" s="14"/>
      <c r="AO108" s="14"/>
    </row>
    <row r="109" spans="1:41" s="1" customFormat="1" ht="11.1" customHeight="1" outlineLevel="1" x14ac:dyDescent="0.2">
      <c r="A109" s="7" t="s">
        <v>111</v>
      </c>
      <c r="B109" s="7" t="s">
        <v>8</v>
      </c>
      <c r="C109" s="8">
        <v>254.86500000000001</v>
      </c>
      <c r="D109" s="8">
        <v>63.515000000000001</v>
      </c>
      <c r="E109" s="8">
        <v>211.6</v>
      </c>
      <c r="F109" s="8">
        <v>89.38</v>
      </c>
      <c r="G109" s="1" t="str">
        <f>VLOOKUP(A:A,[1]TDSheet!$A:$G,7,0)</f>
        <v>нов</v>
      </c>
      <c r="H109" s="1">
        <f>VLOOKUP(A:A,[1]TDSheet!$A:$H,8,0)</f>
        <v>1</v>
      </c>
      <c r="I109" s="1" t="e">
        <f>VLOOKUP(A:A,[1]TDSheet!$A:$I,9,0)</f>
        <v>#N/A</v>
      </c>
      <c r="J109" s="14">
        <f>VLOOKUP(A:A,[2]TDSheet!$A:$F,6,0)</f>
        <v>214.92099999999999</v>
      </c>
      <c r="K109" s="14">
        <f t="shared" si="10"/>
        <v>-3.320999999999998</v>
      </c>
      <c r="L109" s="14">
        <f>VLOOKUP(A:A,[1]TDSheet!$A:$N,14,0)</f>
        <v>50</v>
      </c>
      <c r="M109" s="14">
        <f>VLOOKUP(A:A,[1]TDSheet!$A:$X,24,0)</f>
        <v>120</v>
      </c>
      <c r="N109" s="14"/>
      <c r="O109" s="14"/>
      <c r="P109" s="14"/>
      <c r="Q109" s="14"/>
      <c r="R109" s="14"/>
      <c r="S109" s="18"/>
      <c r="T109" s="14"/>
      <c r="U109" s="18"/>
      <c r="V109" s="18">
        <v>40</v>
      </c>
      <c r="W109" s="14">
        <f t="shared" si="11"/>
        <v>42.32</v>
      </c>
      <c r="X109" s="18">
        <v>60</v>
      </c>
      <c r="Y109" s="19">
        <f t="shared" si="12"/>
        <v>8.4919659735349722</v>
      </c>
      <c r="Z109" s="14">
        <f t="shared" si="13"/>
        <v>2.1120037807183363</v>
      </c>
      <c r="AA109" s="14">
        <f>VLOOKUP(A:A,[1]TDSheet!$A:$AA,27,0)</f>
        <v>0</v>
      </c>
      <c r="AB109" s="14"/>
      <c r="AC109" s="14">
        <f>VLOOKUP(A:A,[1]TDSheet!$A:$AC,29,0)</f>
        <v>0</v>
      </c>
      <c r="AD109" s="14">
        <f>VLOOKUP(A:A,[1]TDSheet!$A:$AD,30,0)</f>
        <v>0</v>
      </c>
      <c r="AE109" s="14">
        <f>VLOOKUP(A:A,[1]TDSheet!$A:$AE,31,0)</f>
        <v>21.14</v>
      </c>
      <c r="AF109" s="14">
        <f>VLOOKUP(A:A,[1]TDSheet!$A:$AF,32,0)</f>
        <v>41.47</v>
      </c>
      <c r="AG109" s="14">
        <f>VLOOKUP(A:A,[1]TDSheet!$A:$AG,33,0)</f>
        <v>17.690000000000001</v>
      </c>
      <c r="AH109" s="14">
        <f>VLOOKUP(A:A,[3]TDSheet!$A:$D,4,0)</f>
        <v>36.25</v>
      </c>
      <c r="AI109" s="14" t="str">
        <f>VLOOKUP(A:A,[1]TDSheet!$A:$AI,35,0)</f>
        <v>увел</v>
      </c>
      <c r="AJ109" s="14">
        <f t="shared" si="14"/>
        <v>0</v>
      </c>
      <c r="AK109" s="14">
        <f t="shared" si="15"/>
        <v>0</v>
      </c>
      <c r="AL109" s="14">
        <f t="shared" si="16"/>
        <v>40</v>
      </c>
      <c r="AM109" s="14">
        <f t="shared" si="17"/>
        <v>60</v>
      </c>
      <c r="AN109" s="14"/>
      <c r="AO109" s="14"/>
    </row>
    <row r="110" spans="1:41" s="1" customFormat="1" ht="11.1" customHeight="1" outlineLevel="1" x14ac:dyDescent="0.2">
      <c r="A110" s="7" t="s">
        <v>112</v>
      </c>
      <c r="B110" s="7" t="s">
        <v>14</v>
      </c>
      <c r="C110" s="8">
        <v>203</v>
      </c>
      <c r="D110" s="8">
        <v>697</v>
      </c>
      <c r="E110" s="8">
        <v>336</v>
      </c>
      <c r="F110" s="8">
        <v>552</v>
      </c>
      <c r="G110" s="1" t="str">
        <f>VLOOKUP(A:A,[1]TDSheet!$A:$G,7,0)</f>
        <v>н</v>
      </c>
      <c r="H110" s="1">
        <f>VLOOKUP(A:A,[1]TDSheet!$A:$H,8,0)</f>
        <v>0.4</v>
      </c>
      <c r="I110" s="1" t="e">
        <f>VLOOKUP(A:A,[1]TDSheet!$A:$I,9,0)</f>
        <v>#N/A</v>
      </c>
      <c r="J110" s="14">
        <f>VLOOKUP(A:A,[2]TDSheet!$A:$F,6,0)</f>
        <v>350</v>
      </c>
      <c r="K110" s="14">
        <f t="shared" si="10"/>
        <v>-14</v>
      </c>
      <c r="L110" s="14">
        <f>VLOOKUP(A:A,[1]TDSheet!$A:$N,14,0)</f>
        <v>0</v>
      </c>
      <c r="M110" s="14">
        <f>VLOOKUP(A:A,[1]TDSheet!$A:$X,24,0)</f>
        <v>0</v>
      </c>
      <c r="N110" s="14"/>
      <c r="O110" s="14"/>
      <c r="P110" s="14"/>
      <c r="Q110" s="14"/>
      <c r="R110" s="14"/>
      <c r="S110" s="18"/>
      <c r="T110" s="14"/>
      <c r="U110" s="18"/>
      <c r="V110" s="18"/>
      <c r="W110" s="14">
        <f t="shared" si="11"/>
        <v>67.2</v>
      </c>
      <c r="X110" s="18">
        <v>30</v>
      </c>
      <c r="Y110" s="19">
        <f t="shared" si="12"/>
        <v>8.6607142857142847</v>
      </c>
      <c r="Z110" s="14">
        <f t="shared" si="13"/>
        <v>8.2142857142857135</v>
      </c>
      <c r="AA110" s="14">
        <f>VLOOKUP(A:A,[1]TDSheet!$A:$AA,27,0)</f>
        <v>0</v>
      </c>
      <c r="AB110" s="14"/>
      <c r="AC110" s="14">
        <f>VLOOKUP(A:A,[1]TDSheet!$A:$AC,29,0)</f>
        <v>0</v>
      </c>
      <c r="AD110" s="14">
        <f>VLOOKUP(A:A,[1]TDSheet!$A:$AD,30,0)</f>
        <v>0</v>
      </c>
      <c r="AE110" s="14">
        <f>VLOOKUP(A:A,[1]TDSheet!$A:$AE,31,0)</f>
        <v>92.2</v>
      </c>
      <c r="AF110" s="14">
        <f>VLOOKUP(A:A,[1]TDSheet!$A:$AF,32,0)</f>
        <v>98.8</v>
      </c>
      <c r="AG110" s="14">
        <f>VLOOKUP(A:A,[1]TDSheet!$A:$AG,33,0)</f>
        <v>95.4</v>
      </c>
      <c r="AH110" s="14">
        <f>VLOOKUP(A:A,[3]TDSheet!$A:$D,4,0)</f>
        <v>51</v>
      </c>
      <c r="AI110" s="14" t="str">
        <f>VLOOKUP(A:A,[1]TDSheet!$A:$AI,35,0)</f>
        <v>Паша</v>
      </c>
      <c r="AJ110" s="14">
        <f t="shared" si="14"/>
        <v>0</v>
      </c>
      <c r="AK110" s="14">
        <f t="shared" si="15"/>
        <v>0</v>
      </c>
      <c r="AL110" s="14">
        <f t="shared" si="16"/>
        <v>0</v>
      </c>
      <c r="AM110" s="14">
        <f t="shared" si="17"/>
        <v>12</v>
      </c>
      <c r="AN110" s="14"/>
      <c r="AO110" s="14"/>
    </row>
    <row r="111" spans="1:41" s="1" customFormat="1" ht="21.95" customHeight="1" outlineLevel="1" x14ac:dyDescent="0.2">
      <c r="A111" s="7" t="s">
        <v>118</v>
      </c>
      <c r="B111" s="7" t="s">
        <v>14</v>
      </c>
      <c r="C111" s="8"/>
      <c r="D111" s="8">
        <v>206</v>
      </c>
      <c r="E111" s="8">
        <v>69</v>
      </c>
      <c r="F111" s="8">
        <v>135</v>
      </c>
      <c r="G111" s="1" t="str">
        <f>VLOOKUP(A:A,[1]TDSheet!$A:$G,7,0)</f>
        <v>нов</v>
      </c>
      <c r="H111" s="1">
        <f>VLOOKUP(A:A,[1]TDSheet!$A:$H,8,0)</f>
        <v>0.2</v>
      </c>
      <c r="I111" s="1" t="e">
        <f>VLOOKUP(A:A,[1]TDSheet!$A:$I,9,0)</f>
        <v>#N/A</v>
      </c>
      <c r="J111" s="14">
        <f>VLOOKUP(A:A,[2]TDSheet!$A:$F,6,0)</f>
        <v>71</v>
      </c>
      <c r="K111" s="14">
        <f t="shared" si="10"/>
        <v>-2</v>
      </c>
      <c r="L111" s="14">
        <f>VLOOKUP(A:A,[1]TDSheet!$A:$N,14,0)</f>
        <v>0</v>
      </c>
      <c r="M111" s="14">
        <f>VLOOKUP(A:A,[1]TDSheet!$A:$X,24,0)</f>
        <v>0</v>
      </c>
      <c r="N111" s="14"/>
      <c r="O111" s="14"/>
      <c r="P111" s="14"/>
      <c r="Q111" s="14"/>
      <c r="R111" s="14"/>
      <c r="S111" s="18"/>
      <c r="T111" s="14"/>
      <c r="U111" s="18"/>
      <c r="V111" s="18"/>
      <c r="W111" s="14">
        <f t="shared" si="11"/>
        <v>13.8</v>
      </c>
      <c r="X111" s="18">
        <v>30</v>
      </c>
      <c r="Y111" s="19">
        <f t="shared" si="12"/>
        <v>11.956521739130434</v>
      </c>
      <c r="Z111" s="14">
        <f t="shared" si="13"/>
        <v>9.7826086956521738</v>
      </c>
      <c r="AA111" s="14">
        <f>VLOOKUP(A:A,[1]TDSheet!$A:$AA,27,0)</f>
        <v>0</v>
      </c>
      <c r="AB111" s="14"/>
      <c r="AC111" s="14">
        <f>VLOOKUP(A:A,[1]TDSheet!$A:$AC,29,0)</f>
        <v>0</v>
      </c>
      <c r="AD111" s="14">
        <f>VLOOKUP(A:A,[1]TDSheet!$A:$AD,30,0)</f>
        <v>0</v>
      </c>
      <c r="AE111" s="14">
        <f>VLOOKUP(A:A,[1]TDSheet!$A:$AE,31,0)</f>
        <v>0</v>
      </c>
      <c r="AF111" s="14">
        <f>VLOOKUP(A:A,[1]TDSheet!$A:$AF,32,0)</f>
        <v>0</v>
      </c>
      <c r="AG111" s="14">
        <f>VLOOKUP(A:A,[1]TDSheet!$A:$AG,33,0)</f>
        <v>0</v>
      </c>
      <c r="AH111" s="14">
        <f>VLOOKUP(A:A,[3]TDSheet!$A:$D,4,0)</f>
        <v>53</v>
      </c>
      <c r="AI111" s="14" t="e">
        <f>VLOOKUP(A:A,[1]TDSheet!$A:$AI,35,0)</f>
        <v>#N/A</v>
      </c>
      <c r="AJ111" s="14">
        <f t="shared" si="14"/>
        <v>0</v>
      </c>
      <c r="AK111" s="14">
        <f t="shared" si="15"/>
        <v>0</v>
      </c>
      <c r="AL111" s="14">
        <f t="shared" si="16"/>
        <v>0</v>
      </c>
      <c r="AM111" s="14">
        <f t="shared" si="17"/>
        <v>6</v>
      </c>
      <c r="AN111" s="14"/>
      <c r="AO111" s="14"/>
    </row>
    <row r="112" spans="1:41" s="1" customFormat="1" ht="21.95" customHeight="1" outlineLevel="1" x14ac:dyDescent="0.2">
      <c r="A112" s="7" t="s">
        <v>119</v>
      </c>
      <c r="B112" s="7" t="s">
        <v>14</v>
      </c>
      <c r="C112" s="8"/>
      <c r="D112" s="8">
        <v>204</v>
      </c>
      <c r="E112" s="8">
        <v>66</v>
      </c>
      <c r="F112" s="8">
        <v>138</v>
      </c>
      <c r="G112" s="1" t="str">
        <f>VLOOKUP(A:A,[1]TDSheet!$A:$G,7,0)</f>
        <v>нов</v>
      </c>
      <c r="H112" s="1">
        <f>VLOOKUP(A:A,[1]TDSheet!$A:$H,8,0)</f>
        <v>0.2</v>
      </c>
      <c r="I112" s="1" t="e">
        <f>VLOOKUP(A:A,[1]TDSheet!$A:$I,9,0)</f>
        <v>#N/A</v>
      </c>
      <c r="J112" s="14">
        <f>VLOOKUP(A:A,[2]TDSheet!$A:$F,6,0)</f>
        <v>68</v>
      </c>
      <c r="K112" s="14">
        <f t="shared" si="10"/>
        <v>-2</v>
      </c>
      <c r="L112" s="14">
        <f>VLOOKUP(A:A,[1]TDSheet!$A:$N,14,0)</f>
        <v>0</v>
      </c>
      <c r="M112" s="14">
        <f>VLOOKUP(A:A,[1]TDSheet!$A:$X,24,0)</f>
        <v>0</v>
      </c>
      <c r="N112" s="14"/>
      <c r="O112" s="14"/>
      <c r="P112" s="14"/>
      <c r="Q112" s="14"/>
      <c r="R112" s="14"/>
      <c r="S112" s="18"/>
      <c r="T112" s="14"/>
      <c r="U112" s="18"/>
      <c r="V112" s="18"/>
      <c r="W112" s="14">
        <f t="shared" si="11"/>
        <v>13.2</v>
      </c>
      <c r="X112" s="18">
        <v>40</v>
      </c>
      <c r="Y112" s="19">
        <f t="shared" si="12"/>
        <v>13.484848484848486</v>
      </c>
      <c r="Z112" s="14">
        <f t="shared" si="13"/>
        <v>10.454545454545455</v>
      </c>
      <c r="AA112" s="14">
        <f>VLOOKUP(A:A,[1]TDSheet!$A:$AA,27,0)</f>
        <v>0</v>
      </c>
      <c r="AB112" s="14"/>
      <c r="AC112" s="14">
        <f>VLOOKUP(A:A,[1]TDSheet!$A:$AC,29,0)</f>
        <v>0</v>
      </c>
      <c r="AD112" s="14">
        <f>VLOOKUP(A:A,[1]TDSheet!$A:$AD,30,0)</f>
        <v>0</v>
      </c>
      <c r="AE112" s="14">
        <f>VLOOKUP(A:A,[1]TDSheet!$A:$AE,31,0)</f>
        <v>0</v>
      </c>
      <c r="AF112" s="14">
        <f>VLOOKUP(A:A,[1]TDSheet!$A:$AF,32,0)</f>
        <v>0</v>
      </c>
      <c r="AG112" s="14">
        <f>VLOOKUP(A:A,[1]TDSheet!$A:$AG,33,0)</f>
        <v>0</v>
      </c>
      <c r="AH112" s="14">
        <f>VLOOKUP(A:A,[3]TDSheet!$A:$D,4,0)</f>
        <v>48</v>
      </c>
      <c r="AI112" s="14" t="e">
        <f>VLOOKUP(A:A,[1]TDSheet!$A:$AI,35,0)</f>
        <v>#N/A</v>
      </c>
      <c r="AJ112" s="14">
        <f t="shared" si="14"/>
        <v>0</v>
      </c>
      <c r="AK112" s="14">
        <f t="shared" si="15"/>
        <v>0</v>
      </c>
      <c r="AL112" s="14">
        <f t="shared" si="16"/>
        <v>0</v>
      </c>
      <c r="AM112" s="14">
        <f t="shared" si="17"/>
        <v>8</v>
      </c>
      <c r="AN112" s="14"/>
      <c r="AO112" s="14"/>
    </row>
    <row r="113" spans="1:41" s="1" customFormat="1" ht="21.95" customHeight="1" outlineLevel="1" x14ac:dyDescent="0.2">
      <c r="A113" s="7" t="s">
        <v>120</v>
      </c>
      <c r="B113" s="7" t="s">
        <v>14</v>
      </c>
      <c r="C113" s="8"/>
      <c r="D113" s="8">
        <v>205</v>
      </c>
      <c r="E113" s="8">
        <v>106</v>
      </c>
      <c r="F113" s="8">
        <v>98</v>
      </c>
      <c r="G113" s="1" t="str">
        <f>VLOOKUP(A:A,[1]TDSheet!$A:$G,7,0)</f>
        <v>нов</v>
      </c>
      <c r="H113" s="1">
        <f>VLOOKUP(A:A,[1]TDSheet!$A:$H,8,0)</f>
        <v>0.2</v>
      </c>
      <c r="I113" s="1" t="e">
        <f>VLOOKUP(A:A,[1]TDSheet!$A:$I,9,0)</f>
        <v>#N/A</v>
      </c>
      <c r="J113" s="14">
        <f>VLOOKUP(A:A,[2]TDSheet!$A:$F,6,0)</f>
        <v>110</v>
      </c>
      <c r="K113" s="14">
        <f t="shared" si="10"/>
        <v>-4</v>
      </c>
      <c r="L113" s="14">
        <f>VLOOKUP(A:A,[1]TDSheet!$A:$N,14,0)</f>
        <v>0</v>
      </c>
      <c r="M113" s="14">
        <f>VLOOKUP(A:A,[1]TDSheet!$A:$X,24,0)</f>
        <v>0</v>
      </c>
      <c r="N113" s="14"/>
      <c r="O113" s="14"/>
      <c r="P113" s="14"/>
      <c r="Q113" s="14"/>
      <c r="R113" s="14"/>
      <c r="S113" s="18"/>
      <c r="T113" s="14"/>
      <c r="U113" s="18"/>
      <c r="V113" s="18">
        <v>30</v>
      </c>
      <c r="W113" s="14">
        <f t="shared" si="11"/>
        <v>21.2</v>
      </c>
      <c r="X113" s="18">
        <v>80</v>
      </c>
      <c r="Y113" s="19">
        <f t="shared" si="12"/>
        <v>9.8113207547169807</v>
      </c>
      <c r="Z113" s="14">
        <f t="shared" si="13"/>
        <v>4.6226415094339623</v>
      </c>
      <c r="AA113" s="14">
        <f>VLOOKUP(A:A,[1]TDSheet!$A:$AA,27,0)</f>
        <v>0</v>
      </c>
      <c r="AB113" s="14"/>
      <c r="AC113" s="14">
        <f>VLOOKUP(A:A,[1]TDSheet!$A:$AC,29,0)</f>
        <v>0</v>
      </c>
      <c r="AD113" s="14">
        <f>VLOOKUP(A:A,[1]TDSheet!$A:$AD,30,0)</f>
        <v>0</v>
      </c>
      <c r="AE113" s="14">
        <f>VLOOKUP(A:A,[1]TDSheet!$A:$AE,31,0)</f>
        <v>0</v>
      </c>
      <c r="AF113" s="14">
        <f>VLOOKUP(A:A,[1]TDSheet!$A:$AF,32,0)</f>
        <v>0</v>
      </c>
      <c r="AG113" s="14">
        <f>VLOOKUP(A:A,[1]TDSheet!$A:$AG,33,0)</f>
        <v>0</v>
      </c>
      <c r="AH113" s="14">
        <f>VLOOKUP(A:A,[3]TDSheet!$A:$D,4,0)</f>
        <v>81</v>
      </c>
      <c r="AI113" s="14" t="e">
        <f>VLOOKUP(A:A,[1]TDSheet!$A:$AI,35,0)</f>
        <v>#N/A</v>
      </c>
      <c r="AJ113" s="14">
        <f t="shared" si="14"/>
        <v>0</v>
      </c>
      <c r="AK113" s="14">
        <f t="shared" si="15"/>
        <v>0</v>
      </c>
      <c r="AL113" s="14">
        <f t="shared" si="16"/>
        <v>6</v>
      </c>
      <c r="AM113" s="14">
        <f t="shared" si="17"/>
        <v>16</v>
      </c>
      <c r="AN113" s="14"/>
      <c r="AO113" s="14"/>
    </row>
    <row r="114" spans="1:41" s="1" customFormat="1" ht="11.1" customHeight="1" outlineLevel="1" x14ac:dyDescent="0.2">
      <c r="A114" s="7" t="s">
        <v>121</v>
      </c>
      <c r="B114" s="7" t="s">
        <v>14</v>
      </c>
      <c r="C114" s="8"/>
      <c r="D114" s="8">
        <v>234</v>
      </c>
      <c r="E114" s="8">
        <v>34</v>
      </c>
      <c r="F114" s="8">
        <v>200</v>
      </c>
      <c r="G114" s="1" t="str">
        <f>VLOOKUP(A:A,[1]TDSheet!$A:$G,7,0)</f>
        <v>нов</v>
      </c>
      <c r="H114" s="1">
        <f>VLOOKUP(A:A,[1]TDSheet!$A:$H,8,0)</f>
        <v>0.3</v>
      </c>
      <c r="I114" s="1" t="e">
        <f>VLOOKUP(A:A,[1]TDSheet!$A:$I,9,0)</f>
        <v>#N/A</v>
      </c>
      <c r="J114" s="14">
        <f>VLOOKUP(A:A,[2]TDSheet!$A:$F,6,0)</f>
        <v>34</v>
      </c>
      <c r="K114" s="14">
        <f t="shared" si="10"/>
        <v>0</v>
      </c>
      <c r="L114" s="14">
        <f>VLOOKUP(A:A,[1]TDSheet!$A:$N,14,0)</f>
        <v>0</v>
      </c>
      <c r="M114" s="14">
        <f>VLOOKUP(A:A,[1]TDSheet!$A:$X,24,0)</f>
        <v>0</v>
      </c>
      <c r="N114" s="14"/>
      <c r="O114" s="14"/>
      <c r="P114" s="14"/>
      <c r="Q114" s="14"/>
      <c r="R114" s="14"/>
      <c r="S114" s="18"/>
      <c r="T114" s="14"/>
      <c r="U114" s="18"/>
      <c r="V114" s="18"/>
      <c r="W114" s="14">
        <f t="shared" si="11"/>
        <v>6.8</v>
      </c>
      <c r="X114" s="18"/>
      <c r="Y114" s="19">
        <f t="shared" si="12"/>
        <v>29.411764705882355</v>
      </c>
      <c r="Z114" s="14">
        <f t="shared" si="13"/>
        <v>29.411764705882355</v>
      </c>
      <c r="AA114" s="14">
        <f>VLOOKUP(A:A,[1]TDSheet!$A:$AA,27,0)</f>
        <v>0</v>
      </c>
      <c r="AB114" s="14"/>
      <c r="AC114" s="14">
        <f>VLOOKUP(A:A,[1]TDSheet!$A:$AC,29,0)</f>
        <v>0</v>
      </c>
      <c r="AD114" s="14">
        <f>VLOOKUP(A:A,[1]TDSheet!$A:$AD,30,0)</f>
        <v>0</v>
      </c>
      <c r="AE114" s="14">
        <f>VLOOKUP(A:A,[1]TDSheet!$A:$AE,31,0)</f>
        <v>0</v>
      </c>
      <c r="AF114" s="14">
        <f>VLOOKUP(A:A,[1]TDSheet!$A:$AF,32,0)</f>
        <v>0</v>
      </c>
      <c r="AG114" s="14">
        <f>VLOOKUP(A:A,[1]TDSheet!$A:$AG,33,0)</f>
        <v>0</v>
      </c>
      <c r="AH114" s="14">
        <f>VLOOKUP(A:A,[3]TDSheet!$A:$D,4,0)</f>
        <v>26</v>
      </c>
      <c r="AI114" s="22" t="s">
        <v>158</v>
      </c>
      <c r="AJ114" s="14">
        <f t="shared" si="14"/>
        <v>0</v>
      </c>
      <c r="AK114" s="14">
        <f t="shared" si="15"/>
        <v>0</v>
      </c>
      <c r="AL114" s="14">
        <f t="shared" si="16"/>
        <v>0</v>
      </c>
      <c r="AM114" s="14">
        <f t="shared" si="17"/>
        <v>0</v>
      </c>
      <c r="AN114" s="14"/>
      <c r="AO114" s="14"/>
    </row>
    <row r="115" spans="1:41" s="1" customFormat="1" ht="11.1" customHeight="1" outlineLevel="1" x14ac:dyDescent="0.2">
      <c r="A115" s="7" t="s">
        <v>122</v>
      </c>
      <c r="B115" s="7" t="s">
        <v>8</v>
      </c>
      <c r="C115" s="8"/>
      <c r="D115" s="8">
        <v>233.72499999999999</v>
      </c>
      <c r="E115" s="8">
        <v>0</v>
      </c>
      <c r="F115" s="16">
        <v>233.72499999999999</v>
      </c>
      <c r="G115" s="13" t="e">
        <f>VLOOKUP(A:A,[1]TDSheet!$A:$G,7,0)</f>
        <v>#N/A</v>
      </c>
      <c r="H115" s="1">
        <f>VLOOKUP(A:A,[1]TDSheet!$A:$H,8,0)</f>
        <v>0</v>
      </c>
      <c r="I115" s="1" t="e">
        <f>VLOOKUP(A:A,[1]TDSheet!$A:$I,9,0)</f>
        <v>#N/A</v>
      </c>
      <c r="J115" s="14">
        <v>0</v>
      </c>
      <c r="K115" s="14">
        <f t="shared" si="10"/>
        <v>0</v>
      </c>
      <c r="L115" s="14">
        <f>VLOOKUP(A:A,[1]TDSheet!$A:$N,14,0)</f>
        <v>0</v>
      </c>
      <c r="M115" s="14">
        <f>VLOOKUP(A:A,[1]TDSheet!$A:$X,24,0)</f>
        <v>0</v>
      </c>
      <c r="N115" s="14"/>
      <c r="O115" s="14"/>
      <c r="P115" s="14"/>
      <c r="Q115" s="14"/>
      <c r="R115" s="14"/>
      <c r="S115" s="18"/>
      <c r="T115" s="14"/>
      <c r="U115" s="18"/>
      <c r="V115" s="18"/>
      <c r="W115" s="14">
        <f t="shared" si="11"/>
        <v>0</v>
      </c>
      <c r="X115" s="18"/>
      <c r="Y115" s="19" t="e">
        <f t="shared" si="12"/>
        <v>#DIV/0!</v>
      </c>
      <c r="Z115" s="14" t="e">
        <f t="shared" si="13"/>
        <v>#DIV/0!</v>
      </c>
      <c r="AA115" s="14">
        <f>VLOOKUP(A:A,[1]TDSheet!$A:$AA,27,0)</f>
        <v>0</v>
      </c>
      <c r="AB115" s="14"/>
      <c r="AC115" s="14">
        <f>VLOOKUP(A:A,[1]TDSheet!$A:$AC,29,0)</f>
        <v>0</v>
      </c>
      <c r="AD115" s="14">
        <f>VLOOKUP(A:A,[1]TDSheet!$A:$AD,30,0)</f>
        <v>0</v>
      </c>
      <c r="AE115" s="14">
        <f>VLOOKUP(A:A,[1]TDSheet!$A:$AE,31,0)</f>
        <v>0</v>
      </c>
      <c r="AF115" s="14">
        <f>VLOOKUP(A:A,[1]TDSheet!$A:$AF,32,0)</f>
        <v>0</v>
      </c>
      <c r="AG115" s="14">
        <f>VLOOKUP(A:A,[1]TDSheet!$A:$AG,33,0)</f>
        <v>0</v>
      </c>
      <c r="AH115" s="14">
        <v>0</v>
      </c>
      <c r="AI115" s="14" t="e">
        <f>VLOOKUP(A:A,[1]TDSheet!$A:$AI,35,0)</f>
        <v>#N/A</v>
      </c>
      <c r="AJ115" s="14">
        <f t="shared" si="14"/>
        <v>0</v>
      </c>
      <c r="AK115" s="14">
        <f t="shared" si="15"/>
        <v>0</v>
      </c>
      <c r="AL115" s="14">
        <f t="shared" si="16"/>
        <v>0</v>
      </c>
      <c r="AM115" s="14">
        <f t="shared" si="17"/>
        <v>0</v>
      </c>
      <c r="AN115" s="14"/>
      <c r="AO115" s="14"/>
    </row>
    <row r="116" spans="1:41" s="1" customFormat="1" ht="11.1" customHeight="1" outlineLevel="1" x14ac:dyDescent="0.2">
      <c r="A116" s="7" t="s">
        <v>113</v>
      </c>
      <c r="B116" s="7" t="s">
        <v>14</v>
      </c>
      <c r="C116" s="8">
        <v>-1606</v>
      </c>
      <c r="D116" s="8">
        <v>2298</v>
      </c>
      <c r="E116" s="16">
        <v>1678</v>
      </c>
      <c r="F116" s="21">
        <v>-1052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4">
        <f>VLOOKUP(A:A,[2]TDSheet!$A:$F,6,0)</f>
        <v>1752</v>
      </c>
      <c r="K116" s="14">
        <f t="shared" si="10"/>
        <v>-74</v>
      </c>
      <c r="L116" s="14">
        <f>VLOOKUP(A:A,[1]TDSheet!$A:$N,14,0)</f>
        <v>0</v>
      </c>
      <c r="M116" s="14">
        <f>VLOOKUP(A:A,[1]TDSheet!$A:$X,24,0)</f>
        <v>0</v>
      </c>
      <c r="N116" s="14"/>
      <c r="O116" s="14"/>
      <c r="P116" s="14"/>
      <c r="Q116" s="14"/>
      <c r="R116" s="14"/>
      <c r="S116" s="18"/>
      <c r="T116" s="14"/>
      <c r="U116" s="18"/>
      <c r="V116" s="18"/>
      <c r="W116" s="14">
        <f t="shared" si="11"/>
        <v>335.6</v>
      </c>
      <c r="X116" s="18"/>
      <c r="Y116" s="19">
        <f t="shared" si="12"/>
        <v>-3.134684147794994</v>
      </c>
      <c r="Z116" s="14">
        <f t="shared" si="13"/>
        <v>-3.134684147794994</v>
      </c>
      <c r="AA116" s="14">
        <f>VLOOKUP(A:A,[1]TDSheet!$A:$AA,27,0)</f>
        <v>0</v>
      </c>
      <c r="AB116" s="14"/>
      <c r="AC116" s="14">
        <f>VLOOKUP(A:A,[1]TDSheet!$A:$AC,29,0)</f>
        <v>0</v>
      </c>
      <c r="AD116" s="14">
        <f>VLOOKUP(A:A,[1]TDSheet!$A:$AD,30,0)</f>
        <v>0</v>
      </c>
      <c r="AE116" s="14">
        <f>VLOOKUP(A:A,[1]TDSheet!$A:$AE,31,0)</f>
        <v>287.2</v>
      </c>
      <c r="AF116" s="14">
        <f>VLOOKUP(A:A,[1]TDSheet!$A:$AF,32,0)</f>
        <v>293.39999999999998</v>
      </c>
      <c r="AG116" s="14">
        <f>VLOOKUP(A:A,[1]TDSheet!$A:$AG,33,0)</f>
        <v>269.60000000000002</v>
      </c>
      <c r="AH116" s="14">
        <f>VLOOKUP(A:A,[3]TDSheet!$A:$D,4,0)</f>
        <v>306</v>
      </c>
      <c r="AI116" s="14" t="e">
        <f>VLOOKUP(A:A,[1]TDSheet!$A:$AI,35,0)</f>
        <v>#N/A</v>
      </c>
      <c r="AJ116" s="14">
        <f t="shared" si="14"/>
        <v>0</v>
      </c>
      <c r="AK116" s="14">
        <f t="shared" si="15"/>
        <v>0</v>
      </c>
      <c r="AL116" s="14">
        <f t="shared" si="16"/>
        <v>0</v>
      </c>
      <c r="AM116" s="14">
        <f t="shared" si="17"/>
        <v>0</v>
      </c>
      <c r="AN116" s="14"/>
      <c r="AO116" s="14"/>
    </row>
    <row r="117" spans="1:41" s="1" customFormat="1" ht="21.95" customHeight="1" outlineLevel="1" x14ac:dyDescent="0.2">
      <c r="A117" s="7" t="s">
        <v>114</v>
      </c>
      <c r="B117" s="7" t="s">
        <v>8</v>
      </c>
      <c r="C117" s="8">
        <v>-506.24</v>
      </c>
      <c r="D117" s="8">
        <v>658.68</v>
      </c>
      <c r="E117" s="16">
        <v>468.42</v>
      </c>
      <c r="F117" s="21">
        <v>-329.3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4">
        <f>VLOOKUP(A:A,[2]TDSheet!$A:$F,6,0)</f>
        <v>395.74799999999999</v>
      </c>
      <c r="K117" s="14">
        <f t="shared" si="10"/>
        <v>72.672000000000025</v>
      </c>
      <c r="L117" s="14">
        <f>VLOOKUP(A:A,[1]TDSheet!$A:$N,14,0)</f>
        <v>0</v>
      </c>
      <c r="M117" s="14">
        <f>VLOOKUP(A:A,[1]TDSheet!$A:$X,24,0)</f>
        <v>0</v>
      </c>
      <c r="N117" s="14"/>
      <c r="O117" s="14"/>
      <c r="P117" s="14"/>
      <c r="Q117" s="14"/>
      <c r="R117" s="14"/>
      <c r="S117" s="18"/>
      <c r="T117" s="14"/>
      <c r="U117" s="18"/>
      <c r="V117" s="18"/>
      <c r="W117" s="14">
        <f t="shared" si="11"/>
        <v>93.683999999999997</v>
      </c>
      <c r="X117" s="18"/>
      <c r="Y117" s="19">
        <f t="shared" si="12"/>
        <v>-3.5150078988941549</v>
      </c>
      <c r="Z117" s="14">
        <f t="shared" si="13"/>
        <v>-3.5150078988941549</v>
      </c>
      <c r="AA117" s="14">
        <f>VLOOKUP(A:A,[1]TDSheet!$A:$AA,27,0)</f>
        <v>0</v>
      </c>
      <c r="AB117" s="14"/>
      <c r="AC117" s="14">
        <f>VLOOKUP(A:A,[1]TDSheet!$A:$AC,29,0)</f>
        <v>0</v>
      </c>
      <c r="AD117" s="14">
        <f>VLOOKUP(A:A,[1]TDSheet!$A:$AD,30,0)</f>
        <v>0</v>
      </c>
      <c r="AE117" s="14">
        <f>VLOOKUP(A:A,[1]TDSheet!$A:$AE,31,0)</f>
        <v>69.565599999999989</v>
      </c>
      <c r="AF117" s="14">
        <f>VLOOKUP(A:A,[1]TDSheet!$A:$AF,32,0)</f>
        <v>78.2</v>
      </c>
      <c r="AG117" s="14">
        <f>VLOOKUP(A:A,[1]TDSheet!$A:$AG,33,0)</f>
        <v>71.713999999999999</v>
      </c>
      <c r="AH117" s="14">
        <f>VLOOKUP(A:A,[3]TDSheet!$A:$D,4,0)</f>
        <v>159.84</v>
      </c>
      <c r="AI117" s="14" t="e">
        <f>VLOOKUP(A:A,[1]TDSheet!$A:$AI,35,0)</f>
        <v>#N/A</v>
      </c>
      <c r="AJ117" s="14">
        <f t="shared" si="14"/>
        <v>0</v>
      </c>
      <c r="AK117" s="14">
        <f t="shared" si="15"/>
        <v>0</v>
      </c>
      <c r="AL117" s="14">
        <f t="shared" si="16"/>
        <v>0</v>
      </c>
      <c r="AM117" s="14">
        <f t="shared" si="17"/>
        <v>0</v>
      </c>
      <c r="AN117" s="14"/>
      <c r="AO117" s="14"/>
    </row>
    <row r="118" spans="1:41" s="1" customFormat="1" ht="11.1" customHeight="1" outlineLevel="1" x14ac:dyDescent="0.2">
      <c r="A118" s="7" t="s">
        <v>115</v>
      </c>
      <c r="B118" s="7" t="s">
        <v>8</v>
      </c>
      <c r="C118" s="8">
        <v>-332.32</v>
      </c>
      <c r="D118" s="8">
        <v>727.98</v>
      </c>
      <c r="E118" s="16">
        <v>498.64</v>
      </c>
      <c r="F118" s="21">
        <v>-108.4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4">
        <f>VLOOKUP(A:A,[2]TDSheet!$A:$F,6,0)</f>
        <v>488.13099999999997</v>
      </c>
      <c r="K118" s="14">
        <f t="shared" si="10"/>
        <v>10.509000000000015</v>
      </c>
      <c r="L118" s="14">
        <f>VLOOKUP(A:A,[1]TDSheet!$A:$N,14,0)</f>
        <v>0</v>
      </c>
      <c r="M118" s="14">
        <f>VLOOKUP(A:A,[1]TDSheet!$A:$X,24,0)</f>
        <v>0</v>
      </c>
      <c r="N118" s="14"/>
      <c r="O118" s="14"/>
      <c r="P118" s="14"/>
      <c r="Q118" s="14"/>
      <c r="R118" s="14"/>
      <c r="S118" s="18"/>
      <c r="T118" s="14"/>
      <c r="U118" s="18"/>
      <c r="V118" s="18"/>
      <c r="W118" s="14">
        <f t="shared" si="11"/>
        <v>99.727999999999994</v>
      </c>
      <c r="X118" s="18"/>
      <c r="Y118" s="19">
        <f t="shared" si="12"/>
        <v>-1.0869565217391306</v>
      </c>
      <c r="Z118" s="14">
        <f t="shared" si="13"/>
        <v>-1.0869565217391306</v>
      </c>
      <c r="AA118" s="14">
        <f>VLOOKUP(A:A,[1]TDSheet!$A:$AA,27,0)</f>
        <v>0</v>
      </c>
      <c r="AB118" s="14"/>
      <c r="AC118" s="14">
        <f>VLOOKUP(A:A,[1]TDSheet!$A:$AC,29,0)</f>
        <v>0</v>
      </c>
      <c r="AD118" s="14">
        <f>VLOOKUP(A:A,[1]TDSheet!$A:$AD,30,0)</f>
        <v>0</v>
      </c>
      <c r="AE118" s="14">
        <f>VLOOKUP(A:A,[1]TDSheet!$A:$AE,31,0)</f>
        <v>98.63300000000001</v>
      </c>
      <c r="AF118" s="14">
        <f>VLOOKUP(A:A,[1]TDSheet!$A:$AF,32,0)</f>
        <v>100.541</v>
      </c>
      <c r="AG118" s="14">
        <f>VLOOKUP(A:A,[1]TDSheet!$A:$AG,33,0)</f>
        <v>110.095</v>
      </c>
      <c r="AH118" s="14">
        <f>VLOOKUP(A:A,[3]TDSheet!$A:$D,4,0)</f>
        <v>111.11</v>
      </c>
      <c r="AI118" s="14" t="e">
        <f>VLOOKUP(A:A,[1]TDSheet!$A:$AI,35,0)</f>
        <v>#N/A</v>
      </c>
      <c r="AJ118" s="14">
        <f t="shared" si="14"/>
        <v>0</v>
      </c>
      <c r="AK118" s="14">
        <f t="shared" si="15"/>
        <v>0</v>
      </c>
      <c r="AL118" s="14">
        <f t="shared" si="16"/>
        <v>0</v>
      </c>
      <c r="AM118" s="14">
        <f t="shared" si="17"/>
        <v>0</v>
      </c>
      <c r="AN118" s="14"/>
      <c r="AO118" s="14"/>
    </row>
    <row r="119" spans="1:41" s="1" customFormat="1" ht="11.1" customHeight="1" outlineLevel="1" x14ac:dyDescent="0.2">
      <c r="A119" s="7" t="s">
        <v>116</v>
      </c>
      <c r="B119" s="7" t="s">
        <v>14</v>
      </c>
      <c r="C119" s="8">
        <v>-106</v>
      </c>
      <c r="D119" s="8">
        <v>427</v>
      </c>
      <c r="E119" s="16">
        <v>738</v>
      </c>
      <c r="F119" s="21">
        <v>-452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4">
        <f>VLOOKUP(A:A,[2]TDSheet!$A:$F,6,0)</f>
        <v>787</v>
      </c>
      <c r="K119" s="14">
        <f t="shared" si="10"/>
        <v>-49</v>
      </c>
      <c r="L119" s="14">
        <f>VLOOKUP(A:A,[1]TDSheet!$A:$N,14,0)</f>
        <v>0</v>
      </c>
      <c r="M119" s="14">
        <f>VLOOKUP(A:A,[1]TDSheet!$A:$X,24,0)</f>
        <v>0</v>
      </c>
      <c r="N119" s="14"/>
      <c r="O119" s="14"/>
      <c r="P119" s="14"/>
      <c r="Q119" s="14"/>
      <c r="R119" s="14"/>
      <c r="S119" s="18"/>
      <c r="T119" s="14"/>
      <c r="U119" s="18"/>
      <c r="V119" s="18"/>
      <c r="W119" s="14">
        <f t="shared" si="11"/>
        <v>147.6</v>
      </c>
      <c r="X119" s="18"/>
      <c r="Y119" s="19">
        <f t="shared" si="12"/>
        <v>-3.0623306233062331</v>
      </c>
      <c r="Z119" s="14">
        <f t="shared" si="13"/>
        <v>-3.0623306233062331</v>
      </c>
      <c r="AA119" s="14">
        <f>VLOOKUP(A:A,[1]TDSheet!$A:$AA,27,0)</f>
        <v>0</v>
      </c>
      <c r="AB119" s="14"/>
      <c r="AC119" s="14">
        <f>VLOOKUP(A:A,[1]TDSheet!$A:$AC,29,0)</f>
        <v>0</v>
      </c>
      <c r="AD119" s="14">
        <f>VLOOKUP(A:A,[1]TDSheet!$A:$AD,30,0)</f>
        <v>0</v>
      </c>
      <c r="AE119" s="14">
        <f>VLOOKUP(A:A,[1]TDSheet!$A:$AE,31,0)</f>
        <v>114.6</v>
      </c>
      <c r="AF119" s="14">
        <f>VLOOKUP(A:A,[1]TDSheet!$A:$AF,32,0)</f>
        <v>123.2</v>
      </c>
      <c r="AG119" s="14">
        <f>VLOOKUP(A:A,[1]TDSheet!$A:$AG,33,0)</f>
        <v>126.4</v>
      </c>
      <c r="AH119" s="14">
        <f>VLOOKUP(A:A,[3]TDSheet!$A:$D,4,0)</f>
        <v>122</v>
      </c>
      <c r="AI119" s="14" t="e">
        <f>VLOOKUP(A:A,[1]TDSheet!$A:$AI,35,0)</f>
        <v>#N/A</v>
      </c>
      <c r="AJ119" s="14">
        <f t="shared" si="14"/>
        <v>0</v>
      </c>
      <c r="AK119" s="14">
        <f t="shared" si="15"/>
        <v>0</v>
      </c>
      <c r="AL119" s="14">
        <f t="shared" si="16"/>
        <v>0</v>
      </c>
      <c r="AM119" s="14">
        <f t="shared" si="17"/>
        <v>0</v>
      </c>
      <c r="AN119" s="14"/>
      <c r="AO119" s="14"/>
    </row>
    <row r="120" spans="1:41" ht="11.45" customHeight="1" x14ac:dyDescent="0.2"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2024-05-17T10:30:08Z</dcterms:modified>
</cp:coreProperties>
</file>