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017366-EBF7-4487-9BB9-5E1DB1C50F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7" i="1"/>
  <c r="X93" i="1"/>
  <c r="X103" i="1"/>
  <c r="X121" i="1"/>
  <c r="X131" i="1"/>
  <c r="F550" i="1"/>
  <c r="X140" i="1"/>
  <c r="BO137" i="1"/>
  <c r="BM137" i="1"/>
  <c r="Y137" i="1"/>
  <c r="BO152" i="1"/>
  <c r="BM152" i="1"/>
  <c r="Y152" i="1"/>
  <c r="Y160" i="1" s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Y215" i="1" s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05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Y120" i="1" s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BO135" i="1"/>
  <c r="BM135" i="1"/>
  <c r="Y135" i="1"/>
  <c r="X139" i="1"/>
  <c r="BO145" i="1"/>
  <c r="BM145" i="1"/>
  <c r="Y145" i="1"/>
  <c r="Y147" i="1" s="1"/>
  <c r="H550" i="1"/>
  <c r="BO154" i="1"/>
  <c r="BM154" i="1"/>
  <c r="Y154" i="1"/>
  <c r="BO158" i="1"/>
  <c r="BM158" i="1"/>
  <c r="Y158" i="1"/>
  <c r="X171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Y230" i="1" s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R550" i="1"/>
  <c r="G550" i="1"/>
  <c r="X148" i="1"/>
  <c r="X161" i="1"/>
  <c r="I550" i="1"/>
  <c r="X166" i="1"/>
  <c r="J550" i="1"/>
  <c r="X215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Y277" i="1" s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Y363" i="1" s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P550" i="1"/>
  <c r="X311" i="1"/>
  <c r="S550" i="1"/>
  <c r="X386" i="1"/>
  <c r="Y418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71" i="1" l="1"/>
  <c r="Y454" i="1"/>
  <c r="Y408" i="1"/>
  <c r="Y375" i="1"/>
  <c r="Y345" i="1"/>
  <c r="X540" i="1"/>
  <c r="X542" i="1"/>
  <c r="Y289" i="1"/>
  <c r="Y198" i="1"/>
  <c r="Y514" i="1"/>
  <c r="Y538" i="1"/>
  <c r="Y491" i="1"/>
  <c r="Y434" i="1"/>
  <c r="Y300" i="1"/>
  <c r="Y271" i="1"/>
  <c r="Y402" i="1"/>
  <c r="Y339" i="1"/>
  <c r="Y248" i="1"/>
  <c r="Y130" i="1"/>
  <c r="Y93" i="1"/>
  <c r="Y86" i="1"/>
  <c r="Y61" i="1"/>
  <c r="Y545" i="1" s="1"/>
  <c r="X541" i="1"/>
  <c r="X543" i="1" s="1"/>
  <c r="Y205" i="1"/>
  <c r="X544" i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<sst xmlns="http://schemas.openxmlformats.org/spreadsheetml/2006/main" count="2316" uniqueCount="759">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</sst>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2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250</v>
      </c>
      <c r="X316" s="375">
        <f>IFERROR(X313/H313,"0")+IFERROR(X314/H314,"0")+IFERROR(X315/H315,"0")</f>
        <v>250</v>
      </c>
      <c r="Y316" s="375">
        <f>IFERROR(IF(Y313="",0,Y313),"0")+IFERROR(IF(Y314="",0,Y314),"0")+IFERROR(IF(Y315="",0,Y315),"0")</f>
        <v>1.8825000000000001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525</v>
      </c>
      <c r="X317" s="375">
        <f>IFERROR(SUM(X313:X315),"0")</f>
        <v>525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3800</v>
      </c>
      <c r="X331" s="374">
        <f t="shared" si="65"/>
        <v>3810</v>
      </c>
      <c r="Y331" s="36">
        <f>IFERROR(IF(X331=0,"",ROUNDUP(X331/H331,0)*0.02175),"")</f>
        <v>5.5244999999999997</v>
      </c>
      <c r="Z331" s="56"/>
      <c r="AA331" s="57"/>
      <c r="AE331" s="64"/>
      <c r="BB331" s="250" t="s">
        <v>1</v>
      </c>
      <c r="BL331" s="64">
        <f t="shared" si="66"/>
        <v>3921.6</v>
      </c>
      <c r="BM331" s="64">
        <f t="shared" si="67"/>
        <v>3931.92</v>
      </c>
      <c r="BN331" s="64">
        <f t="shared" si="68"/>
        <v>5.2777777777777777</v>
      </c>
      <c r="BO331" s="64">
        <f t="shared" si="69"/>
        <v>5.2916666666666661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1200</v>
      </c>
      <c r="X332" s="374">
        <f t="shared" si="65"/>
        <v>1200</v>
      </c>
      <c r="Y332" s="36">
        <f>IFERROR(IF(X332=0,"",ROUNDUP(X332/H332,0)*0.02175),"")</f>
        <v>1.7399999999999998</v>
      </c>
      <c r="Z332" s="56"/>
      <c r="AA332" s="57"/>
      <c r="AE332" s="64"/>
      <c r="BB332" s="251" t="s">
        <v>1</v>
      </c>
      <c r="BL332" s="64">
        <f t="shared" si="66"/>
        <v>1238.4000000000001</v>
      </c>
      <c r="BM332" s="64">
        <f t="shared" si="67"/>
        <v>1238.4000000000001</v>
      </c>
      <c r="BN332" s="64">
        <f t="shared" si="68"/>
        <v>1.6666666666666665</v>
      </c>
      <c r="BO332" s="64">
        <f t="shared" si="69"/>
        <v>1.6666666666666665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1400</v>
      </c>
      <c r="X334" s="374">
        <f t="shared" si="65"/>
        <v>1410</v>
      </c>
      <c r="Y334" s="36">
        <f>IFERROR(IF(X334=0,"",ROUNDUP(X334/H334,0)*0.02175),"")</f>
        <v>2.0444999999999998</v>
      </c>
      <c r="Z334" s="56"/>
      <c r="AA334" s="57"/>
      <c r="AE334" s="64"/>
      <c r="BB334" s="253" t="s">
        <v>1</v>
      </c>
      <c r="BL334" s="64">
        <f t="shared" si="66"/>
        <v>1444.8</v>
      </c>
      <c r="BM334" s="64">
        <f t="shared" si="67"/>
        <v>1455.12</v>
      </c>
      <c r="BN334" s="64">
        <f t="shared" si="68"/>
        <v>1.9444444444444442</v>
      </c>
      <c r="BO334" s="64">
        <f t="shared" si="69"/>
        <v>1.9583333333333333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426.66666666666669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428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9.3089999999999993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6400</v>
      </c>
      <c r="X340" s="375">
        <f>IFERROR(SUM(X329:X338),"0")</f>
        <v>6420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2200</v>
      </c>
      <c r="X342" s="374">
        <f>IFERROR(IF(W342="",0,CEILING((W342/$H342),1)*$H342),"")</f>
        <v>2205</v>
      </c>
      <c r="Y342" s="36">
        <f>IFERROR(IF(X342=0,"",ROUNDUP(X342/H342,0)*0.02175),"")</f>
        <v>3.1972499999999999</v>
      </c>
      <c r="Z342" s="56"/>
      <c r="AA342" s="57"/>
      <c r="AE342" s="64"/>
      <c r="BB342" s="258" t="s">
        <v>1</v>
      </c>
      <c r="BL342" s="64">
        <f>IFERROR(W342*I342/H342,"0")</f>
        <v>2270.4</v>
      </c>
      <c r="BM342" s="64">
        <f>IFERROR(X342*I342/H342,"0")</f>
        <v>2275.56</v>
      </c>
      <c r="BN342" s="64">
        <f>IFERROR(1/J342*(W342/H342),"0")</f>
        <v>3.0555555555555554</v>
      </c>
      <c r="BO342" s="64">
        <f>IFERROR(1/J342*(X342/H342),"0")</f>
        <v>3.0625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146.66666666666666</v>
      </c>
      <c r="X345" s="375">
        <f>IFERROR(X342/H342,"0")+IFERROR(X343/H343,"0")+IFERROR(X344/H344,"0")</f>
        <v>147</v>
      </c>
      <c r="Y345" s="375">
        <f>IFERROR(IF(Y342="",0,Y342),"0")+IFERROR(IF(Y343="",0,Y343),"0")+IFERROR(IF(Y344="",0,Y344),"0")</f>
        <v>3.1972499999999999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2200</v>
      </c>
      <c r="X346" s="375">
        <f>IFERROR(SUM(X342:X344),"0")</f>
        <v>2205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9125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9150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9468.2000000000007</v>
      </c>
      <c r="X541" s="375">
        <f>IFERROR(SUM(BM22:BM537),"0")</f>
        <v>9494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14</v>
      </c>
      <c r="X542" s="38">
        <f>ROUNDUP(SUM(BO22:BO537),0)</f>
        <v>14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9818.2000000000007</v>
      </c>
      <c r="X543" s="375">
        <f>GrossWeightTotalR+PalletQtyTotalR*25</f>
        <v>9844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823.33333333333337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825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14.38875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525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8625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2024-05-17T09:35:48Z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