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AF0934-FF66-4FCB-BAFD-8D0B950213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X493" i="1" s="1"/>
  <c r="O491" i="1"/>
  <c r="W489" i="1"/>
  <c r="W488" i="1"/>
  <c r="X487" i="1"/>
  <c r="Y487" i="1" s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Y471" i="1" s="1"/>
  <c r="Y473" i="1" s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X426" i="1"/>
  <c r="Y426" i="1" s="1"/>
  <c r="O426" i="1"/>
  <c r="X425" i="1"/>
  <c r="Y425" i="1" s="1"/>
  <c r="O425" i="1"/>
  <c r="X424" i="1"/>
  <c r="Y424" i="1" s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Y403" i="1" s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O381" i="1"/>
  <c r="W377" i="1"/>
  <c r="W376" i="1"/>
  <c r="X375" i="1"/>
  <c r="X376" i="1" s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Y368" i="1" s="1"/>
  <c r="O368" i="1"/>
  <c r="W366" i="1"/>
  <c r="W365" i="1"/>
  <c r="X364" i="1"/>
  <c r="Y364" i="1" s="1"/>
  <c r="O364" i="1"/>
  <c r="X363" i="1"/>
  <c r="X366" i="1" s="1"/>
  <c r="O363" i="1"/>
  <c r="W361" i="1"/>
  <c r="W360" i="1"/>
  <c r="X359" i="1"/>
  <c r="Y359" i="1" s="1"/>
  <c r="O359" i="1"/>
  <c r="X358" i="1"/>
  <c r="Y358" i="1" s="1"/>
  <c r="O358" i="1"/>
  <c r="X357" i="1"/>
  <c r="Y357" i="1" s="1"/>
  <c r="O357" i="1"/>
  <c r="X356" i="1"/>
  <c r="Y356" i="1" s="1"/>
  <c r="O356" i="1"/>
  <c r="X355" i="1"/>
  <c r="O355" i="1"/>
  <c r="W352" i="1"/>
  <c r="W351" i="1"/>
  <c r="X350" i="1"/>
  <c r="X351" i="1" s="1"/>
  <c r="O350" i="1"/>
  <c r="W348" i="1"/>
  <c r="W347" i="1"/>
  <c r="X346" i="1"/>
  <c r="Y346" i="1" s="1"/>
  <c r="O346" i="1"/>
  <c r="X345" i="1"/>
  <c r="Y345" i="1" s="1"/>
  <c r="Y347" i="1" s="1"/>
  <c r="O345" i="1"/>
  <c r="W343" i="1"/>
  <c r="W342" i="1"/>
  <c r="X341" i="1"/>
  <c r="Y341" i="1" s="1"/>
  <c r="O341" i="1"/>
  <c r="X340" i="1"/>
  <c r="Y340" i="1" s="1"/>
  <c r="O340" i="1"/>
  <c r="X339" i="1"/>
  <c r="Y339" i="1" s="1"/>
  <c r="Y342" i="1" s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O328" i="1"/>
  <c r="W324" i="1"/>
  <c r="W323" i="1"/>
  <c r="X322" i="1"/>
  <c r="X323" i="1" s="1"/>
  <c r="O322" i="1"/>
  <c r="W320" i="1"/>
  <c r="W319" i="1"/>
  <c r="X318" i="1"/>
  <c r="X319" i="1" s="1"/>
  <c r="O318" i="1"/>
  <c r="W316" i="1"/>
  <c r="W315" i="1"/>
  <c r="X314" i="1"/>
  <c r="Y314" i="1" s="1"/>
  <c r="O314" i="1"/>
  <c r="X313" i="1"/>
  <c r="Y313" i="1" s="1"/>
  <c r="O313" i="1"/>
  <c r="X312" i="1"/>
  <c r="X315" i="1" s="1"/>
  <c r="O312" i="1"/>
  <c r="W310" i="1"/>
  <c r="W309" i="1"/>
  <c r="X308" i="1"/>
  <c r="X309" i="1" s="1"/>
  <c r="O308" i="1"/>
  <c r="W305" i="1"/>
  <c r="W304" i="1"/>
  <c r="X303" i="1"/>
  <c r="Y303" i="1" s="1"/>
  <c r="O303" i="1"/>
  <c r="X302" i="1"/>
  <c r="Y302" i="1" s="1"/>
  <c r="Y304" i="1" s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O292" i="1"/>
  <c r="W289" i="1"/>
  <c r="W288" i="1"/>
  <c r="X287" i="1"/>
  <c r="Y287" i="1" s="1"/>
  <c r="O287" i="1"/>
  <c r="X286" i="1"/>
  <c r="X289" i="1" s="1"/>
  <c r="O286" i="1"/>
  <c r="W284" i="1"/>
  <c r="W283" i="1"/>
  <c r="X282" i="1"/>
  <c r="Y282" i="1" s="1"/>
  <c r="O282" i="1"/>
  <c r="X281" i="1"/>
  <c r="Y281" i="1" s="1"/>
  <c r="X280" i="1"/>
  <c r="Y280" i="1" s="1"/>
  <c r="W278" i="1"/>
  <c r="W277" i="1"/>
  <c r="X276" i="1"/>
  <c r="Y276" i="1" s="1"/>
  <c r="O276" i="1"/>
  <c r="X275" i="1"/>
  <c r="Y275" i="1" s="1"/>
  <c r="O275" i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Y255" i="1" s="1"/>
  <c r="Y259" i="1" s="1"/>
  <c r="O255" i="1"/>
  <c r="W253" i="1"/>
  <c r="W252" i="1"/>
  <c r="X251" i="1"/>
  <c r="X253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X224" i="1"/>
  <c r="Y224" i="1" s="1"/>
  <c r="O224" i="1"/>
  <c r="W221" i="1"/>
  <c r="W220" i="1"/>
  <c r="X219" i="1"/>
  <c r="Y219" i="1" s="1"/>
  <c r="O219" i="1"/>
  <c r="X218" i="1"/>
  <c r="X221" i="1" s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Y209" i="1" s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O181" i="1"/>
  <c r="W179" i="1"/>
  <c r="W178" i="1"/>
  <c r="X177" i="1"/>
  <c r="Y177" i="1" s="1"/>
  <c r="O177" i="1"/>
  <c r="X176" i="1"/>
  <c r="Y176" i="1" s="1"/>
  <c r="O176" i="1"/>
  <c r="X175" i="1"/>
  <c r="Y175" i="1" s="1"/>
  <c r="O175" i="1"/>
  <c r="X174" i="1"/>
  <c r="Y174" i="1" s="1"/>
  <c r="Y178" i="1" s="1"/>
  <c r="O174" i="1"/>
  <c r="W172" i="1"/>
  <c r="W171" i="1"/>
  <c r="X170" i="1"/>
  <c r="Y170" i="1" s="1"/>
  <c r="O170" i="1"/>
  <c r="X169" i="1"/>
  <c r="X172" i="1" s="1"/>
  <c r="O169" i="1"/>
  <c r="W167" i="1"/>
  <c r="W166" i="1"/>
  <c r="X165" i="1"/>
  <c r="Y165" i="1" s="1"/>
  <c r="O165" i="1"/>
  <c r="X164" i="1"/>
  <c r="Y164" i="1" s="1"/>
  <c r="Y166" i="1" s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Y144" i="1" s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Y134" i="1" s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Y283" i="1" l="1"/>
  <c r="Y299" i="1"/>
  <c r="X512" i="1"/>
  <c r="W537" i="1"/>
  <c r="X35" i="1"/>
  <c r="Y147" i="1"/>
  <c r="L547" i="1"/>
  <c r="Y251" i="1"/>
  <c r="Y252" i="1" s="1"/>
  <c r="X252" i="1"/>
  <c r="R547" i="1"/>
  <c r="Y491" i="1"/>
  <c r="Y492" i="1" s="1"/>
  <c r="X492" i="1"/>
  <c r="Y507" i="1"/>
  <c r="Y511" i="1" s="1"/>
  <c r="X511" i="1"/>
  <c r="W540" i="1"/>
  <c r="X121" i="1"/>
  <c r="Y106" i="1"/>
  <c r="U547" i="1"/>
  <c r="X452" i="1"/>
  <c r="Y448" i="1"/>
  <c r="Y452" i="1" s="1"/>
  <c r="X489" i="1"/>
  <c r="Y485" i="1"/>
  <c r="Y27" i="1"/>
  <c r="Y34" i="1" s="1"/>
  <c r="Y37" i="1"/>
  <c r="Y38" i="1" s="1"/>
  <c r="X38" i="1"/>
  <c r="Y41" i="1"/>
  <c r="Y42" i="1" s="1"/>
  <c r="X42" i="1"/>
  <c r="Y45" i="1"/>
  <c r="Y46" i="1" s="1"/>
  <c r="X46" i="1"/>
  <c r="D547" i="1"/>
  <c r="E547" i="1"/>
  <c r="Y139" i="1"/>
  <c r="H547" i="1"/>
  <c r="Y151" i="1"/>
  <c r="Y215" i="1"/>
  <c r="Y230" i="1"/>
  <c r="T547" i="1"/>
  <c r="X421" i="1"/>
  <c r="Y431" i="1"/>
  <c r="X436" i="1"/>
  <c r="Y434" i="1"/>
  <c r="Y436" i="1" s="1"/>
  <c r="X469" i="1"/>
  <c r="Y457" i="1"/>
  <c r="X488" i="1"/>
  <c r="X93" i="1"/>
  <c r="X131" i="1"/>
  <c r="X178" i="1"/>
  <c r="X198" i="1"/>
  <c r="X206" i="1"/>
  <c r="X215" i="1"/>
  <c r="X230" i="1"/>
  <c r="X259" i="1"/>
  <c r="X271" i="1"/>
  <c r="X277" i="1"/>
  <c r="X283" i="1"/>
  <c r="X304" i="1"/>
  <c r="Q547" i="1"/>
  <c r="X343" i="1"/>
  <c r="X347" i="1"/>
  <c r="X372" i="1"/>
  <c r="S547" i="1"/>
  <c r="F9" i="1"/>
  <c r="J9" i="1"/>
  <c r="F10" i="1"/>
  <c r="X539" i="1"/>
  <c r="X538" i="1"/>
  <c r="B547" i="1"/>
  <c r="X24" i="1"/>
  <c r="X34" i="1"/>
  <c r="X54" i="1"/>
  <c r="X62" i="1"/>
  <c r="X87" i="1"/>
  <c r="X94" i="1"/>
  <c r="X103" i="1"/>
  <c r="Y96" i="1"/>
  <c r="Y103" i="1" s="1"/>
  <c r="X130" i="1"/>
  <c r="X139" i="1"/>
  <c r="Y372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X104" i="1"/>
  <c r="Y120" i="1"/>
  <c r="X120" i="1"/>
  <c r="Y130" i="1"/>
  <c r="X140" i="1"/>
  <c r="X147" i="1"/>
  <c r="Y152" i="1"/>
  <c r="Y160" i="1" s="1"/>
  <c r="X160" i="1"/>
  <c r="X167" i="1"/>
  <c r="X171" i="1"/>
  <c r="X179" i="1"/>
  <c r="X199" i="1"/>
  <c r="X205" i="1"/>
  <c r="X216" i="1"/>
  <c r="X220" i="1"/>
  <c r="X231" i="1"/>
  <c r="X248" i="1"/>
  <c r="X260" i="1"/>
  <c r="X272" i="1"/>
  <c r="X278" i="1"/>
  <c r="X284" i="1"/>
  <c r="X288" i="1"/>
  <c r="X299" i="1"/>
  <c r="X305" i="1"/>
  <c r="X310" i="1"/>
  <c r="X316" i="1"/>
  <c r="X320" i="1"/>
  <c r="X324" i="1"/>
  <c r="X336" i="1"/>
  <c r="X342" i="1"/>
  <c r="X348" i="1"/>
  <c r="X352" i="1"/>
  <c r="X361" i="1"/>
  <c r="X365" i="1"/>
  <c r="X373" i="1"/>
  <c r="X377" i="1"/>
  <c r="X383" i="1"/>
  <c r="X406" i="1"/>
  <c r="X409" i="1"/>
  <c r="Y408" i="1"/>
  <c r="Y409" i="1" s="1"/>
  <c r="X410" i="1"/>
  <c r="X415" i="1"/>
  <c r="Y412" i="1"/>
  <c r="Y415" i="1" s="1"/>
  <c r="X468" i="1"/>
  <c r="X474" i="1"/>
  <c r="X483" i="1"/>
  <c r="Y476" i="1"/>
  <c r="Y482" i="1" s="1"/>
  <c r="W547" i="1"/>
  <c r="X504" i="1"/>
  <c r="Y497" i="1"/>
  <c r="Y504" i="1" s="1"/>
  <c r="X505" i="1"/>
  <c r="X521" i="1"/>
  <c r="Y514" i="1"/>
  <c r="Y520" i="1" s="1"/>
  <c r="X536" i="1"/>
  <c r="F547" i="1"/>
  <c r="J547" i="1"/>
  <c r="P547" i="1"/>
  <c r="G547" i="1"/>
  <c r="X148" i="1"/>
  <c r="X161" i="1"/>
  <c r="I547" i="1"/>
  <c r="X166" i="1"/>
  <c r="Y169" i="1"/>
  <c r="Y171" i="1" s="1"/>
  <c r="Y181" i="1"/>
  <c r="Y198" i="1" s="1"/>
  <c r="Y201" i="1"/>
  <c r="Y205" i="1" s="1"/>
  <c r="Y218" i="1"/>
  <c r="Y220" i="1" s="1"/>
  <c r="Y234" i="1"/>
  <c r="Y248" i="1" s="1"/>
  <c r="X249" i="1"/>
  <c r="Y262" i="1"/>
  <c r="Y271" i="1" s="1"/>
  <c r="Y274" i="1"/>
  <c r="Y277" i="1" s="1"/>
  <c r="Y286" i="1"/>
  <c r="Y288" i="1" s="1"/>
  <c r="O547" i="1"/>
  <c r="X300" i="1"/>
  <c r="Y308" i="1"/>
  <c r="Y309" i="1" s="1"/>
  <c r="Y312" i="1"/>
  <c r="Y315" i="1" s="1"/>
  <c r="Y318" i="1"/>
  <c r="Y319" i="1" s="1"/>
  <c r="Y322" i="1"/>
  <c r="Y323" i="1" s="1"/>
  <c r="Y328" i="1"/>
  <c r="Y336" i="1" s="1"/>
  <c r="X337" i="1"/>
  <c r="Y350" i="1"/>
  <c r="Y351" i="1" s="1"/>
  <c r="Y355" i="1"/>
  <c r="Y360" i="1" s="1"/>
  <c r="X360" i="1"/>
  <c r="Y363" i="1"/>
  <c r="Y365" i="1" s="1"/>
  <c r="Y375" i="1"/>
  <c r="Y376" i="1" s="1"/>
  <c r="Y381" i="1"/>
  <c r="Y383" i="1" s="1"/>
  <c r="X384" i="1"/>
  <c r="X399" i="1"/>
  <c r="Y386" i="1"/>
  <c r="Y399" i="1" s="1"/>
  <c r="X400" i="1"/>
  <c r="X405" i="1"/>
  <c r="Y402" i="1"/>
  <c r="Y405" i="1" s="1"/>
  <c r="X416" i="1"/>
  <c r="X422" i="1"/>
  <c r="Y419" i="1"/>
  <c r="Y421" i="1" s="1"/>
  <c r="X432" i="1"/>
  <c r="X431" i="1"/>
  <c r="X437" i="1"/>
  <c r="X440" i="1"/>
  <c r="Y439" i="1"/>
  <c r="Y440" i="1" s="1"/>
  <c r="X441" i="1"/>
  <c r="X444" i="1"/>
  <c r="Y443" i="1"/>
  <c r="Y444" i="1" s="1"/>
  <c r="X445" i="1"/>
  <c r="Y468" i="1"/>
  <c r="X473" i="1"/>
  <c r="X482" i="1"/>
  <c r="Y488" i="1"/>
  <c r="X520" i="1"/>
  <c r="X535" i="1"/>
  <c r="Y531" i="1"/>
  <c r="Y535" i="1" s="1"/>
  <c r="N547" i="1"/>
  <c r="V547" i="1"/>
  <c r="X453" i="1"/>
  <c r="X537" i="1" l="1"/>
  <c r="Y542" i="1"/>
  <c r="X541" i="1"/>
  <c r="X540" i="1"/>
</calcChain>
</file>

<file path=xl/sharedStrings.xml><?xml version="1.0" encoding="utf-8"?>
<sst xmlns="http://schemas.openxmlformats.org/spreadsheetml/2006/main" count="2297" uniqueCount="751">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</sst>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750</v>
      </c>
      <c r="I5" s="418"/>
      <c r="J5" s="418"/>
      <c r="K5" s="418"/>
      <c r="L5" s="419"/>
      <c r="M5" s="59"/>
      <c r="O5" s="24" t="s">
        <v>10</v>
      </c>
      <c r="P5" s="745">
        <v>45423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Суббота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0.33333333333333331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20</v>
      </c>
      <c r="X51" s="371">
        <f>IFERROR(IF(W51="",0,CEILING((W51/$H51),1)*$H51),"")</f>
        <v>21.6</v>
      </c>
      <c r="Y51" s="36">
        <f>IFERROR(IF(X51=0,"",ROUNDUP(X51/H51,0)*0.02175),"")</f>
        <v>4.3499999999999997E-2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90</v>
      </c>
      <c r="X52" s="371">
        <f>IFERROR(IF(W52="",0,CEILING((W52/$H52),1)*$H52),"")</f>
        <v>91.800000000000011</v>
      </c>
      <c r="Y52" s="36">
        <f>IFERROR(IF(X52=0,"",ROUNDUP(X52/H52,0)*0.00753),"")</f>
        <v>0.25602000000000003</v>
      </c>
      <c r="Z52" s="56"/>
      <c r="AA52" s="57"/>
      <c r="AE52" s="58"/>
      <c r="BB52" s="78" t="s">
        <v>1</v>
      </c>
    </row>
    <row r="53" spans="1:54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35.185185185185183</v>
      </c>
      <c r="X53" s="372">
        <f>IFERROR(X51/H51,"0")+IFERROR(X52/H52,"0")</f>
        <v>36</v>
      </c>
      <c r="Y53" s="372">
        <f>IFERROR(IF(Y51="",0,Y51),"0")+IFERROR(IF(Y52="",0,Y52),"0")</f>
        <v>0.29952000000000001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110</v>
      </c>
      <c r="X54" s="372">
        <f>IFERROR(SUM(X51:X52),"0")</f>
        <v>113.4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400</v>
      </c>
      <c r="X57" s="37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315</v>
      </c>
      <c r="X59" s="371">
        <f>IFERROR(IF(W59="",0,CEILING((W59/$H59),1)*$H59),"")</f>
        <v>315</v>
      </c>
      <c r="Y59" s="36">
        <f>IFERROR(IF(X59=0,"",ROUNDUP(X59/H59,0)*0.00937),"")</f>
        <v>0.65590000000000004</v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107.03703703703704</v>
      </c>
      <c r="X61" s="372">
        <f>IFERROR(X57/H57,"0")+IFERROR(X58/H58,"0")+IFERROR(X59/H59,"0")+IFERROR(X60/H60,"0")</f>
        <v>108</v>
      </c>
      <c r="Y61" s="372">
        <f>IFERROR(IF(Y57="",0,Y57),"0")+IFERROR(IF(Y58="",0,Y58),"0")+IFERROR(IF(Y59="",0,Y59),"0")+IFERROR(IF(Y60="",0,Y60),"0")</f>
        <v>1.4823999999999999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715</v>
      </c>
      <c r="X62" s="372">
        <f>IFERROR(SUM(X57:X60),"0")</f>
        <v>725.40000000000009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200</v>
      </c>
      <c r="X67" s="371">
        <f t="shared" si="2"/>
        <v>201.6</v>
      </c>
      <c r="Y67" s="36">
        <f t="shared" si="3"/>
        <v>0.39149999999999996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200</v>
      </c>
      <c r="X69" s="371">
        <f t="shared" si="2"/>
        <v>205.20000000000002</v>
      </c>
      <c r="Y69" s="36">
        <f t="shared" si="3"/>
        <v>0.41324999999999995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40</v>
      </c>
      <c r="X70" s="371">
        <f t="shared" si="2"/>
        <v>44.8</v>
      </c>
      <c r="Y70" s="36">
        <f t="shared" si="3"/>
        <v>8.6999999999999994E-2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15</v>
      </c>
      <c r="X72" s="371">
        <f t="shared" si="2"/>
        <v>15</v>
      </c>
      <c r="Y72" s="36">
        <f>IFERROR(IF(X72=0,"",ROUNDUP(X72/H72,0)*0.00753),"")</f>
        <v>3.7650000000000003E-2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80</v>
      </c>
      <c r="X73" s="371">
        <f t="shared" si="2"/>
        <v>80</v>
      </c>
      <c r="Y73" s="36">
        <f t="shared" ref="Y73:Y79" si="4">IFERROR(IF(X73=0,"",ROUNDUP(X73/H73,0)*0.00937),"")</f>
        <v>0.18740000000000001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450</v>
      </c>
      <c r="X79" s="371">
        <f t="shared" si="2"/>
        <v>450</v>
      </c>
      <c r="Y79" s="36">
        <f t="shared" si="4"/>
        <v>0.93699999999999994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60</v>
      </c>
      <c r="X80" s="371">
        <f t="shared" si="2"/>
        <v>60.800000000000004</v>
      </c>
      <c r="Y80" s="36">
        <f>IFERROR(IF(X80=0,"",ROUNDUP(X80/H80,0)*0.00753),"")</f>
        <v>0.14307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450</v>
      </c>
      <c r="X84" s="371">
        <f t="shared" si="2"/>
        <v>450</v>
      </c>
      <c r="Y84" s="36">
        <f>IFERROR(IF(X84=0,"",ROUNDUP(X84/H84,0)*0.00937),"")</f>
        <v>0.93699999999999994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283.69708994708992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285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3.1338699999999995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1495</v>
      </c>
      <c r="X87" s="372">
        <f>IFERROR(SUM(X65:X85),"0")</f>
        <v>1507.4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35</v>
      </c>
      <c r="X102" s="371">
        <f t="shared" si="5"/>
        <v>36.4</v>
      </c>
      <c r="Y102" s="36">
        <f>IFERROR(IF(X102=0,"",ROUNDUP(X102/H102,0)*0.00753),"")</f>
        <v>9.7890000000000005E-2</v>
      </c>
      <c r="Z102" s="56"/>
      <c r="AA102" s="57"/>
      <c r="AE102" s="58"/>
      <c r="BB102" s="114" t="s">
        <v>1</v>
      </c>
    </row>
    <row r="103" spans="1:54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12.5</v>
      </c>
      <c r="X103" s="372">
        <f>IFERROR(X96/H96,"0")+IFERROR(X97/H97,"0")+IFERROR(X98/H98,"0")+IFERROR(X99/H99,"0")+IFERROR(X100/H100,"0")+IFERROR(X101/H101,"0")+IFERROR(X102/H102,"0")</f>
        <v>13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9.7890000000000005E-2</v>
      </c>
      <c r="Z103" s="373"/>
      <c r="AA103" s="373"/>
    </row>
    <row r="104" spans="1:54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35</v>
      </c>
      <c r="X104" s="372">
        <f>IFERROR(SUM(X96:X102),"0")</f>
        <v>36.4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50</v>
      </c>
      <c r="X108" s="371">
        <f t="shared" si="6"/>
        <v>50.400000000000006</v>
      </c>
      <c r="Y108" s="36">
        <f>IFERROR(IF(X108=0,"",ROUNDUP(X108/H108,0)*0.02175),"")</f>
        <v>0.1305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70</v>
      </c>
      <c r="X110" s="371">
        <f t="shared" si="6"/>
        <v>75.600000000000009</v>
      </c>
      <c r="Y110" s="36">
        <f>IFERROR(IF(X110=0,"",ROUNDUP(X110/H110,0)*0.02175),"")</f>
        <v>0.19574999999999998</v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49.5</v>
      </c>
      <c r="X113" s="371">
        <f t="shared" si="6"/>
        <v>50.160000000000004</v>
      </c>
      <c r="Y113" s="36">
        <f>IFERROR(IF(X113=0,"",ROUNDUP(X113/H113,0)*0.00753),"")</f>
        <v>0.14307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450</v>
      </c>
      <c r="X114" s="371">
        <f t="shared" si="6"/>
        <v>450.90000000000003</v>
      </c>
      <c r="Y114" s="36">
        <f>IFERROR(IF(X114=0,"",ROUNDUP(X114/H114,0)*0.00753),"")</f>
        <v>1.2575100000000001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40</v>
      </c>
      <c r="X117" s="371">
        <f t="shared" si="6"/>
        <v>42</v>
      </c>
      <c r="Y117" s="36">
        <f>IFERROR(IF(X117=0,"",ROUNDUP(X117/H117,0)*0.00753),"")</f>
        <v>0.10542</v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213.03571428571428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215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1.8322500000000002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659.5</v>
      </c>
      <c r="X121" s="372">
        <f>IFERROR(SUM(X106:X119),"0")</f>
        <v>669.06000000000006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30</v>
      </c>
      <c r="X125" s="371">
        <f t="shared" si="7"/>
        <v>33.6</v>
      </c>
      <c r="Y125" s="36">
        <f>IFERROR(IF(X125=0,"",ROUNDUP(X125/H125,0)*0.02175),"")</f>
        <v>8.6999999999999994E-2</v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3.5714285714285712</v>
      </c>
      <c r="X130" s="372">
        <f>IFERROR(X123/H123,"0")+IFERROR(X124/H124,"0")+IFERROR(X125/H125,"0")+IFERROR(X126/H126,"0")+IFERROR(X127/H127,"0")+IFERROR(X128/H128,"0")+IFERROR(X129/H129,"0")</f>
        <v>4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8.6999999999999994E-2</v>
      </c>
      <c r="Z130" s="373"/>
      <c r="AA130" s="373"/>
    </row>
    <row r="131" spans="1:54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30</v>
      </c>
      <c r="X131" s="372">
        <f>IFERROR(SUM(X123:X129),"0")</f>
        <v>33.6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50</v>
      </c>
      <c r="X134" s="371">
        <f>IFERROR(IF(W134="",0,CEILING((W134/$H134),1)*$H134),"")</f>
        <v>50.400000000000006</v>
      </c>
      <c r="Y134" s="36">
        <f>IFERROR(IF(X134=0,"",ROUNDUP(X134/H134,0)*0.02175),"")</f>
        <v>0.1305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70</v>
      </c>
      <c r="X138" s="371">
        <f>IFERROR(IF(W138="",0,CEILING((W138/$H138),1)*$H138),"")</f>
        <v>70.2</v>
      </c>
      <c r="Y138" s="36">
        <f>IFERROR(IF(X138=0,"",ROUNDUP(X138/H138,0)*0.00753),"")</f>
        <v>0.29366999999999999</v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44.841269841269835</v>
      </c>
      <c r="X139" s="372">
        <f>IFERROR(X134/H134,"0")+IFERROR(X135/H135,"0")+IFERROR(X136/H136,"0")+IFERROR(X137/H137,"0")+IFERROR(X138/H138,"0")</f>
        <v>45</v>
      </c>
      <c r="Y139" s="372">
        <f>IFERROR(IF(Y134="",0,Y134),"0")+IFERROR(IF(Y135="",0,Y135),"0")+IFERROR(IF(Y136="",0,Y136),"0")+IFERROR(IF(Y137="",0,Y137),"0")+IFERROR(IF(Y138="",0,Y138),"0")</f>
        <v>0.42416999999999999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120</v>
      </c>
      <c r="X140" s="372">
        <f>IFERROR(SUM(X134:X138),"0")</f>
        <v>120.60000000000001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50</v>
      </c>
      <c r="X151" s="371">
        <f t="shared" ref="X151:X159" si="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40</v>
      </c>
      <c r="X152" s="371">
        <f t="shared" si="8"/>
        <v>42</v>
      </c>
      <c r="Y152" s="36">
        <f>IFERROR(IF(X152=0,"",ROUNDUP(X152/H152,0)*0.00753),"")</f>
        <v>7.5300000000000006E-2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150</v>
      </c>
      <c r="X153" s="371">
        <f t="shared" si="8"/>
        <v>151.20000000000002</v>
      </c>
      <c r="Y153" s="36">
        <f>IFERROR(IF(X153=0,"",ROUNDUP(X153/H153,0)*0.00753),"")</f>
        <v>0.27107999999999999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175</v>
      </c>
      <c r="X154" s="371">
        <f t="shared" si="8"/>
        <v>176.4</v>
      </c>
      <c r="Y154" s="36">
        <f>IFERROR(IF(X154=0,"",ROUNDUP(X154/H154,0)*0.00502),"")</f>
        <v>0.42168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175</v>
      </c>
      <c r="X156" s="371">
        <f t="shared" si="8"/>
        <v>176.4</v>
      </c>
      <c r="Y156" s="36">
        <f>IFERROR(IF(X156=0,"",ROUNDUP(X156/H156,0)*0.00502),"")</f>
        <v>0.42168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245</v>
      </c>
      <c r="X157" s="371">
        <f t="shared" si="8"/>
        <v>245.70000000000002</v>
      </c>
      <c r="Y157" s="36">
        <f>IFERROR(IF(X157=0,"",ROUNDUP(X157/H157,0)*0.00502),"")</f>
        <v>0.58733999999999997</v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340.47619047619048</v>
      </c>
      <c r="X160" s="372">
        <f>IFERROR(X151/H151,"0")+IFERROR(X152/H152,"0")+IFERROR(X153/H153,"0")+IFERROR(X154/H154,"0")+IFERROR(X155/H155,"0")+IFERROR(X156/H156,"0")+IFERROR(X157/H157,"0")+IFERROR(X158/H158,"0")+IFERROR(X159/H159,"0")</f>
        <v>343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1.86744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835</v>
      </c>
      <c r="X161" s="372">
        <f>IFERROR(SUM(X151:X159),"0")</f>
        <v>842.1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170</v>
      </c>
      <c r="X174" s="371">
        <f>IFERROR(IF(W174="",0,CEILING((W174/$H174),1)*$H174),"")</f>
        <v>172.8</v>
      </c>
      <c r="Y174" s="36">
        <f>IFERROR(IF(X174=0,"",ROUNDUP(X174/H174,0)*0.00937),"")</f>
        <v>0.29984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150</v>
      </c>
      <c r="X175" s="371">
        <f>IFERROR(IF(W175="",0,CEILING((W175/$H175),1)*$H175),"")</f>
        <v>151.20000000000002</v>
      </c>
      <c r="Y175" s="36">
        <f>IFERROR(IF(X175=0,"",ROUNDUP(X175/H175,0)*0.00937),"")</f>
        <v>0.26235999999999998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200</v>
      </c>
      <c r="X176" s="371">
        <f>IFERROR(IF(W176="",0,CEILING((W176/$H176),1)*$H176),"")</f>
        <v>205.20000000000002</v>
      </c>
      <c r="Y176" s="36">
        <f>IFERROR(IF(X176=0,"",ROUNDUP(X176/H176,0)*0.00937),"")</f>
        <v>0.35605999999999999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200</v>
      </c>
      <c r="X177" s="371">
        <f>IFERROR(IF(W177="",0,CEILING((W177/$H177),1)*$H177),"")</f>
        <v>205.20000000000002</v>
      </c>
      <c r="Y177" s="36">
        <f>IFERROR(IF(X177=0,"",ROUNDUP(X177/H177,0)*0.00937),"")</f>
        <v>0.35605999999999999</v>
      </c>
      <c r="Z177" s="56"/>
      <c r="AA177" s="57"/>
      <c r="AE177" s="58"/>
      <c r="BB177" s="160" t="s">
        <v>1</v>
      </c>
    </row>
    <row r="178" spans="1:54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133.33333333333331</v>
      </c>
      <c r="X178" s="372">
        <f>IFERROR(X174/H174,"0")+IFERROR(X175/H175,"0")+IFERROR(X176/H176,"0")+IFERROR(X177/H177,"0")</f>
        <v>136</v>
      </c>
      <c r="Y178" s="372">
        <f>IFERROR(IF(Y174="",0,Y174),"0")+IFERROR(IF(Y175="",0,Y175),"0")+IFERROR(IF(Y176="",0,Y176),"0")+IFERROR(IF(Y177="",0,Y177),"0")</f>
        <v>1.2743200000000001</v>
      </c>
      <c r="Z178" s="373"/>
      <c r="AA178" s="373"/>
    </row>
    <row r="179" spans="1:54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720</v>
      </c>
      <c r="X179" s="372">
        <f>IFERROR(SUM(X174:X177),"0")</f>
        <v>734.40000000000009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160</v>
      </c>
      <c r="X186" s="371">
        <f t="shared" si="9"/>
        <v>165.29999999999998</v>
      </c>
      <c r="Y186" s="36">
        <f>IFERROR(IF(X186=0,"",ROUNDUP(X186/H186,0)*0.02175),"")</f>
        <v>0.41324999999999995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320</v>
      </c>
      <c r="X187" s="371">
        <f t="shared" si="9"/>
        <v>321.59999999999997</v>
      </c>
      <c r="Y187" s="36">
        <f>IFERROR(IF(X187=0,"",ROUNDUP(X187/H187,0)*0.00753),"")</f>
        <v>1.00902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360</v>
      </c>
      <c r="X189" s="371">
        <f t="shared" si="9"/>
        <v>360</v>
      </c>
      <c r="Y189" s="36">
        <f>IFERROR(IF(X189=0,"",ROUNDUP(X189/H189,0)*0.00753),"")</f>
        <v>1.1294999999999999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240</v>
      </c>
      <c r="X191" s="371">
        <f t="shared" si="9"/>
        <v>240</v>
      </c>
      <c r="Y191" s="36">
        <f t="shared" ref="Y191:Y197" si="10">IFERROR(IF(X191=0,"",ROUNDUP(X191/H191,0)*0.00753),"")</f>
        <v>0.753</v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600</v>
      </c>
      <c r="X193" s="371">
        <f t="shared" si="9"/>
        <v>600</v>
      </c>
      <c r="Y193" s="36">
        <f t="shared" si="10"/>
        <v>1.8825000000000001</v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80</v>
      </c>
      <c r="X196" s="371">
        <f t="shared" si="9"/>
        <v>81.599999999999994</v>
      </c>
      <c r="Y196" s="36">
        <f t="shared" si="10"/>
        <v>0.25602000000000003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160</v>
      </c>
      <c r="X197" s="371">
        <f t="shared" si="9"/>
        <v>160.79999999999998</v>
      </c>
      <c r="Y197" s="36">
        <f t="shared" si="10"/>
        <v>0.50451000000000001</v>
      </c>
      <c r="Z197" s="56"/>
      <c r="AA197" s="57"/>
      <c r="AE197" s="58"/>
      <c r="BB197" s="177" t="s">
        <v>1</v>
      </c>
    </row>
    <row r="198" spans="1:54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751.72413793103453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754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5.9478</v>
      </c>
      <c r="Z198" s="373"/>
      <c r="AA198" s="373"/>
    </row>
    <row r="199" spans="1:54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1920</v>
      </c>
      <c r="X199" s="372">
        <f>IFERROR(SUM(X181:X197),"0")</f>
        <v>1929.3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60</v>
      </c>
      <c r="X203" s="371">
        <f>IFERROR(IF(W203="",0,CEILING((W203/$H203),1)*$H203),"")</f>
        <v>60</v>
      </c>
      <c r="Y203" s="36">
        <f>IFERROR(IF(X203=0,"",ROUNDUP(X203/H203,0)*0.00753),"")</f>
        <v>0.18825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40</v>
      </c>
      <c r="X204" s="371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58"/>
      <c r="BB204" s="181" t="s">
        <v>1</v>
      </c>
    </row>
    <row r="205" spans="1:54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41.666666666666671</v>
      </c>
      <c r="X205" s="372">
        <f>IFERROR(X201/H201,"0")+IFERROR(X202/H202,"0")+IFERROR(X203/H203,"0")+IFERROR(X204/H204,"0")</f>
        <v>42</v>
      </c>
      <c r="Y205" s="372">
        <f>IFERROR(IF(Y201="",0,Y201),"0")+IFERROR(IF(Y202="",0,Y202),"0")+IFERROR(IF(Y203="",0,Y203),"0")+IFERROR(IF(Y204="",0,Y204),"0")</f>
        <v>0.31625999999999999</v>
      </c>
      <c r="Z205" s="373"/>
      <c r="AA205" s="373"/>
    </row>
    <row r="206" spans="1:54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100</v>
      </c>
      <c r="X206" s="372">
        <f>IFERROR(SUM(X201:X204),"0")</f>
        <v>100.8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30</v>
      </c>
      <c r="X211" s="371">
        <f t="shared" si="11"/>
        <v>34.799999999999997</v>
      </c>
      <c r="Y211" s="36">
        <f>IFERROR(IF(X211=0,"",ROUNDUP(X211/H211,0)*0.02175),"")</f>
        <v>6.5250000000000002E-2</v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60</v>
      </c>
      <c r="X214" s="371">
        <f t="shared" si="11"/>
        <v>60</v>
      </c>
      <c r="Y214" s="36">
        <f>IFERROR(IF(X214=0,"",ROUNDUP(X214/H214,0)*0.00937),"")</f>
        <v>0.14055000000000001</v>
      </c>
      <c r="Z214" s="56"/>
      <c r="AA214" s="57"/>
      <c r="AE214" s="58"/>
      <c r="BB214" s="187" t="s">
        <v>1</v>
      </c>
    </row>
    <row r="215" spans="1:54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17.586206896551722</v>
      </c>
      <c r="X215" s="372">
        <f>IFERROR(X209/H209,"0")+IFERROR(X210/H210,"0")+IFERROR(X211/H211,"0")+IFERROR(X212/H212,"0")+IFERROR(X213/H213,"0")+IFERROR(X214/H214,"0")</f>
        <v>18</v>
      </c>
      <c r="Y215" s="372">
        <f>IFERROR(IF(Y209="",0,Y209),"0")+IFERROR(IF(Y210="",0,Y210),"0")+IFERROR(IF(Y211="",0,Y211),"0")+IFERROR(IF(Y212="",0,Y212),"0")+IFERROR(IF(Y213="",0,Y213),"0")+IFERROR(IF(Y214="",0,Y214),"0")</f>
        <v>0.20580000000000001</v>
      </c>
      <c r="Z215" s="373"/>
      <c r="AA215" s="373"/>
    </row>
    <row r="216" spans="1:54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90</v>
      </c>
      <c r="X216" s="372">
        <f>IFERROR(SUM(X209:X214),"0")</f>
        <v>94.8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315</v>
      </c>
      <c r="X218" s="371">
        <f>IFERROR(IF(W218="",0,CEILING((W218/$H218),1)*$H218),"")</f>
        <v>315</v>
      </c>
      <c r="Y218" s="36">
        <f>IFERROR(IF(X218=0,"",ROUNDUP(X218/H218,0)*0.00502),"")</f>
        <v>0.753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150</v>
      </c>
      <c r="X220" s="372">
        <f>IFERROR(X218/H218,"0")+IFERROR(X219/H219,"0")</f>
        <v>150</v>
      </c>
      <c r="Y220" s="372">
        <f>IFERROR(IF(Y218="",0,Y218),"0")+IFERROR(IF(Y219="",0,Y219),"0")</f>
        <v>0.753</v>
      </c>
      <c r="Z220" s="373"/>
      <c r="AA220" s="373"/>
    </row>
    <row r="221" spans="1:54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315</v>
      </c>
      <c r="X221" s="372">
        <f>IFERROR(SUM(X218:X219),"0")</f>
        <v>315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140</v>
      </c>
      <c r="X226" s="371">
        <f t="shared" si="12"/>
        <v>150.79999999999998</v>
      </c>
      <c r="Y226" s="36">
        <f>IFERROR(IF(X226=0,"",ROUNDUP(X226/H226,0)*0.02175),"")</f>
        <v>0.28275</v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12</v>
      </c>
      <c r="X227" s="371">
        <f t="shared" si="12"/>
        <v>12</v>
      </c>
      <c r="Y227" s="36">
        <f>IFERROR(IF(X227=0,"",ROUNDUP(X227/H227,0)*0.00937),"")</f>
        <v>2.811E-2</v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56</v>
      </c>
      <c r="X229" s="371">
        <f t="shared" si="12"/>
        <v>56</v>
      </c>
      <c r="Y229" s="36">
        <f>IFERROR(IF(X229=0,"",ROUNDUP(X229/H229,0)*0.00937),"")</f>
        <v>0.13117999999999999</v>
      </c>
      <c r="Z229" s="56"/>
      <c r="AA229" s="57"/>
      <c r="AE229" s="58"/>
      <c r="BB229" s="195" t="s">
        <v>1</v>
      </c>
    </row>
    <row r="230" spans="1:54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29.068965517241381</v>
      </c>
      <c r="X230" s="372">
        <f>IFERROR(X224/H224,"0")+IFERROR(X225/H225,"0")+IFERROR(X226/H226,"0")+IFERROR(X227/H227,"0")+IFERROR(X228/H228,"0")+IFERROR(X229/H229,"0")</f>
        <v>30</v>
      </c>
      <c r="Y230" s="372">
        <f>IFERROR(IF(Y224="",0,Y224),"0")+IFERROR(IF(Y225="",0,Y225),"0")+IFERROR(IF(Y226="",0,Y226),"0")+IFERROR(IF(Y227="",0,Y227),"0")+IFERROR(IF(Y228="",0,Y228),"0")+IFERROR(IF(Y229="",0,Y229),"0")</f>
        <v>0.44203999999999999</v>
      </c>
      <c r="Z230" s="373"/>
      <c r="AA230" s="373"/>
    </row>
    <row r="231" spans="1:54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208</v>
      </c>
      <c r="X231" s="372">
        <f>IFERROR(SUM(X224:X229),"0")</f>
        <v>218.79999999999998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14</v>
      </c>
      <c r="X258" s="371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8.3333333333333339</v>
      </c>
      <c r="X259" s="372">
        <f>IFERROR(X255/H255,"0")+IFERROR(X256/H256,"0")+IFERROR(X257/H257,"0")+IFERROR(X258/H258,"0")</f>
        <v>9</v>
      </c>
      <c r="Y259" s="372">
        <f>IFERROR(IF(Y255="",0,Y255),"0")+IFERROR(IF(Y256="",0,Y256),"0")+IFERROR(IF(Y257="",0,Y257),"0")+IFERROR(IF(Y258="",0,Y258),"0")</f>
        <v>4.5179999999999998E-2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14</v>
      </c>
      <c r="X260" s="372">
        <f>IFERROR(SUM(X255:X258),"0")</f>
        <v>15.12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hidden="1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33</v>
      </c>
      <c r="X269" s="371">
        <f t="shared" si="15"/>
        <v>33.659999999999997</v>
      </c>
      <c r="Y269" s="36">
        <f>IFERROR(IF(X269=0,"",ROUNDUP(X269/H269,0)*0.00753),"")</f>
        <v>0.12801000000000001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59.400000000000013</v>
      </c>
      <c r="X270" s="371">
        <f t="shared" si="15"/>
        <v>59.4</v>
      </c>
      <c r="Y270" s="36">
        <f>IFERROR(IF(X270=0,"",ROUNDUP(X270/H270,0)*0.00753),"")</f>
        <v>0.22590000000000002</v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46.666666666666671</v>
      </c>
      <c r="X271" s="372">
        <f>IFERROR(X262/H262,"0")+IFERROR(X263/H263,"0")+IFERROR(X264/H264,"0")+IFERROR(X265/H265,"0")+IFERROR(X266/H266,"0")+IFERROR(X267/H267,"0")+IFERROR(X268/H268,"0")+IFERROR(X269/H269,"0")+IFERROR(X270/H270,"0")</f>
        <v>47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0.35391000000000006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92.4</v>
      </c>
      <c r="X272" s="372">
        <f>IFERROR(SUM(X262:X270),"0")</f>
        <v>93.06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50</v>
      </c>
      <c r="X274" s="371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200</v>
      </c>
      <c r="X275" s="371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31.593406593406595</v>
      </c>
      <c r="X277" s="372">
        <f>IFERROR(X274/H274,"0")+IFERROR(X275/H275,"0")+IFERROR(X276/H276,"0")</f>
        <v>32</v>
      </c>
      <c r="Y277" s="372">
        <f>IFERROR(IF(Y274="",0,Y274),"0")+IFERROR(IF(Y275="",0,Y275),"0")+IFERROR(IF(Y276="",0,Y276),"0")</f>
        <v>0.69599999999999995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250</v>
      </c>
      <c r="X278" s="372">
        <f>IFERROR(SUM(X274:X276),"0")</f>
        <v>253.2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hidden="1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21</v>
      </c>
      <c r="X308" s="371">
        <f>IFERROR(IF(W308="",0,CEILING((W308/$H308),1)*$H308),"")</f>
        <v>21.6</v>
      </c>
      <c r="Y308" s="36">
        <f>IFERROR(IF(X308=0,"",ROUNDUP(X308/H308,0)*0.00753),"")</f>
        <v>9.0359999999999996E-2</v>
      </c>
      <c r="Z308" s="56"/>
      <c r="AA308" s="57"/>
      <c r="AE308" s="58"/>
      <c r="BB308" s="241" t="s">
        <v>1</v>
      </c>
    </row>
    <row r="309" spans="1:54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11.666666666666666</v>
      </c>
      <c r="X309" s="372">
        <f>IFERROR(X308/H308,"0")</f>
        <v>12</v>
      </c>
      <c r="Y309" s="372">
        <f>IFERROR(IF(Y308="",0,Y308),"0")</f>
        <v>9.0359999999999996E-2</v>
      </c>
      <c r="Z309" s="373"/>
      <c r="AA309" s="373"/>
    </row>
    <row r="310" spans="1:54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21</v>
      </c>
      <c r="X310" s="372">
        <f>IFERROR(SUM(X308:X308),"0")</f>
        <v>21.6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630</v>
      </c>
      <c r="X313" s="371">
        <f>IFERROR(IF(W313="",0,CEILING((W313/$H313),1)*$H313),"")</f>
        <v>630</v>
      </c>
      <c r="Y313" s="36">
        <f>IFERROR(IF(X313=0,"",ROUNDUP(X313/H313,0)*0.00753),"")</f>
        <v>2.2589999999999999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245</v>
      </c>
      <c r="X314" s="371">
        <f>IFERROR(IF(W314="",0,CEILING((W314/$H314),1)*$H314),"")</f>
        <v>245.70000000000002</v>
      </c>
      <c r="Y314" s="36">
        <f>IFERROR(IF(X314=0,"",ROUNDUP(X314/H314,0)*0.00753),"")</f>
        <v>0.88101000000000007</v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416.66666666666663</v>
      </c>
      <c r="X315" s="372">
        <f>IFERROR(X312/H312,"0")+IFERROR(X313/H313,"0")+IFERROR(X314/H314,"0")</f>
        <v>417</v>
      </c>
      <c r="Y315" s="372">
        <f>IFERROR(IF(Y312="",0,Y312),"0")+IFERROR(IF(Y313="",0,Y313),"0")+IFERROR(IF(Y314="",0,Y314),"0")</f>
        <v>3.1400100000000002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875</v>
      </c>
      <c r="X316" s="372">
        <f>IFERROR(SUM(X312:X314),"0")</f>
        <v>875.7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30.4</v>
      </c>
      <c r="X318" s="371">
        <f>IFERROR(IF(W318="",0,CEILING((W318/$H318),1)*$H318),"")</f>
        <v>31.919999999999998</v>
      </c>
      <c r="Y318" s="36">
        <f>IFERROR(IF(X318=0,"",ROUNDUP(X318/H318,0)*0.00753),"")</f>
        <v>0.10542</v>
      </c>
      <c r="Z318" s="56"/>
      <c r="AA318" s="57"/>
      <c r="AE318" s="58"/>
      <c r="BB318" s="245" t="s">
        <v>1</v>
      </c>
    </row>
    <row r="319" spans="1:54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13.333333333333334</v>
      </c>
      <c r="X319" s="372">
        <f>IFERROR(X318/H318,"0")</f>
        <v>14</v>
      </c>
      <c r="Y319" s="372">
        <f>IFERROR(IF(Y318="",0,Y318),"0")</f>
        <v>0.10542</v>
      </c>
      <c r="Z319" s="373"/>
      <c r="AA319" s="373"/>
    </row>
    <row r="320" spans="1:54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30.4</v>
      </c>
      <c r="X320" s="372">
        <f>IFERROR(SUM(X318:X318),"0")</f>
        <v>31.919999999999998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17</v>
      </c>
      <c r="X322" s="371">
        <f>IFERROR(IF(W322="",0,CEILING((W322/$H322),1)*$H322),"")</f>
        <v>17.849999999999998</v>
      </c>
      <c r="Y322" s="36">
        <f>IFERROR(IF(X322=0,"",ROUNDUP(X322/H322,0)*0.00753),"")</f>
        <v>5.271E-2</v>
      </c>
      <c r="Z322" s="56"/>
      <c r="AA322" s="57"/>
      <c r="AE322" s="58"/>
      <c r="BB322" s="246" t="s">
        <v>1</v>
      </c>
    </row>
    <row r="323" spans="1:54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6.666666666666667</v>
      </c>
      <c r="X323" s="372">
        <f>IFERROR(X322/H322,"0")</f>
        <v>7</v>
      </c>
      <c r="Y323" s="372">
        <f>IFERROR(IF(Y322="",0,Y322),"0")</f>
        <v>5.271E-2</v>
      </c>
      <c r="Z323" s="373"/>
      <c r="AA323" s="373"/>
    </row>
    <row r="324" spans="1:54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17</v>
      </c>
      <c r="X324" s="372">
        <f>IFERROR(SUM(X322:X322),"0")</f>
        <v>17.849999999999998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3200</v>
      </c>
      <c r="X329" s="371">
        <f t="shared" si="17"/>
        <v>3210</v>
      </c>
      <c r="Y329" s="36">
        <f>IFERROR(IF(X329=0,"",ROUNDUP(X329/H329,0)*0.02175),"")</f>
        <v>4.6544999999999996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800</v>
      </c>
      <c r="X330" s="371">
        <f t="shared" si="17"/>
        <v>810</v>
      </c>
      <c r="Y330" s="36">
        <f>IFERROR(IF(X330=0,"",ROUNDUP(X330/H330,0)*0.02175),"")</f>
        <v>1.1744999999999999</v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4301011240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800</v>
      </c>
      <c r="X332" s="371">
        <f t="shared" si="17"/>
        <v>810</v>
      </c>
      <c r="Y332" s="36">
        <f>IFERROR(IF(X332=0,"",ROUNDUP(X332/H332,0)*0.02175),"")</f>
        <v>1.1744999999999999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464</v>
      </c>
      <c r="B333" s="54" t="s">
        <v>466</v>
      </c>
      <c r="C333" s="31">
        <v>4301011238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320</v>
      </c>
      <c r="X336" s="372">
        <f>IFERROR(X328/H328,"0")+IFERROR(X329/H329,"0")+IFERROR(X330/H330,"0")+IFERROR(X331/H331,"0")+IFERROR(X332/H332,"0")+IFERROR(X333/H333,"0")+IFERROR(X334/H334,"0")+IFERROR(X335/H335,"0")</f>
        <v>322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7.0034999999999998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4800</v>
      </c>
      <c r="X337" s="372">
        <f>IFERROR(SUM(X328:X335),"0")</f>
        <v>4830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1500</v>
      </c>
      <c r="X339" s="371">
        <f>IFERROR(IF(W339="",0,CEILING((W339/$H339),1)*$H339),"")</f>
        <v>1500</v>
      </c>
      <c r="Y339" s="36">
        <f>IFERROR(IF(X339=0,"",ROUNDUP(X339/H339,0)*0.02175),"")</f>
        <v>2.1749999999999998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100</v>
      </c>
      <c r="X342" s="372">
        <f>IFERROR(X339/H339,"0")+IFERROR(X340/H340,"0")+IFERROR(X341/H341,"0")</f>
        <v>100</v>
      </c>
      <c r="Y342" s="372">
        <f>IFERROR(IF(Y339="",0,Y339),"0")+IFERROR(IF(Y340="",0,Y340),"0")+IFERROR(IF(Y341="",0,Y341),"0")</f>
        <v>2.1749999999999998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1500</v>
      </c>
      <c r="X343" s="372">
        <f>IFERROR(SUM(X339:X341),"0")</f>
        <v>1500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70</v>
      </c>
      <c r="X355" s="371">
        <f>IFERROR(IF(W355="",0,CEILING((W355/$H355),1)*$H355),"")</f>
        <v>72</v>
      </c>
      <c r="Y355" s="36">
        <f>IFERROR(IF(X355=0,"",ROUNDUP(X355/H355,0)*0.02175),"")</f>
        <v>0.1305</v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5.833333333333333</v>
      </c>
      <c r="X360" s="372">
        <f>IFERROR(X355/H355,"0")+IFERROR(X356/H356,"0")+IFERROR(X357/H357,"0")+IFERROR(X358/H358,"0")+IFERROR(X359/H359,"0")</f>
        <v>6</v>
      </c>
      <c r="Y360" s="372">
        <f>IFERROR(IF(Y355="",0,Y355),"0")+IFERROR(IF(Y356="",0,Y356),"0")+IFERROR(IF(Y357="",0,Y357),"0")+IFERROR(IF(Y358="",0,Y358),"0")+IFERROR(IF(Y359="",0,Y359),"0")</f>
        <v>0.1305</v>
      </c>
      <c r="Z360" s="373"/>
      <c r="AA360" s="373"/>
    </row>
    <row r="361" spans="1:54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70</v>
      </c>
      <c r="X361" s="372">
        <f>IFERROR(SUM(X355:X359),"0")</f>
        <v>72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hidden="1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hidden="1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hidden="1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120</v>
      </c>
      <c r="X386" s="371">
        <f t="shared" ref="X386:X398" si="18">IFERROR(IF(W386="",0,CEILING((W386/$H386),1)*$H386),"")</f>
        <v>121.80000000000001</v>
      </c>
      <c r="Y386" s="36">
        <f>IFERROR(IF(X386=0,"",ROUNDUP(X386/H386,0)*0.00753),"")</f>
        <v>0.21837000000000001</v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50</v>
      </c>
      <c r="X388" s="371">
        <f t="shared" si="18"/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140</v>
      </c>
      <c r="X389" s="371">
        <f t="shared" si="18"/>
        <v>141.12</v>
      </c>
      <c r="Y389" s="36">
        <f>IFERROR(IF(X389=0,"",ROUNDUP(X389/H389,0)*0.00753),"")</f>
        <v>0.63251999999999997</v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70</v>
      </c>
      <c r="X391" s="371">
        <f t="shared" si="18"/>
        <v>71.400000000000006</v>
      </c>
      <c r="Y391" s="36">
        <f t="shared" si="19"/>
        <v>0.17068</v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52.5</v>
      </c>
      <c r="X393" s="371">
        <f t="shared" si="18"/>
        <v>52.5</v>
      </c>
      <c r="Y393" s="36">
        <f t="shared" si="19"/>
        <v>0.1255</v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105</v>
      </c>
      <c r="X397" s="371">
        <f t="shared" si="18"/>
        <v>105</v>
      </c>
      <c r="Y397" s="36">
        <f t="shared" si="19"/>
        <v>0.251</v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232.14285714285717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234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1.4884299999999997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537.5</v>
      </c>
      <c r="X400" s="372">
        <f>IFERROR(SUM(X386:X398),"0")</f>
        <v>542.22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6</v>
      </c>
      <c r="X412" s="371">
        <f>IFERROR(IF(W412="",0,CEILING((W412/$H412),1)*$H412),"")</f>
        <v>6</v>
      </c>
      <c r="Y412" s="36">
        <f>IFERROR(IF(X412=0,"",ROUNDUP(X412/H412,0)*0.00627),"")</f>
        <v>3.1350000000000003E-2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6</v>
      </c>
      <c r="X413" s="371">
        <f>IFERROR(IF(W413="",0,CEILING((W413/$H413),1)*$H413),"")</f>
        <v>6</v>
      </c>
      <c r="Y413" s="36">
        <f>IFERROR(IF(X413=0,"",ROUNDUP(X413/H413,0)*0.00627),"")</f>
        <v>3.1350000000000003E-2</v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10</v>
      </c>
      <c r="X415" s="372">
        <f>IFERROR(X412/H412,"0")+IFERROR(X413/H413,"0")+IFERROR(X414/H414,"0")</f>
        <v>10</v>
      </c>
      <c r="Y415" s="372">
        <f>IFERROR(IF(Y412="",0,Y412),"0")+IFERROR(IF(Y413="",0,Y413),"0")+IFERROR(IF(Y414="",0,Y414),"0")</f>
        <v>6.2700000000000006E-2</v>
      </c>
      <c r="Z415" s="373"/>
      <c r="AA415" s="373"/>
    </row>
    <row r="416" spans="1:54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12</v>
      </c>
      <c r="X416" s="372">
        <f>IFERROR(SUM(X412:X414),"0")</f>
        <v>12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60</v>
      </c>
      <c r="X424" s="371">
        <f t="shared" ref="X424:X430" si="20">IFERROR(IF(W424="",0,CEILING((W424/$H424),1)*$H424),"")</f>
        <v>63</v>
      </c>
      <c r="Y424" s="36">
        <f>IFERROR(IF(X424=0,"",ROUNDUP(X424/H424,0)*0.00753),"")</f>
        <v>0.11295000000000001</v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28</v>
      </c>
      <c r="X429" s="371">
        <f t="shared" si="20"/>
        <v>29.400000000000002</v>
      </c>
      <c r="Y429" s="36">
        <f>IFERROR(IF(X429=0,"",ROUNDUP(X429/H429,0)*0.00502),"")</f>
        <v>7.0280000000000009E-2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27.619047619047617</v>
      </c>
      <c r="X431" s="372">
        <f>IFERROR(X424/H424,"0")+IFERROR(X425/H425,"0")+IFERROR(X426/H426,"0")+IFERROR(X427/H427,"0")+IFERROR(X428/H428,"0")+IFERROR(X429/H429,"0")+IFERROR(X430/H430,"0")</f>
        <v>29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0.18323</v>
      </c>
      <c r="Z431" s="373"/>
      <c r="AA431" s="373"/>
    </row>
    <row r="432" spans="1:54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88</v>
      </c>
      <c r="X432" s="372">
        <f>IFERROR(SUM(X424:X430),"0")</f>
        <v>92.4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6</v>
      </c>
      <c r="X434" s="371">
        <f>IFERROR(IF(W434="",0,CEILING((W434/$H434),1)*$H434),"")</f>
        <v>6</v>
      </c>
      <c r="Y434" s="36">
        <f>IFERROR(IF(X434=0,"",ROUNDUP(X434/H434,0)*0.00627),"")</f>
        <v>3.1350000000000003E-2</v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5</v>
      </c>
      <c r="X436" s="372">
        <f>IFERROR(X434/H434,"0")+IFERROR(X435/H435,"0")</f>
        <v>5</v>
      </c>
      <c r="Y436" s="372">
        <f>IFERROR(IF(Y434="",0,Y434),"0")+IFERROR(IF(Y435="",0,Y435),"0")</f>
        <v>3.1350000000000003E-2</v>
      </c>
      <c r="Z436" s="373"/>
      <c r="AA436" s="373"/>
    </row>
    <row r="437" spans="1:54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7.7</v>
      </c>
      <c r="X439" s="371">
        <f>IFERROR(IF(W439="",0,CEILING((W439/$H439),1)*$H439),"")</f>
        <v>7.92</v>
      </c>
      <c r="Y439" s="36">
        <f>IFERROR(IF(X439=0,"",ROUNDUP(X439/H439,0)*0.00627),"")</f>
        <v>3.7620000000000001E-2</v>
      </c>
      <c r="Z439" s="56"/>
      <c r="AA439" s="57"/>
      <c r="AE439" s="58"/>
      <c r="BB439" s="306" t="s">
        <v>1</v>
      </c>
    </row>
    <row r="440" spans="1:54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5.833333333333333</v>
      </c>
      <c r="X440" s="372">
        <f>IFERROR(X439/H439,"0")</f>
        <v>6</v>
      </c>
      <c r="Y440" s="372">
        <f>IFERROR(IF(Y439="",0,Y439),"0")</f>
        <v>3.7620000000000001E-2</v>
      </c>
      <c r="Z440" s="373"/>
      <c r="AA440" s="373"/>
    </row>
    <row r="441" spans="1:54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7.7</v>
      </c>
      <c r="X441" s="372">
        <f>IFERROR(SUM(X439:X439),"0")</f>
        <v>7.92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15</v>
      </c>
      <c r="X443" s="371">
        <f>IFERROR(IF(W443="",0,CEILING((W443/$H443),1)*$H443),"")</f>
        <v>15</v>
      </c>
      <c r="Y443" s="36">
        <f>IFERROR(IF(X443=0,"",ROUNDUP(X443/H443,0)*0.00627),"")</f>
        <v>3.1350000000000003E-2</v>
      </c>
      <c r="Z443" s="56"/>
      <c r="AA443" s="57"/>
      <c r="AE443" s="58"/>
      <c r="BB443" s="307" t="s">
        <v>1</v>
      </c>
    </row>
    <row r="444" spans="1:54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5</v>
      </c>
      <c r="X444" s="372">
        <f>IFERROR(X443/H443,"0")</f>
        <v>5</v>
      </c>
      <c r="Y444" s="372">
        <f>IFERROR(IF(Y443="",0,Y443),"0")</f>
        <v>3.1350000000000003E-2</v>
      </c>
      <c r="Z444" s="373"/>
      <c r="AA444" s="373"/>
    </row>
    <row r="445" spans="1:54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15</v>
      </c>
      <c r="X445" s="372">
        <f>IFERROR(SUM(X443:X443),"0")</f>
        <v>15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40</v>
      </c>
      <c r="X448" s="371">
        <f>IFERROR(IF(W448="",0,CEILING((W448/$H448),1)*$H448),"")</f>
        <v>40.799999999999997</v>
      </c>
      <c r="Y448" s="36">
        <f>IFERROR(IF(X448=0,"",ROUNDUP(X448/H448,0)*0.00502),"")</f>
        <v>0.17068</v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40</v>
      </c>
      <c r="X449" s="371">
        <f>IFERROR(IF(W449="",0,CEILING((W449/$H449),1)*$H449),"")</f>
        <v>40.799999999999997</v>
      </c>
      <c r="Y449" s="36">
        <f>IFERROR(IF(X449=0,"",ROUNDUP(X449/H449,0)*0.00502),"")</f>
        <v>0.17068</v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40</v>
      </c>
      <c r="X451" s="371">
        <f>IFERROR(IF(W451="",0,CEILING((W451/$H451),1)*$H451),"")</f>
        <v>40.799999999999997</v>
      </c>
      <c r="Y451" s="36">
        <f>IFERROR(IF(X451=0,"",ROUNDUP(X451/H451,0)*0.00502),"")</f>
        <v>0.17068</v>
      </c>
      <c r="Z451" s="56"/>
      <c r="AA451" s="57" t="s">
        <v>68</v>
      </c>
      <c r="AE451" s="58"/>
      <c r="BB451" s="311" t="s">
        <v>1</v>
      </c>
    </row>
    <row r="452" spans="1:54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100</v>
      </c>
      <c r="X452" s="372">
        <f>IFERROR(X448/H448,"0")+IFERROR(X449/H449,"0")+IFERROR(X450/H450,"0")+IFERROR(X451/H451,"0")</f>
        <v>102</v>
      </c>
      <c r="Y452" s="372">
        <f>IFERROR(IF(Y448="",0,Y448),"0")+IFERROR(IF(Y449="",0,Y449),"0")+IFERROR(IF(Y450="",0,Y450),"0")+IFERROR(IF(Y451="",0,Y451),"0")</f>
        <v>0.51204000000000005</v>
      </c>
      <c r="Z452" s="373"/>
      <c r="AA452" s="373"/>
    </row>
    <row r="453" spans="1:54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120</v>
      </c>
      <c r="X453" s="372">
        <f>IFERROR(SUM(X448:X451),"0")</f>
        <v>122.39999999999999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70</v>
      </c>
      <c r="X457" s="371">
        <f t="shared" ref="X457:X467" si="21">IFERROR(IF(W457="",0,CEILING((W457/$H457),1)*$H457),"")</f>
        <v>73.92</v>
      </c>
      <c r="Y457" s="36">
        <f t="shared" ref="Y457:Y462" si="22">IFERROR(IF(X457=0,"",ROUNDUP(X457/H457,0)*0.01196),"")</f>
        <v>0.16744000000000001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100</v>
      </c>
      <c r="X458" s="371">
        <f t="shared" si="21"/>
        <v>100.32000000000001</v>
      </c>
      <c r="Y458" s="36">
        <f t="shared" si="22"/>
        <v>0.22724</v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150</v>
      </c>
      <c r="X461" s="371">
        <f t="shared" si="21"/>
        <v>153.12</v>
      </c>
      <c r="Y461" s="36">
        <f t="shared" si="22"/>
        <v>0.34683999999999998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60</v>
      </c>
      <c r="X463" s="371">
        <f t="shared" si="21"/>
        <v>61.2</v>
      </c>
      <c r="Y463" s="36">
        <f>IFERROR(IF(X463=0,"",ROUNDUP(X463/H463,0)*0.00937),"")</f>
        <v>0.15928999999999999</v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108</v>
      </c>
      <c r="X467" s="371">
        <f t="shared" si="21"/>
        <v>108</v>
      </c>
      <c r="Y467" s="36">
        <f>IFERROR(IF(X467=0,"",ROUNDUP(X467/H467,0)*0.00937),"")</f>
        <v>0.28110000000000002</v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107.27272727272727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109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1.1819099999999998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488</v>
      </c>
      <c r="X469" s="372">
        <f>IFERROR(SUM(X457:X467),"0")</f>
        <v>496.56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hidden="1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hidden="1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hidden="1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80</v>
      </c>
      <c r="X476" s="371">
        <f t="shared" ref="X476:X481" si="23">IFERROR(IF(W476="",0,CEILING((W476/$H476),1)*$H476),"")</f>
        <v>84.48</v>
      </c>
      <c r="Y476" s="36">
        <f>IFERROR(IF(X476=0,"",ROUNDUP(X476/H476,0)*0.01196),"")</f>
        <v>0.19136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60</v>
      </c>
      <c r="X477" s="371">
        <f t="shared" si="23"/>
        <v>63.36</v>
      </c>
      <c r="Y477" s="36">
        <f>IFERROR(IF(X477=0,"",ROUNDUP(X477/H477,0)*0.01196),"")</f>
        <v>0.14352000000000001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250</v>
      </c>
      <c r="X478" s="371">
        <f t="shared" si="23"/>
        <v>253.44</v>
      </c>
      <c r="Y478" s="36">
        <f>IFERROR(IF(X478=0,"",ROUNDUP(X478/H478,0)*0.01196),"")</f>
        <v>0.57408000000000003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48</v>
      </c>
      <c r="X479" s="371">
        <f t="shared" si="23"/>
        <v>50.4</v>
      </c>
      <c r="Y479" s="36">
        <f>IFERROR(IF(X479=0,"",ROUNDUP(X479/H479,0)*0.00937),"")</f>
        <v>0.13117999999999999</v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30</v>
      </c>
      <c r="X480" s="371">
        <f t="shared" si="23"/>
        <v>32.4</v>
      </c>
      <c r="Y480" s="36">
        <f>IFERROR(IF(X480=0,"",ROUNDUP(X480/H480,0)*0.00937),"")</f>
        <v>8.4330000000000002E-2</v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95.530303030303017</v>
      </c>
      <c r="X482" s="372">
        <f>IFERROR(X476/H476,"0")+IFERROR(X477/H477,"0")+IFERROR(X478/H478,"0")+IFERROR(X479/H479,"0")+IFERROR(X480/H480,"0")+IFERROR(X481/H481,"0")</f>
        <v>99</v>
      </c>
      <c r="Y482" s="372">
        <f>IFERROR(IF(Y476="",0,Y476),"0")+IFERROR(IF(Y477="",0,Y477),"0")+IFERROR(IF(Y478="",0,Y478),"0")+IFERROR(IF(Y479="",0,Y479),"0")+IFERROR(IF(Y480="",0,Y480),"0")+IFERROR(IF(Y481="",0,Y481),"0")</f>
        <v>1.1244700000000001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468</v>
      </c>
      <c r="X483" s="372">
        <f>IFERROR(SUM(X476:X481),"0")</f>
        <v>484.07999999999993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30</v>
      </c>
      <c r="X501" s="371">
        <f t="shared" si="24"/>
        <v>36</v>
      </c>
      <c r="Y501" s="36">
        <f t="shared" si="25"/>
        <v>6.5250000000000002E-2</v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2.5</v>
      </c>
      <c r="X504" s="372">
        <f>IFERROR(X497/H497,"0")+IFERROR(X498/H498,"0")+IFERROR(X499/H499,"0")+IFERROR(X500/H500,"0")+IFERROR(X501/H501,"0")+IFERROR(X502/H502,"0")+IFERROR(X503/H503,"0")</f>
        <v>3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6.5250000000000002E-2</v>
      </c>
      <c r="Z504" s="373"/>
      <c r="AA504" s="373"/>
    </row>
    <row r="505" spans="1:54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30</v>
      </c>
      <c r="X505" s="372">
        <f>IFERROR(SUM(X497:X503),"0")</f>
        <v>36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hidden="1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hidden="1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hidden="1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400</v>
      </c>
      <c r="X523" s="371">
        <f>IFERROR(IF(W523="",0,CEILING((W523/$H523),1)*$H523),"")</f>
        <v>405.59999999999997</v>
      </c>
      <c r="Y523" s="36">
        <f>IFERROR(IF(X523=0,"",ROUNDUP(X523/H523,0)*0.02175),"")</f>
        <v>1.131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51.282051282051285</v>
      </c>
      <c r="X528" s="372">
        <f>IFERROR(X523/H523,"0")+IFERROR(X524/H524,"0")+IFERROR(X525/H525,"0")+IFERROR(X526/H526,"0")+IFERROR(X527/H527,"0")</f>
        <v>52</v>
      </c>
      <c r="Y528" s="372">
        <f>IFERROR(IF(Y523="",0,Y523),"0")+IFERROR(IF(Y524="",0,Y524),"0")+IFERROR(IF(Y525="",0,Y525),"0")+IFERROR(IF(Y526="",0,Y526),"0")+IFERROR(IF(Y527="",0,Y527),"0")</f>
        <v>1.131</v>
      </c>
      <c r="Z528" s="373"/>
      <c r="AA528" s="373"/>
    </row>
    <row r="529" spans="1:54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400</v>
      </c>
      <c r="X529" s="372">
        <f>IFERROR(SUM(X523:X527),"0")</f>
        <v>405.59999999999997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4301060408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4301060354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4301060407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4301060355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17194.5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17371.690000000002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18312.902507607338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18501.087000000007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33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34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19137.902507607338</v>
      </c>
      <c r="X540" s="372">
        <f>GrossWeightTotalR+PalletQtyTotalR*25</f>
        <v>19351.087000000007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3766.6636186291366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3799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37.805700000000002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113.4</v>
      </c>
      <c r="D547" s="46">
        <f>IFERROR(X57*1,"0")+IFERROR(X58*1,"0")+IFERROR(X59*1,"0")+IFERROR(X60*1,"0")</f>
        <v>725.40000000000009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2246.46</v>
      </c>
      <c r="F547" s="46">
        <f>IFERROR(X134*1,"0")+IFERROR(X135*1,"0")+IFERROR(X136*1,"0")+IFERROR(X137*1,"0")+IFERROR(X138*1,"0")</f>
        <v>120.60000000000001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842.1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2764.5000000000005</v>
      </c>
      <c r="J547" s="46">
        <f>IFERROR(X209*1,"0")+IFERROR(X210*1,"0")+IFERROR(X211*1,"0")+IFERROR(X212*1,"0")+IFERROR(X213*1,"0")+IFERROR(X214*1,"0")+IFERROR(X218*1,"0")+IFERROR(X219*1,"0")</f>
        <v>409.8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361.38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361.38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947.07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6330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72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554.22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121.32000000000001</v>
      </c>
      <c r="U547" s="46">
        <f>IFERROR(X448*1,"0")+IFERROR(X449*1,"0")+IFERROR(X450*1,"0")+IFERROR(X451*1,"0")</f>
        <v>122.39999999999999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980.63999999999987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441.59999999999997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95,00"/>
        <filter val="1 500,00"/>
        <filter val="1 920,00"/>
        <filter val="10,00"/>
        <filter val="100,00"/>
        <filter val="105,00"/>
        <filter val="107,04"/>
        <filter val="107,27"/>
        <filter val="108,00"/>
        <filter val="11,67"/>
        <filter val="110,00"/>
        <filter val="12,00"/>
        <filter val="12,50"/>
        <filter val="120,00"/>
        <filter val="13,33"/>
        <filter val="133,33"/>
        <filter val="14,00"/>
        <filter val="140,00"/>
        <filter val="15,00"/>
        <filter val="150,00"/>
        <filter val="160,00"/>
        <filter val="17 194,50"/>
        <filter val="17,00"/>
        <filter val="17,59"/>
        <filter val="170,00"/>
        <filter val="175,00"/>
        <filter val="18 312,90"/>
        <filter val="19 137,90"/>
        <filter val="2,50"/>
        <filter val="20,00"/>
        <filter val="200,00"/>
        <filter val="208,00"/>
        <filter val="21,00"/>
        <filter val="213,04"/>
        <filter val="232,14"/>
        <filter val="240,00"/>
        <filter val="245,00"/>
        <filter val="250,00"/>
        <filter val="27,62"/>
        <filter val="28,00"/>
        <filter val="283,70"/>
        <filter val="29,07"/>
        <filter val="3 200,00"/>
        <filter val="3 766,66"/>
        <filter val="3,57"/>
        <filter val="30,00"/>
        <filter val="30,40"/>
        <filter val="31,59"/>
        <filter val="315,00"/>
        <filter val="320,00"/>
        <filter val="33"/>
        <filter val="33,00"/>
        <filter val="340,48"/>
        <filter val="35,00"/>
        <filter val="35,19"/>
        <filter val="360,00"/>
        <filter val="4 800,00"/>
        <filter val="40,00"/>
        <filter val="400,00"/>
        <filter val="41,67"/>
        <filter val="416,67"/>
        <filter val="44,84"/>
        <filter val="450,00"/>
        <filter val="46,67"/>
        <filter val="468,00"/>
        <filter val="48,00"/>
        <filter val="488,00"/>
        <filter val="49,50"/>
        <filter val="5,00"/>
        <filter val="5,83"/>
        <filter val="50,00"/>
        <filter val="51,28"/>
        <filter val="52,50"/>
        <filter val="537,50"/>
        <filter val="56,00"/>
        <filter val="59,40"/>
        <filter val="6,00"/>
        <filter val="6,67"/>
        <filter val="60,00"/>
        <filter val="600,00"/>
        <filter val="630,00"/>
        <filter val="659,50"/>
        <filter val="7,70"/>
        <filter val="70,00"/>
        <filter val="715,00"/>
        <filter val="720,00"/>
        <filter val="751,72"/>
        <filter val="8,33"/>
        <filter val="80,00"/>
        <filter val="800,00"/>
        <filter val="835,00"/>
        <filter val="875,00"/>
        <filter val="88,00"/>
        <filter val="90,00"/>
        <filter val="92,40"/>
        <filter val="95,53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2024-05-09T09:50:59Z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