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1AE593-F443-42A4-9C46-D834B6C2DC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X535" i="1"/>
  <c r="W535" i="1"/>
  <c r="Y534" i="1"/>
  <c r="X534" i="1"/>
  <c r="Y533" i="1"/>
  <c r="X533" i="1"/>
  <c r="Y532" i="1"/>
  <c r="X532" i="1"/>
  <c r="Y531" i="1"/>
  <c r="Y535" i="1" s="1"/>
  <c r="X531" i="1"/>
  <c r="X536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X529" i="1" s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O515" i="1"/>
  <c r="Y514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Y476" i="1"/>
  <c r="X476" i="1"/>
  <c r="O476" i="1"/>
  <c r="W474" i="1"/>
  <c r="X473" i="1"/>
  <c r="W473" i="1"/>
  <c r="Y472" i="1"/>
  <c r="X472" i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Y460" i="1"/>
  <c r="X460" i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Y427" i="1"/>
  <c r="X427" i="1"/>
  <c r="O427" i="1"/>
  <c r="X426" i="1"/>
  <c r="Y426" i="1" s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Y419" i="1" s="1"/>
  <c r="Y421" i="1" s="1"/>
  <c r="O419" i="1"/>
  <c r="W416" i="1"/>
  <c r="W415" i="1"/>
  <c r="X414" i="1"/>
  <c r="Y414" i="1" s="1"/>
  <c r="O414" i="1"/>
  <c r="X413" i="1"/>
  <c r="Y413" i="1" s="1"/>
  <c r="O413" i="1"/>
  <c r="Y412" i="1"/>
  <c r="Y415" i="1" s="1"/>
  <c r="X412" i="1"/>
  <c r="O412" i="1"/>
  <c r="W410" i="1"/>
  <c r="X409" i="1"/>
  <c r="W409" i="1"/>
  <c r="Y408" i="1"/>
  <c r="Y409" i="1" s="1"/>
  <c r="X408" i="1"/>
  <c r="X410" i="1" s="1"/>
  <c r="O408" i="1"/>
  <c r="W406" i="1"/>
  <c r="X405" i="1"/>
  <c r="W405" i="1"/>
  <c r="Y404" i="1"/>
  <c r="X404" i="1"/>
  <c r="O404" i="1"/>
  <c r="X403" i="1"/>
  <c r="Y403" i="1" s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Y386" i="1"/>
  <c r="X386" i="1"/>
  <c r="O386" i="1"/>
  <c r="W384" i="1"/>
  <c r="X383" i="1"/>
  <c r="W383" i="1"/>
  <c r="Y382" i="1"/>
  <c r="X382" i="1"/>
  <c r="O382" i="1"/>
  <c r="X381" i="1"/>
  <c r="O381" i="1"/>
  <c r="W377" i="1"/>
  <c r="W376" i="1"/>
  <c r="X375" i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Y368" i="1" s="1"/>
  <c r="Y372" i="1" s="1"/>
  <c r="O368" i="1"/>
  <c r="W366" i="1"/>
  <c r="W365" i="1"/>
  <c r="X364" i="1"/>
  <c r="Y364" i="1" s="1"/>
  <c r="O364" i="1"/>
  <c r="X363" i="1"/>
  <c r="X365" i="1" s="1"/>
  <c r="O363" i="1"/>
  <c r="W361" i="1"/>
  <c r="W360" i="1"/>
  <c r="X359" i="1"/>
  <c r="Y359" i="1" s="1"/>
  <c r="O359" i="1"/>
  <c r="X358" i="1"/>
  <c r="Y358" i="1" s="1"/>
  <c r="O358" i="1"/>
  <c r="X357" i="1"/>
  <c r="Y357" i="1" s="1"/>
  <c r="O357" i="1"/>
  <c r="Y356" i="1"/>
  <c r="X356" i="1"/>
  <c r="O356" i="1"/>
  <c r="X355" i="1"/>
  <c r="O355" i="1"/>
  <c r="W352" i="1"/>
  <c r="W351" i="1"/>
  <c r="X350" i="1"/>
  <c r="O350" i="1"/>
  <c r="W348" i="1"/>
  <c r="W347" i="1"/>
  <c r="X346" i="1"/>
  <c r="Y346" i="1" s="1"/>
  <c r="O346" i="1"/>
  <c r="X345" i="1"/>
  <c r="O345" i="1"/>
  <c r="W343" i="1"/>
  <c r="W342" i="1"/>
  <c r="X341" i="1"/>
  <c r="Y341" i="1" s="1"/>
  <c r="O341" i="1"/>
  <c r="X340" i="1"/>
  <c r="Y340" i="1" s="1"/>
  <c r="O340" i="1"/>
  <c r="X339" i="1"/>
  <c r="Y339" i="1" s="1"/>
  <c r="O339" i="1"/>
  <c r="W337" i="1"/>
  <c r="W336" i="1"/>
  <c r="Y335" i="1"/>
  <c r="X335" i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O328" i="1"/>
  <c r="W324" i="1"/>
  <c r="W323" i="1"/>
  <c r="X322" i="1"/>
  <c r="O322" i="1"/>
  <c r="W320" i="1"/>
  <c r="W319" i="1"/>
  <c r="X318" i="1"/>
  <c r="O318" i="1"/>
  <c r="W316" i="1"/>
  <c r="W315" i="1"/>
  <c r="X314" i="1"/>
  <c r="Y314" i="1" s="1"/>
  <c r="O314" i="1"/>
  <c r="Y313" i="1"/>
  <c r="X313" i="1"/>
  <c r="O313" i="1"/>
  <c r="X312" i="1"/>
  <c r="O312" i="1"/>
  <c r="W310" i="1"/>
  <c r="W309" i="1"/>
  <c r="X308" i="1"/>
  <c r="O308" i="1"/>
  <c r="W305" i="1"/>
  <c r="W304" i="1"/>
  <c r="X303" i="1"/>
  <c r="Y303" i="1" s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Y294" i="1"/>
  <c r="X294" i="1"/>
  <c r="O294" i="1"/>
  <c r="X293" i="1"/>
  <c r="Y293" i="1" s="1"/>
  <c r="O293" i="1"/>
  <c r="X292" i="1"/>
  <c r="Y292" i="1" s="1"/>
  <c r="O292" i="1"/>
  <c r="W289" i="1"/>
  <c r="W288" i="1"/>
  <c r="X287" i="1"/>
  <c r="Y287" i="1" s="1"/>
  <c r="O287" i="1"/>
  <c r="X286" i="1"/>
  <c r="X288" i="1" s="1"/>
  <c r="O286" i="1"/>
  <c r="W284" i="1"/>
  <c r="W283" i="1"/>
  <c r="X282" i="1"/>
  <c r="Y282" i="1" s="1"/>
  <c r="O282" i="1"/>
  <c r="X281" i="1"/>
  <c r="Y281" i="1" s="1"/>
  <c r="X280" i="1"/>
  <c r="Y280" i="1" s="1"/>
  <c r="Y283" i="1" s="1"/>
  <c r="W278" i="1"/>
  <c r="W277" i="1"/>
  <c r="X276" i="1"/>
  <c r="Y276" i="1" s="1"/>
  <c r="O276" i="1"/>
  <c r="X275" i="1"/>
  <c r="Y275" i="1" s="1"/>
  <c r="O275" i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Y267" i="1"/>
  <c r="X267" i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X259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Y238" i="1"/>
  <c r="X238" i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W231" i="1"/>
  <c r="W230" i="1"/>
  <c r="X229" i="1"/>
  <c r="Y229" i="1" s="1"/>
  <c r="O229" i="1"/>
  <c r="X228" i="1"/>
  <c r="Y228" i="1" s="1"/>
  <c r="O228" i="1"/>
  <c r="Y227" i="1"/>
  <c r="X227" i="1"/>
  <c r="O227" i="1"/>
  <c r="X226" i="1"/>
  <c r="Y226" i="1" s="1"/>
  <c r="O226" i="1"/>
  <c r="X225" i="1"/>
  <c r="Y225" i="1" s="1"/>
  <c r="O225" i="1"/>
  <c r="X224" i="1"/>
  <c r="O224" i="1"/>
  <c r="W221" i="1"/>
  <c r="W220" i="1"/>
  <c r="X219" i="1"/>
  <c r="Y219" i="1" s="1"/>
  <c r="O219" i="1"/>
  <c r="X218" i="1"/>
  <c r="Y218" i="1" s="1"/>
  <c r="Y220" i="1" s="1"/>
  <c r="O218" i="1"/>
  <c r="W216" i="1"/>
  <c r="W215" i="1"/>
  <c r="X214" i="1"/>
  <c r="Y214" i="1" s="1"/>
  <c r="O214" i="1"/>
  <c r="X213" i="1"/>
  <c r="Y213" i="1" s="1"/>
  <c r="O213" i="1"/>
  <c r="Y212" i="1"/>
  <c r="X212" i="1"/>
  <c r="O212" i="1"/>
  <c r="X211" i="1"/>
  <c r="Y211" i="1" s="1"/>
  <c r="O211" i="1"/>
  <c r="X210" i="1"/>
  <c r="Y210" i="1" s="1"/>
  <c r="O210" i="1"/>
  <c r="X209" i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O201" i="1"/>
  <c r="W199" i="1"/>
  <c r="W198" i="1"/>
  <c r="Y197" i="1"/>
  <c r="X197" i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Y189" i="1"/>
  <c r="X189" i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Y181" i="1"/>
  <c r="X181" i="1"/>
  <c r="O181" i="1"/>
  <c r="W179" i="1"/>
  <c r="W178" i="1"/>
  <c r="X177" i="1"/>
  <c r="Y177" i="1" s="1"/>
  <c r="O177" i="1"/>
  <c r="X176" i="1"/>
  <c r="Y176" i="1" s="1"/>
  <c r="O176" i="1"/>
  <c r="X175" i="1"/>
  <c r="Y175" i="1" s="1"/>
  <c r="O175" i="1"/>
  <c r="X174" i="1"/>
  <c r="O174" i="1"/>
  <c r="W172" i="1"/>
  <c r="W171" i="1"/>
  <c r="X170" i="1"/>
  <c r="Y170" i="1" s="1"/>
  <c r="O170" i="1"/>
  <c r="X169" i="1"/>
  <c r="O169" i="1"/>
  <c r="W167" i="1"/>
  <c r="W166" i="1"/>
  <c r="Y165" i="1"/>
  <c r="X165" i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Y152" i="1"/>
  <c r="X152" i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G547" i="1" s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F547" i="1" s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Y116" i="1"/>
  <c r="X116" i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Y108" i="1"/>
  <c r="X108" i="1"/>
  <c r="O108" i="1"/>
  <c r="X107" i="1"/>
  <c r="Y107" i="1" s="1"/>
  <c r="X106" i="1"/>
  <c r="X120" i="1" s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Y96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Y82" i="1"/>
  <c r="X82" i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Y74" i="1"/>
  <c r="X74" i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Y66" i="1"/>
  <c r="X66" i="1"/>
  <c r="O66" i="1"/>
  <c r="X65" i="1"/>
  <c r="O65" i="1"/>
  <c r="W62" i="1"/>
  <c r="W61" i="1"/>
  <c r="X60" i="1"/>
  <c r="Y60" i="1" s="1"/>
  <c r="X59" i="1"/>
  <c r="Y59" i="1" s="1"/>
  <c r="O59" i="1"/>
  <c r="Y58" i="1"/>
  <c r="X58" i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O45" i="1"/>
  <c r="W43" i="1"/>
  <c r="W42" i="1"/>
  <c r="X41" i="1"/>
  <c r="O41" i="1"/>
  <c r="W39" i="1"/>
  <c r="X38" i="1"/>
  <c r="W38" i="1"/>
  <c r="Y37" i="1"/>
  <c r="Y38" i="1" s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Y103" i="1" l="1"/>
  <c r="Y198" i="1"/>
  <c r="Y342" i="1"/>
  <c r="Y399" i="1"/>
  <c r="Y482" i="1"/>
  <c r="X171" i="1"/>
  <c r="Y169" i="1"/>
  <c r="Y171" i="1" s="1"/>
  <c r="X205" i="1"/>
  <c r="Y201" i="1"/>
  <c r="W547" i="1"/>
  <c r="X504" i="1"/>
  <c r="Y497" i="1"/>
  <c r="Y504" i="1" s="1"/>
  <c r="W537" i="1"/>
  <c r="X35" i="1"/>
  <c r="X43" i="1"/>
  <c r="X42" i="1"/>
  <c r="Y41" i="1"/>
  <c r="Y42" i="1" s="1"/>
  <c r="X47" i="1"/>
  <c r="X46" i="1"/>
  <c r="Y45" i="1"/>
  <c r="Y46" i="1" s="1"/>
  <c r="J547" i="1"/>
  <c r="X231" i="1"/>
  <c r="Y248" i="1"/>
  <c r="Y299" i="1"/>
  <c r="X304" i="1"/>
  <c r="Y302" i="1"/>
  <c r="Y304" i="1" s="1"/>
  <c r="X347" i="1"/>
  <c r="Y345" i="1"/>
  <c r="Y347" i="1" s="1"/>
  <c r="X406" i="1"/>
  <c r="Y402" i="1"/>
  <c r="Y405" i="1" s="1"/>
  <c r="X441" i="1"/>
  <c r="X440" i="1"/>
  <c r="Y439" i="1"/>
  <c r="Y440" i="1" s="1"/>
  <c r="X445" i="1"/>
  <c r="X444" i="1"/>
  <c r="Y443" i="1"/>
  <c r="Y444" i="1" s="1"/>
  <c r="D547" i="1"/>
  <c r="E547" i="1"/>
  <c r="X94" i="1"/>
  <c r="X104" i="1"/>
  <c r="X130" i="1"/>
  <c r="H547" i="1"/>
  <c r="I547" i="1"/>
  <c r="X179" i="1"/>
  <c r="X199" i="1"/>
  <c r="X220" i="1"/>
  <c r="X283" i="1"/>
  <c r="T547" i="1"/>
  <c r="Y34" i="1"/>
  <c r="Y205" i="1"/>
  <c r="F9" i="1"/>
  <c r="J9" i="1"/>
  <c r="F10" i="1"/>
  <c r="B547" i="1"/>
  <c r="X539" i="1"/>
  <c r="X538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60" i="1"/>
  <c r="X271" i="1"/>
  <c r="Y262" i="1"/>
  <c r="Y271" i="1" s="1"/>
  <c r="X272" i="1"/>
  <c r="X277" i="1"/>
  <c r="Y274" i="1"/>
  <c r="Y277" i="1" s="1"/>
  <c r="X316" i="1"/>
  <c r="X319" i="1"/>
  <c r="Y318" i="1"/>
  <c r="Y319" i="1" s="1"/>
  <c r="X320" i="1"/>
  <c r="X323" i="1"/>
  <c r="Y322" i="1"/>
  <c r="Y323" i="1" s="1"/>
  <c r="X324" i="1"/>
  <c r="Q547" i="1"/>
  <c r="X337" i="1"/>
  <c r="Y328" i="1"/>
  <c r="Y336" i="1" s="1"/>
  <c r="X336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X160" i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N547" i="1"/>
  <c r="X248" i="1"/>
  <c r="Y251" i="1"/>
  <c r="Y252" i="1" s="1"/>
  <c r="Y255" i="1"/>
  <c r="Y259" i="1" s="1"/>
  <c r="X278" i="1"/>
  <c r="X284" i="1"/>
  <c r="X289" i="1"/>
  <c r="Y286" i="1"/>
  <c r="Y288" i="1" s="1"/>
  <c r="X299" i="1"/>
  <c r="X305" i="1"/>
  <c r="P547" i="1"/>
  <c r="X309" i="1"/>
  <c r="Y308" i="1"/>
  <c r="Y309" i="1" s="1"/>
  <c r="X310" i="1"/>
  <c r="X315" i="1"/>
  <c r="Y312" i="1"/>
  <c r="Y315" i="1" s="1"/>
  <c r="X343" i="1"/>
  <c r="X342" i="1"/>
  <c r="X348" i="1"/>
  <c r="X351" i="1"/>
  <c r="Y350" i="1"/>
  <c r="Y351" i="1" s="1"/>
  <c r="X352" i="1"/>
  <c r="R547" i="1"/>
  <c r="X360" i="1"/>
  <c r="Y355" i="1"/>
  <c r="Y360" i="1" s="1"/>
  <c r="X361" i="1"/>
  <c r="X366" i="1"/>
  <c r="Y363" i="1"/>
  <c r="Y365" i="1" s="1"/>
  <c r="X372" i="1"/>
  <c r="X373" i="1"/>
  <c r="X376" i="1"/>
  <c r="Y375" i="1"/>
  <c r="Y376" i="1" s="1"/>
  <c r="X377" i="1"/>
  <c r="S547" i="1"/>
  <c r="X384" i="1"/>
  <c r="Y381" i="1"/>
  <c r="Y383" i="1" s="1"/>
  <c r="X432" i="1"/>
  <c r="X437" i="1"/>
  <c r="Y434" i="1"/>
  <c r="Y436" i="1" s="1"/>
  <c r="X453" i="1"/>
  <c r="V547" i="1"/>
  <c r="X468" i="1"/>
  <c r="Y457" i="1"/>
  <c r="Y468" i="1" s="1"/>
  <c r="X483" i="1"/>
  <c r="X488" i="1"/>
  <c r="Y485" i="1"/>
  <c r="Y488" i="1" s="1"/>
  <c r="X512" i="1"/>
  <c r="X521" i="1"/>
  <c r="Y515" i="1"/>
  <c r="Y520" i="1" s="1"/>
  <c r="O547" i="1"/>
  <c r="X300" i="1"/>
  <c r="X400" i="1"/>
  <c r="X399" i="1"/>
  <c r="X416" i="1"/>
  <c r="X415" i="1"/>
  <c r="X422" i="1"/>
  <c r="X431" i="1"/>
  <c r="Y424" i="1"/>
  <c r="Y431" i="1" s="1"/>
  <c r="X436" i="1"/>
  <c r="U547" i="1"/>
  <c r="X452" i="1"/>
  <c r="Y448" i="1"/>
  <c r="Y452" i="1" s="1"/>
  <c r="X469" i="1"/>
  <c r="X474" i="1"/>
  <c r="Y471" i="1"/>
  <c r="Y473" i="1" s="1"/>
  <c r="X482" i="1"/>
  <c r="X489" i="1"/>
  <c r="X492" i="1"/>
  <c r="Y491" i="1"/>
  <c r="Y492" i="1" s="1"/>
  <c r="X493" i="1"/>
  <c r="X511" i="1"/>
  <c r="Y507" i="1"/>
  <c r="Y511" i="1" s="1"/>
  <c r="X520" i="1"/>
  <c r="X421" i="1"/>
  <c r="X505" i="1"/>
  <c r="Y523" i="1"/>
  <c r="Y528" i="1" s="1"/>
  <c r="X528" i="1"/>
  <c r="X537" i="1" l="1"/>
  <c r="Y542" i="1"/>
  <c r="X541" i="1"/>
  <c r="X540" i="1"/>
</calcChain>
</file>

<file path=xl/sharedStrings.xml><?xml version="1.0" encoding="utf-8"?>
<sst xmlns="http://schemas.openxmlformats.org/spreadsheetml/2006/main" count="2317" uniqueCount="768">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</sst>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11" sqref="AA1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767</v>
      </c>
      <c r="I5" s="418"/>
      <c r="J5" s="418"/>
      <c r="K5" s="418"/>
      <c r="L5" s="419"/>
      <c r="M5" s="59"/>
      <c r="O5" s="24" t="s">
        <v>10</v>
      </c>
      <c r="P5" s="745">
        <v>45428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0.5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hidden="1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54" hidden="1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20</v>
      </c>
      <c r="X57" s="371">
        <f>IFERROR(IF(W57="",0,CEILING((W57/$H57),1)*$H57),"")</f>
        <v>21.6</v>
      </c>
      <c r="Y57" s="36">
        <f>IFERROR(IF(X57=0,"",ROUNDUP(X57/H57,0)*0.02175),"")</f>
        <v>4.3499999999999997E-2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1.8518518518518516</v>
      </c>
      <c r="X61" s="372">
        <f>IFERROR(X57/H57,"0")+IFERROR(X58/H58,"0")+IFERROR(X59/H59,"0")+IFERROR(X60/H60,"0")</f>
        <v>2</v>
      </c>
      <c r="Y61" s="372">
        <f>IFERROR(IF(Y57="",0,Y57),"0")+IFERROR(IF(Y58="",0,Y58),"0")+IFERROR(IF(Y59="",0,Y59),"0")+IFERROR(IF(Y60="",0,Y60),"0")</f>
        <v>4.3499999999999997E-2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20</v>
      </c>
      <c r="X62" s="372">
        <f>IFERROR(SUM(X57:X60),"0")</f>
        <v>21.6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30</v>
      </c>
      <c r="X69" s="371">
        <f t="shared" si="2"/>
        <v>32.400000000000006</v>
      </c>
      <c r="Y69" s="36">
        <f t="shared" si="3"/>
        <v>6.5250000000000002E-2</v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2.7777777777777777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3.0000000000000004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6.5250000000000002E-2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30</v>
      </c>
      <c r="X87" s="372">
        <f>IFERROR(SUM(X65:X85),"0")</f>
        <v>32.400000000000006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hidden="1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60</v>
      </c>
      <c r="X108" s="371">
        <f t="shared" si="6"/>
        <v>67.2</v>
      </c>
      <c r="Y108" s="36">
        <f>IFERROR(IF(X108=0,"",ROUNDUP(X108/H108,0)*0.02175),"")</f>
        <v>0.17399999999999999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7.1428571428571423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8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0.17399999999999999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60</v>
      </c>
      <c r="X121" s="372">
        <f>IFERROR(SUM(X106:X119),"0")</f>
        <v>67.2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hidden="1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idden="1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0</v>
      </c>
      <c r="X139" s="372">
        <f>IFERROR(X134/H134,"0")+IFERROR(X135/H135,"0")+IFERROR(X136/H136,"0")+IFERROR(X137/H137,"0")+IFERROR(X138/H138,"0")</f>
        <v>0</v>
      </c>
      <c r="Y139" s="372">
        <f>IFERROR(IF(Y134="",0,Y134),"0")+IFERROR(IF(Y135="",0,Y135),"0")+IFERROR(IF(Y136="",0,Y136),"0")+IFERROR(IF(Y137="",0,Y137),"0")+IFERROR(IF(Y138="",0,Y138),"0")</f>
        <v>0</v>
      </c>
      <c r="Z139" s="373"/>
      <c r="AA139" s="373"/>
    </row>
    <row r="140" spans="1:54" hidden="1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0</v>
      </c>
      <c r="X140" s="372">
        <f>IFERROR(SUM(X134:X138),"0")</f>
        <v>0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hidden="1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hidden="1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0</v>
      </c>
      <c r="X160" s="372">
        <f>IFERROR(X151/H151,"0")+IFERROR(X152/H152,"0")+IFERROR(X153/H153,"0")+IFERROR(X154/H154,"0")+IFERROR(X155/H155,"0")+IFERROR(X156/H156,"0")+IFERROR(X157/H157,"0")+IFERROR(X158/H158,"0")+IFERROR(X159/H159,"0")</f>
        <v>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3"/>
      <c r="AA160" s="373"/>
    </row>
    <row r="161" spans="1:54" hidden="1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0</v>
      </c>
      <c r="X161" s="372">
        <f>IFERROR(SUM(X151:X159),"0")</f>
        <v>0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hidden="1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idden="1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hidden="1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0</v>
      </c>
      <c r="X193" s="371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idden="1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3"/>
      <c r="AA198" s="373"/>
    </row>
    <row r="199" spans="1:54" hidden="1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0</v>
      </c>
      <c r="X199" s="372">
        <f>IFERROR(SUM(X181:X197),"0")</f>
        <v>0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idden="1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hidden="1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idden="1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hidden="1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hidden="1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0</v>
      </c>
      <c r="X218" s="371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idden="1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0</v>
      </c>
      <c r="X220" s="372">
        <f>IFERROR(X218/H218,"0")+IFERROR(X219/H219,"0")</f>
        <v>0</v>
      </c>
      <c r="Y220" s="372">
        <f>IFERROR(IF(Y218="",0,Y218),"0")+IFERROR(IF(Y219="",0,Y219),"0")</f>
        <v>0</v>
      </c>
      <c r="Z220" s="373"/>
      <c r="AA220" s="373"/>
    </row>
    <row r="221" spans="1:54" hidden="1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0</v>
      </c>
      <c r="X221" s="372">
        <f>IFERROR(SUM(X218:X219),"0")</f>
        <v>0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idden="1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hidden="1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50</v>
      </c>
      <c r="X235" s="371">
        <f t="shared" si="13"/>
        <v>54</v>
      </c>
      <c r="Y235" s="36">
        <f>IFERROR(IF(X235=0,"",ROUNDUP(X235/H235,0)*0.02175),"")</f>
        <v>0.10874999999999999</v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4.6296296296296298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5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0.10874999999999999</v>
      </c>
      <c r="Z248" s="373"/>
      <c r="AA248" s="373"/>
    </row>
    <row r="249" spans="1:54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50</v>
      </c>
      <c r="X249" s="372">
        <f>IFERROR(SUM(X234:X247),"0")</f>
        <v>54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70</v>
      </c>
      <c r="X256" s="371">
        <f>IFERROR(IF(W256="",0,CEILING((W256/$H256),1)*$H256),"")</f>
        <v>71.400000000000006</v>
      </c>
      <c r="Y256" s="36">
        <f>IFERROR(IF(X256=0,"",ROUNDUP(X256/H256,0)*0.00753),"")</f>
        <v>0.12801000000000001</v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16.666666666666664</v>
      </c>
      <c r="X259" s="372">
        <f>IFERROR(X255/H255,"0")+IFERROR(X256/H256,"0")+IFERROR(X257/H257,"0")+IFERROR(X258/H258,"0")</f>
        <v>17</v>
      </c>
      <c r="Y259" s="372">
        <f>IFERROR(IF(Y255="",0,Y255),"0")+IFERROR(IF(Y256="",0,Y256),"0")+IFERROR(IF(Y257="",0,Y257),"0")+IFERROR(IF(Y258="",0,Y258),"0")</f>
        <v>0.12801000000000001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70</v>
      </c>
      <c r="X260" s="372">
        <f>IFERROR(SUM(X255:X258),"0")</f>
        <v>71.400000000000006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300</v>
      </c>
      <c r="X262" s="371">
        <f t="shared" ref="X262:X270" si="15">IFERROR(IF(W262="",0,CEILING((W262/$H262),1)*$H262),"")</f>
        <v>304.2</v>
      </c>
      <c r="Y262" s="36">
        <f>IFERROR(IF(X262=0,"",ROUNDUP(X262/H262,0)*0.02175),"")</f>
        <v>0.84824999999999995</v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38.46153846153846</v>
      </c>
      <c r="X271" s="372">
        <f>IFERROR(X262/H262,"0")+IFERROR(X263/H263,"0")+IFERROR(X264/H264,"0")+IFERROR(X265/H265,"0")+IFERROR(X266/H266,"0")+IFERROR(X267/H267,"0")+IFERROR(X268/H268,"0")+IFERROR(X269/H269,"0")+IFERROR(X270/H270,"0")</f>
        <v>39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0.84824999999999995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300</v>
      </c>
      <c r="X272" s="372">
        <f>IFERROR(SUM(X262:X270),"0")</f>
        <v>304.2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hidden="1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20</v>
      </c>
      <c r="X275" s="371">
        <f>IFERROR(IF(W275="",0,CEILING((W275/$H275),1)*$H275),"")</f>
        <v>23.4</v>
      </c>
      <c r="Y275" s="36">
        <f>IFERROR(IF(X275=0,"",ROUNDUP(X275/H275,0)*0.02175),"")</f>
        <v>6.5250000000000002E-2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2.5641025641025643</v>
      </c>
      <c r="X277" s="372">
        <f>IFERROR(X274/H274,"0")+IFERROR(X275/H275,"0")+IFERROR(X276/H276,"0")</f>
        <v>3</v>
      </c>
      <c r="Y277" s="372">
        <f>IFERROR(IF(Y274="",0,Y274),"0")+IFERROR(IF(Y275="",0,Y275),"0")+IFERROR(IF(Y276="",0,Y276),"0")</f>
        <v>6.5250000000000002E-2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20</v>
      </c>
      <c r="X278" s="372">
        <f>IFERROR(SUM(X274:X276),"0")</f>
        <v>23.4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hidden="1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80</v>
      </c>
      <c r="X312" s="371">
        <f>IFERROR(IF(W312="",0,CEILING((W312/$H312),1)*$H312),"")</f>
        <v>81</v>
      </c>
      <c r="Y312" s="36">
        <f>IFERROR(IF(X312=0,"",ROUNDUP(X312/H312,0)*0.02175),"")</f>
        <v>0.21749999999999997</v>
      </c>
      <c r="Z312" s="56"/>
      <c r="AA312" s="57"/>
      <c r="AE312" s="58"/>
      <c r="BB312" s="242" t="s">
        <v>1</v>
      </c>
    </row>
    <row r="313" spans="1:54" ht="27" hidden="1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hidden="1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0</v>
      </c>
      <c r="X314" s="37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9.8765432098765444</v>
      </c>
      <c r="X315" s="372">
        <f>IFERROR(X312/H312,"0")+IFERROR(X313/H313,"0")+IFERROR(X314/H314,"0")</f>
        <v>10</v>
      </c>
      <c r="Y315" s="372">
        <f>IFERROR(IF(Y312="",0,Y312),"0")+IFERROR(IF(Y313="",0,Y313),"0")+IFERROR(IF(Y314="",0,Y314),"0")</f>
        <v>0.21749999999999997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80</v>
      </c>
      <c r="X316" s="372">
        <f>IFERROR(SUM(X312:X314),"0")</f>
        <v>81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200</v>
      </c>
      <c r="X329" s="371">
        <f t="shared" si="17"/>
        <v>210</v>
      </c>
      <c r="Y329" s="36">
        <f>IFERROR(IF(X329=0,"",ROUNDUP(X329/H329,0)*0.02175),"")</f>
        <v>0.30449999999999999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4301011240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4301011326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4301011238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15</v>
      </c>
      <c r="X333" s="371">
        <f t="shared" si="17"/>
        <v>15</v>
      </c>
      <c r="Y333" s="36">
        <f>IFERROR(IF(X333=0,"",ROUNDUP(X333/H333,0)*0.02175),"")</f>
        <v>2.1749999999999999E-2</v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14.333333333333334</v>
      </c>
      <c r="X336" s="372">
        <f>IFERROR(X328/H328,"0")+IFERROR(X329/H329,"0")+IFERROR(X330/H330,"0")+IFERROR(X331/H331,"0")+IFERROR(X332/H332,"0")+IFERROR(X333/H333,"0")+IFERROR(X334/H334,"0")+IFERROR(X335/H335,"0")</f>
        <v>15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0.32624999999999998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215</v>
      </c>
      <c r="X337" s="372">
        <f>IFERROR(SUM(X328:X335),"0")</f>
        <v>225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220</v>
      </c>
      <c r="X339" s="371">
        <f>IFERROR(IF(W339="",0,CEILING((W339/$H339),1)*$H339),"")</f>
        <v>225</v>
      </c>
      <c r="Y339" s="36">
        <f>IFERROR(IF(X339=0,"",ROUNDUP(X339/H339,0)*0.02175),"")</f>
        <v>0.32624999999999998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14.666666666666666</v>
      </c>
      <c r="X342" s="372">
        <f>IFERROR(X339/H339,"0")+IFERROR(X340/H340,"0")+IFERROR(X341/H341,"0")</f>
        <v>15</v>
      </c>
      <c r="Y342" s="372">
        <f>IFERROR(IF(Y339="",0,Y339),"0")+IFERROR(IF(Y340="",0,Y340),"0")+IFERROR(IF(Y341="",0,Y341),"0")</f>
        <v>0.32624999999999998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220</v>
      </c>
      <c r="X343" s="372">
        <f>IFERROR(SUM(X339:X341),"0")</f>
        <v>225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hidden="1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hidden="1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hidden="1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180</v>
      </c>
      <c r="X368" s="371">
        <f>IFERROR(IF(W368="",0,CEILING((W368/$H368),1)*$H368),"")</f>
        <v>187.2</v>
      </c>
      <c r="Y368" s="36">
        <f>IFERROR(IF(X368=0,"",ROUNDUP(X368/H368,0)*0.02175),"")</f>
        <v>0.52200000000000002</v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23.076923076923077</v>
      </c>
      <c r="X372" s="372">
        <f>IFERROR(X368/H368,"0")+IFERROR(X369/H369,"0")+IFERROR(X370/H370,"0")+IFERROR(X371/H371,"0")</f>
        <v>24</v>
      </c>
      <c r="Y372" s="372">
        <f>IFERROR(IF(Y368="",0,Y368),"0")+IFERROR(IF(Y369="",0,Y369),"0")+IFERROR(IF(Y370="",0,Y370),"0")+IFERROR(IF(Y371="",0,Y371),"0")</f>
        <v>0.52200000000000002</v>
      </c>
      <c r="Z372" s="373"/>
      <c r="AA372" s="373"/>
    </row>
    <row r="373" spans="1:54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180</v>
      </c>
      <c r="X373" s="372">
        <f>IFERROR(SUM(X368:X371),"0")</f>
        <v>187.2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4</v>
      </c>
      <c r="X386" s="371">
        <f t="shared" ref="X386:X398" si="18">IFERROR(IF(W386="",0,CEILING((W386/$H386),1)*$H386),"")</f>
        <v>4.2</v>
      </c>
      <c r="Y386" s="36">
        <f>IFERROR(IF(X386=0,"",ROUNDUP(X386/H386,0)*0.00753),"")</f>
        <v>7.5300000000000002E-3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40</v>
      </c>
      <c r="X387" s="371">
        <f t="shared" si="18"/>
        <v>42</v>
      </c>
      <c r="Y387" s="36">
        <f>IFERROR(IF(X387=0,"",ROUNDUP(X387/H387,0)*0.00753),"")</f>
        <v>7.5300000000000006E-2</v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60</v>
      </c>
      <c r="X388" s="371">
        <f t="shared" si="18"/>
        <v>63</v>
      </c>
      <c r="Y388" s="36">
        <f>IFERROR(IF(X388=0,"",ROUNDUP(X388/H388,0)*0.00753),"")</f>
        <v>0.11295000000000001</v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hidden="1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24.761904761904759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26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0.19578000000000001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104</v>
      </c>
      <c r="X400" s="372">
        <f>IFERROR(SUM(X386:X398),"0")</f>
        <v>109.2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idden="1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hidden="1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60</v>
      </c>
      <c r="X424" s="371">
        <f t="shared" ref="X424:X430" si="20">IFERROR(IF(W424="",0,CEILING((W424/$H424),1)*$H424),"")</f>
        <v>63</v>
      </c>
      <c r="Y424" s="36">
        <f>IFERROR(IF(X424=0,"",ROUNDUP(X424/H424,0)*0.00753),"")</f>
        <v>0.11295000000000001</v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14.285714285714285</v>
      </c>
      <c r="X431" s="372">
        <f>IFERROR(X424/H424,"0")+IFERROR(X425/H425,"0")+IFERROR(X426/H426,"0")+IFERROR(X427/H427,"0")+IFERROR(X428/H428,"0")+IFERROR(X429/H429,"0")+IFERROR(X430/H430,"0")</f>
        <v>15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0.11295000000000001</v>
      </c>
      <c r="Z431" s="373"/>
      <c r="AA431" s="373"/>
    </row>
    <row r="432" spans="1:54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60</v>
      </c>
      <c r="X432" s="372">
        <f>IFERROR(SUM(X424:X430),"0")</f>
        <v>63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hidden="1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220</v>
      </c>
      <c r="X458" s="371">
        <f t="shared" si="21"/>
        <v>221.76000000000002</v>
      </c>
      <c r="Y458" s="36">
        <f t="shared" si="22"/>
        <v>0.50231999999999999</v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100</v>
      </c>
      <c r="X461" s="371">
        <f t="shared" si="21"/>
        <v>100.32000000000001</v>
      </c>
      <c r="Y461" s="36">
        <f t="shared" si="22"/>
        <v>0.22724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60.606060606060602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61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0.72955999999999999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320</v>
      </c>
      <c r="X469" s="372">
        <f>IFERROR(SUM(X457:X467),"0")</f>
        <v>322.08000000000004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60</v>
      </c>
      <c r="X471" s="371">
        <f>IFERROR(IF(W471="",0,CEILING((W471/$H471),1)*$H471),"")</f>
        <v>63.36</v>
      </c>
      <c r="Y471" s="36">
        <f>IFERROR(IF(X471=0,"",ROUNDUP(X471/H471,0)*0.01196),"")</f>
        <v>0.14352000000000001</v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11.363636363636363</v>
      </c>
      <c r="X473" s="372">
        <f>IFERROR(X471/H471,"0")+IFERROR(X472/H472,"0")</f>
        <v>12</v>
      </c>
      <c r="Y473" s="372">
        <f>IFERROR(IF(Y471="",0,Y471),"0")+IFERROR(IF(Y472="",0,Y472),"0")</f>
        <v>0.14352000000000001</v>
      </c>
      <c r="Z473" s="373"/>
      <c r="AA473" s="373"/>
    </row>
    <row r="474" spans="1:54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60</v>
      </c>
      <c r="X474" s="372">
        <f>IFERROR(SUM(X471:X472),"0")</f>
        <v>63.36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60</v>
      </c>
      <c r="X476" s="371">
        <f t="shared" ref="X476:X481" si="23">IFERROR(IF(W476="",0,CEILING((W476/$H476),1)*$H476),"")</f>
        <v>63.36</v>
      </c>
      <c r="Y476" s="36">
        <f>IFERROR(IF(X476=0,"",ROUNDUP(X476/H476,0)*0.01196),"")</f>
        <v>0.14352000000000001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90</v>
      </c>
      <c r="X477" s="371">
        <f t="shared" si="23"/>
        <v>95.04</v>
      </c>
      <c r="Y477" s="36">
        <f>IFERROR(IF(X477=0,"",ROUNDUP(X477/H477,0)*0.01196),"")</f>
        <v>0.21528</v>
      </c>
      <c r="Z477" s="56"/>
      <c r="AA477" s="57"/>
      <c r="AE477" s="58"/>
      <c r="BB477" s="326" t="s">
        <v>1</v>
      </c>
    </row>
    <row r="478" spans="1:54" ht="27" hidden="1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28.409090909090907</v>
      </c>
      <c r="X482" s="372">
        <f>IFERROR(X476/H476,"0")+IFERROR(X477/H477,"0")+IFERROR(X478/H478,"0")+IFERROR(X479/H479,"0")+IFERROR(X480/H480,"0")+IFERROR(X481/H481,"0")</f>
        <v>30</v>
      </c>
      <c r="Y482" s="372">
        <f>IFERROR(IF(Y476="",0,Y476),"0")+IFERROR(IF(Y477="",0,Y477),"0")+IFERROR(IF(Y478="",0,Y478),"0")+IFERROR(IF(Y479="",0,Y479),"0")+IFERROR(IF(Y480="",0,Y480),"0")+IFERROR(IF(Y481="",0,Y481),"0")</f>
        <v>0.35880000000000001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150</v>
      </c>
      <c r="X483" s="372">
        <f>IFERROR(SUM(X476:X481),"0")</f>
        <v>158.4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70</v>
      </c>
      <c r="X516" s="371">
        <f t="shared" si="26"/>
        <v>71.400000000000006</v>
      </c>
      <c r="Y516" s="36">
        <f>IFERROR(IF(X516=0,"",ROUNDUP(X516/H516,0)*0.00753),"")</f>
        <v>0.12801000000000001</v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16.666666666666664</v>
      </c>
      <c r="X520" s="372">
        <f>IFERROR(X514/H514,"0")+IFERROR(X515/H515,"0")+IFERROR(X516/H516,"0")+IFERROR(X517/H517,"0")+IFERROR(X518/H518,"0")+IFERROR(X519/H519,"0")</f>
        <v>17</v>
      </c>
      <c r="Y520" s="372">
        <f>IFERROR(IF(Y514="",0,Y514),"0")+IFERROR(IF(Y515="",0,Y515),"0")+IFERROR(IF(Y516="",0,Y516),"0")+IFERROR(IF(Y517="",0,Y517),"0")+IFERROR(IF(Y518="",0,Y518),"0")+IFERROR(IF(Y519="",0,Y519),"0")</f>
        <v>0.12801000000000001</v>
      </c>
      <c r="Z520" s="373"/>
      <c r="AA520" s="373"/>
    </row>
    <row r="521" spans="1:54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70</v>
      </c>
      <c r="X521" s="372">
        <f>IFERROR(SUM(X514:X519),"0")</f>
        <v>71.400000000000006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hidden="1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hidden="1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hidden="1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4301060354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4301060408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4301060355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4301060407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2009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2079.8399999999997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2126.6704458504455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2201.5320000000011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4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4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2226.6704458504455</v>
      </c>
      <c r="X540" s="372">
        <f>GrossWeightTotalR+PalletQtyTotalR*25</f>
        <v>2301.5320000000011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292.14096397429734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302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4.4936299999999996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21.6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99.600000000000009</v>
      </c>
      <c r="F547" s="46">
        <f>IFERROR(X134*1,"0")+IFERROR(X135*1,"0")+IFERROR(X136*1,"0")+IFERROR(X137*1,"0")+IFERROR(X138*1,"0")</f>
        <v>0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46">
        <f>IFERROR(X209*1,"0")+IFERROR(X210*1,"0")+IFERROR(X211*1,"0")+IFERROR(X212*1,"0")+IFERROR(X213*1,"0")+IFERROR(X214*1,"0")+IFERROR(X218*1,"0")+IFERROR(X219*1,"0")</f>
        <v>0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453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453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81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450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187.2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109.2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63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543.84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71.400000000000006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85"/>
        <filter val="100,00"/>
        <filter val="104,00"/>
        <filter val="11,36"/>
        <filter val="14,29"/>
        <filter val="14,33"/>
        <filter val="14,67"/>
        <filter val="15,00"/>
        <filter val="150,00"/>
        <filter val="16,67"/>
        <filter val="180,00"/>
        <filter val="2 009,00"/>
        <filter val="2 126,67"/>
        <filter val="2 226,67"/>
        <filter val="2,56"/>
        <filter val="2,78"/>
        <filter val="20,00"/>
        <filter val="200,00"/>
        <filter val="215,00"/>
        <filter val="220,00"/>
        <filter val="23,08"/>
        <filter val="24,76"/>
        <filter val="28,41"/>
        <filter val="292,14"/>
        <filter val="30,00"/>
        <filter val="300,00"/>
        <filter val="320,00"/>
        <filter val="38,46"/>
        <filter val="4"/>
        <filter val="4,00"/>
        <filter val="4,63"/>
        <filter val="40,00"/>
        <filter val="50,00"/>
        <filter val="60,00"/>
        <filter val="60,61"/>
        <filter val="7,14"/>
        <filter val="70,00"/>
        <filter val="80,00"/>
        <filter val="9,88"/>
        <filter val="90,00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2024-05-14T10:19:29Z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