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80F779-B94F-4AF0-958D-E6F6A73BE2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O537" i="1" s="1"/>
  <c r="BN536" i="1"/>
  <c r="BL536" i="1"/>
  <c r="X536" i="1"/>
  <c r="BM536" i="1" s="1"/>
  <c r="BN535" i="1"/>
  <c r="BL535" i="1"/>
  <c r="X535" i="1"/>
  <c r="BO535" i="1" s="1"/>
  <c r="BN534" i="1"/>
  <c r="BL534" i="1"/>
  <c r="X534" i="1"/>
  <c r="BM534" i="1" s="1"/>
  <c r="W532" i="1"/>
  <c r="W531" i="1"/>
  <c r="BN530" i="1"/>
  <c r="BL530" i="1"/>
  <c r="X530" i="1"/>
  <c r="BN529" i="1"/>
  <c r="BL529" i="1"/>
  <c r="X529" i="1"/>
  <c r="BM529" i="1" s="1"/>
  <c r="BN528" i="1"/>
  <c r="BL528" i="1"/>
  <c r="X528" i="1"/>
  <c r="BN527" i="1"/>
  <c r="BL527" i="1"/>
  <c r="X527" i="1"/>
  <c r="BN526" i="1"/>
  <c r="BL526" i="1"/>
  <c r="Y526" i="1"/>
  <c r="X526" i="1"/>
  <c r="BO526" i="1" s="1"/>
  <c r="W524" i="1"/>
  <c r="W523" i="1"/>
  <c r="BO522" i="1"/>
  <c r="BN522" i="1"/>
  <c r="BL522" i="1"/>
  <c r="X522" i="1"/>
  <c r="BN521" i="1"/>
  <c r="BL521" i="1"/>
  <c r="X521" i="1"/>
  <c r="BO521" i="1" s="1"/>
  <c r="BN520" i="1"/>
  <c r="BL520" i="1"/>
  <c r="X520" i="1"/>
  <c r="BN519" i="1"/>
  <c r="BL519" i="1"/>
  <c r="X519" i="1"/>
  <c r="BO519" i="1" s="1"/>
  <c r="BN518" i="1"/>
  <c r="BL518" i="1"/>
  <c r="X518" i="1"/>
  <c r="O518" i="1"/>
  <c r="BN517" i="1"/>
  <c r="BL517" i="1"/>
  <c r="X517" i="1"/>
  <c r="W515" i="1"/>
  <c r="X514" i="1"/>
  <c r="W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4" i="1" s="1"/>
  <c r="X510" i="1"/>
  <c r="X515" i="1" s="1"/>
  <c r="W508" i="1"/>
  <c r="W507" i="1"/>
  <c r="BN506" i="1"/>
  <c r="BL506" i="1"/>
  <c r="X506" i="1"/>
  <c r="BN505" i="1"/>
  <c r="BL505" i="1"/>
  <c r="X505" i="1"/>
  <c r="BO505" i="1" s="1"/>
  <c r="BN504" i="1"/>
  <c r="BL504" i="1"/>
  <c r="X504" i="1"/>
  <c r="BN503" i="1"/>
  <c r="BL503" i="1"/>
  <c r="X503" i="1"/>
  <c r="BO503" i="1" s="1"/>
  <c r="BN502" i="1"/>
  <c r="BL502" i="1"/>
  <c r="X502" i="1"/>
  <c r="BN501" i="1"/>
  <c r="BL501" i="1"/>
  <c r="X501" i="1"/>
  <c r="BO501" i="1" s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BO489" i="1" s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O479" i="1"/>
  <c r="W477" i="1"/>
  <c r="W476" i="1"/>
  <c r="BN475" i="1"/>
  <c r="BL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BO469" i="1" s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BO465" i="1" s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BO461" i="1" s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X444" i="1"/>
  <c r="W444" i="1"/>
  <c r="W443" i="1"/>
  <c r="BN442" i="1"/>
  <c r="BL442" i="1"/>
  <c r="X442" i="1"/>
  <c r="BO442" i="1" s="1"/>
  <c r="O442" i="1"/>
  <c r="W440" i="1"/>
  <c r="W439" i="1"/>
  <c r="BN438" i="1"/>
  <c r="BL438" i="1"/>
  <c r="X438" i="1"/>
  <c r="BO438" i="1" s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X413" i="1" s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BO385" i="1" s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BO371" i="1" s="1"/>
  <c r="O371" i="1"/>
  <c r="W369" i="1"/>
  <c r="W368" i="1"/>
  <c r="BN367" i="1"/>
  <c r="BL367" i="1"/>
  <c r="X367" i="1"/>
  <c r="BO367" i="1" s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BO359" i="1" s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BO349" i="1" s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BO338" i="1" s="1"/>
  <c r="O338" i="1"/>
  <c r="BN337" i="1"/>
  <c r="BL337" i="1"/>
  <c r="X337" i="1"/>
  <c r="BO337" i="1" s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O331" i="1" s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X325" i="1" s="1"/>
  <c r="O323" i="1"/>
  <c r="W321" i="1"/>
  <c r="W320" i="1"/>
  <c r="BN319" i="1"/>
  <c r="BL319" i="1"/>
  <c r="X319" i="1"/>
  <c r="X321" i="1" s="1"/>
  <c r="O319" i="1"/>
  <c r="W317" i="1"/>
  <c r="W316" i="1"/>
  <c r="BN315" i="1"/>
  <c r="BL315" i="1"/>
  <c r="X315" i="1"/>
  <c r="BO315" i="1" s="1"/>
  <c r="O315" i="1"/>
  <c r="BN314" i="1"/>
  <c r="BL314" i="1"/>
  <c r="X314" i="1"/>
  <c r="BO314" i="1" s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BO304" i="1" s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M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BO287" i="1" s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BO225" i="1" s="1"/>
  <c r="O225" i="1"/>
  <c r="BN224" i="1"/>
  <c r="BL224" i="1"/>
  <c r="X224" i="1"/>
  <c r="O224" i="1"/>
  <c r="W221" i="1"/>
  <c r="W220" i="1"/>
  <c r="BN219" i="1"/>
  <c r="BL219" i="1"/>
  <c r="X219" i="1"/>
  <c r="O219" i="1"/>
  <c r="BN218" i="1"/>
  <c r="BL218" i="1"/>
  <c r="X218" i="1"/>
  <c r="O218" i="1"/>
  <c r="W216" i="1"/>
  <c r="W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BM209" i="1" s="1"/>
  <c r="O209" i="1"/>
  <c r="W206" i="1"/>
  <c r="W205" i="1"/>
  <c r="BN204" i="1"/>
  <c r="BL204" i="1"/>
  <c r="X204" i="1"/>
  <c r="BO204" i="1" s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BO201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N194" i="1"/>
  <c r="BL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X178" i="1" s="1"/>
  <c r="O174" i="1"/>
  <c r="W172" i="1"/>
  <c r="W171" i="1"/>
  <c r="BN170" i="1"/>
  <c r="BL170" i="1"/>
  <c r="X170" i="1"/>
  <c r="O170" i="1"/>
  <c r="BN169" i="1"/>
  <c r="BL169" i="1"/>
  <c r="X169" i="1"/>
  <c r="BM169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M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M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BM145" i="1" s="1"/>
  <c r="O145" i="1"/>
  <c r="BN144" i="1"/>
  <c r="BL144" i="1"/>
  <c r="X144" i="1"/>
  <c r="X148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M135" i="1" s="1"/>
  <c r="O135" i="1"/>
  <c r="BN134" i="1"/>
  <c r="BL134" i="1"/>
  <c r="X134" i="1"/>
  <c r="O134" i="1"/>
  <c r="W131" i="1"/>
  <c r="W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M126" i="1" s="1"/>
  <c r="O126" i="1"/>
  <c r="BN125" i="1"/>
  <c r="BL125" i="1"/>
  <c r="X125" i="1"/>
  <c r="O125" i="1"/>
  <c r="BN124" i="1"/>
  <c r="BL124" i="1"/>
  <c r="X124" i="1"/>
  <c r="BM124" i="1" s="1"/>
  <c r="O124" i="1"/>
  <c r="BN123" i="1"/>
  <c r="BL123" i="1"/>
  <c r="X123" i="1"/>
  <c r="X131" i="1" s="1"/>
  <c r="O123" i="1"/>
  <c r="W121" i="1"/>
  <c r="W120" i="1"/>
  <c r="BN119" i="1"/>
  <c r="BL119" i="1"/>
  <c r="X119" i="1"/>
  <c r="O119" i="1"/>
  <c r="BN118" i="1"/>
  <c r="BL118" i="1"/>
  <c r="Y118" i="1"/>
  <c r="X118" i="1"/>
  <c r="BM118" i="1" s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O115" i="1"/>
  <c r="BN114" i="1"/>
  <c r="BL114" i="1"/>
  <c r="Y114" i="1"/>
  <c r="X114" i="1"/>
  <c r="BM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Y110" i="1"/>
  <c r="X110" i="1"/>
  <c r="BM110" i="1" s="1"/>
  <c r="O110" i="1"/>
  <c r="BN109" i="1"/>
  <c r="BL109" i="1"/>
  <c r="X109" i="1"/>
  <c r="BM109" i="1" s="1"/>
  <c r="O109" i="1"/>
  <c r="BN108" i="1"/>
  <c r="BL108" i="1"/>
  <c r="X108" i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O102" i="1"/>
  <c r="BN101" i="1"/>
  <c r="BL101" i="1"/>
  <c r="Y101" i="1"/>
  <c r="X101" i="1"/>
  <c r="O101" i="1"/>
  <c r="BN100" i="1"/>
  <c r="BL100" i="1"/>
  <c r="X100" i="1"/>
  <c r="BM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Y96" i="1" s="1"/>
  <c r="O96" i="1"/>
  <c r="W94" i="1"/>
  <c r="W93" i="1"/>
  <c r="BN92" i="1"/>
  <c r="BL92" i="1"/>
  <c r="X92" i="1"/>
  <c r="BM92" i="1" s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BO89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M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M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M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M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M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M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M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W544" i="1" s="1"/>
  <c r="BN23" i="1"/>
  <c r="BL23" i="1"/>
  <c r="X23" i="1"/>
  <c r="BO23" i="1" s="1"/>
  <c r="O23" i="1"/>
  <c r="BN22" i="1"/>
  <c r="BL22" i="1"/>
  <c r="X22" i="1"/>
  <c r="X25" i="1" s="1"/>
  <c r="H10" i="1"/>
  <c r="A9" i="1"/>
  <c r="J9" i="1" s="1"/>
  <c r="D7" i="1"/>
  <c r="P6" i="1"/>
  <c r="O2" i="1"/>
  <c r="BO115" i="1" l="1"/>
  <c r="BM115" i="1"/>
  <c r="Y115" i="1"/>
  <c r="BM175" i="1"/>
  <c r="Y175" i="1"/>
  <c r="BM187" i="1"/>
  <c r="Y187" i="1"/>
  <c r="BM195" i="1"/>
  <c r="Y195" i="1"/>
  <c r="BO241" i="1"/>
  <c r="BM241" i="1"/>
  <c r="Y241" i="1"/>
  <c r="BO267" i="1"/>
  <c r="BM267" i="1"/>
  <c r="Y267" i="1"/>
  <c r="X311" i="1"/>
  <c r="X310" i="1"/>
  <c r="BO309" i="1"/>
  <c r="BM309" i="1"/>
  <c r="Y309" i="1"/>
  <c r="Y310" i="1" s="1"/>
  <c r="BO313" i="1"/>
  <c r="BM313" i="1"/>
  <c r="Y313" i="1"/>
  <c r="BO343" i="1"/>
  <c r="BM343" i="1"/>
  <c r="Y343" i="1"/>
  <c r="X380" i="1"/>
  <c r="X379" i="1"/>
  <c r="BO378" i="1"/>
  <c r="BM378" i="1"/>
  <c r="Y378" i="1"/>
  <c r="Y379" i="1" s="1"/>
  <c r="BO384" i="1"/>
  <c r="BM384" i="1"/>
  <c r="Y384" i="1"/>
  <c r="BO406" i="1"/>
  <c r="BM406" i="1"/>
  <c r="Y406" i="1"/>
  <c r="BO437" i="1"/>
  <c r="BM437" i="1"/>
  <c r="Y437" i="1"/>
  <c r="BO474" i="1"/>
  <c r="BM474" i="1"/>
  <c r="Y474" i="1"/>
  <c r="BM520" i="1"/>
  <c r="Y520" i="1"/>
  <c r="Y22" i="1"/>
  <c r="BM22" i="1"/>
  <c r="BO22" i="1"/>
  <c r="Y57" i="1"/>
  <c r="BM57" i="1"/>
  <c r="Y60" i="1"/>
  <c r="BM60" i="1"/>
  <c r="X86" i="1"/>
  <c r="Y77" i="1"/>
  <c r="BM77" i="1"/>
  <c r="Y97" i="1"/>
  <c r="BM97" i="1"/>
  <c r="BO101" i="1"/>
  <c r="BM101" i="1"/>
  <c r="BO111" i="1"/>
  <c r="BM111" i="1"/>
  <c r="Y111" i="1"/>
  <c r="BO119" i="1"/>
  <c r="BM119" i="1"/>
  <c r="Y119" i="1"/>
  <c r="X199" i="1"/>
  <c r="BM183" i="1"/>
  <c r="Y183" i="1"/>
  <c r="BM191" i="1"/>
  <c r="Y191" i="1"/>
  <c r="BO229" i="1"/>
  <c r="BM229" i="1"/>
  <c r="Y229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30" i="1"/>
  <c r="BM330" i="1"/>
  <c r="Y330" i="1"/>
  <c r="BO366" i="1"/>
  <c r="BM366" i="1"/>
  <c r="Y366" i="1"/>
  <c r="BO394" i="1"/>
  <c r="BM394" i="1"/>
  <c r="Y394" i="1"/>
  <c r="BO427" i="1"/>
  <c r="BM427" i="1"/>
  <c r="Y427" i="1"/>
  <c r="BO464" i="1"/>
  <c r="BM464" i="1"/>
  <c r="Y464" i="1"/>
  <c r="BO488" i="1"/>
  <c r="BM488" i="1"/>
  <c r="Y488" i="1"/>
  <c r="BO528" i="1"/>
  <c r="BM528" i="1"/>
  <c r="Y528" i="1"/>
  <c r="X166" i="1"/>
  <c r="X248" i="1"/>
  <c r="BM23" i="1"/>
  <c r="BM28" i="1"/>
  <c r="BM31" i="1"/>
  <c r="BM58" i="1"/>
  <c r="BM67" i="1"/>
  <c r="BM70" i="1"/>
  <c r="BM75" i="1"/>
  <c r="BM78" i="1"/>
  <c r="BM83" i="1"/>
  <c r="BM99" i="1"/>
  <c r="BM112" i="1"/>
  <c r="BM116" i="1"/>
  <c r="BO126" i="1"/>
  <c r="BO135" i="1"/>
  <c r="BO145" i="1"/>
  <c r="BO154" i="1"/>
  <c r="BO158" i="1"/>
  <c r="BM165" i="1"/>
  <c r="BM177" i="1"/>
  <c r="BM181" i="1"/>
  <c r="BM185" i="1"/>
  <c r="BM189" i="1"/>
  <c r="BM193" i="1"/>
  <c r="BM197" i="1"/>
  <c r="BM214" i="1"/>
  <c r="BM227" i="1"/>
  <c r="BO362" i="1"/>
  <c r="BM362" i="1"/>
  <c r="Y362" i="1"/>
  <c r="BO374" i="1"/>
  <c r="BM374" i="1"/>
  <c r="Y374" i="1"/>
  <c r="BO392" i="1"/>
  <c r="BM392" i="1"/>
  <c r="Y392" i="1"/>
  <c r="BO400" i="1"/>
  <c r="BM400" i="1"/>
  <c r="Y400" i="1"/>
  <c r="BO423" i="1"/>
  <c r="BM423" i="1"/>
  <c r="Y423" i="1"/>
  <c r="BO433" i="1"/>
  <c r="BM433" i="1"/>
  <c r="Y433" i="1"/>
  <c r="BO446" i="1"/>
  <c r="X448" i="1"/>
  <c r="BO452" i="1"/>
  <c r="BM452" i="1"/>
  <c r="Y452" i="1"/>
  <c r="BO462" i="1"/>
  <c r="BM462" i="1"/>
  <c r="Y462" i="1"/>
  <c r="BO470" i="1"/>
  <c r="BM470" i="1"/>
  <c r="Y470" i="1"/>
  <c r="BO484" i="1"/>
  <c r="BM484" i="1"/>
  <c r="Y484" i="1"/>
  <c r="BM518" i="1"/>
  <c r="Y518" i="1"/>
  <c r="X24" i="1"/>
  <c r="X34" i="1"/>
  <c r="BM27" i="1"/>
  <c r="BM32" i="1"/>
  <c r="Y52" i="1"/>
  <c r="BM52" i="1"/>
  <c r="BM59" i="1"/>
  <c r="Y65" i="1"/>
  <c r="BM65" i="1"/>
  <c r="BO65" i="1"/>
  <c r="BM66" i="1"/>
  <c r="BM71" i="1"/>
  <c r="Y73" i="1"/>
  <c r="BM73" i="1"/>
  <c r="BM74" i="1"/>
  <c r="BM79" i="1"/>
  <c r="Y81" i="1"/>
  <c r="BM81" i="1"/>
  <c r="BM82" i="1"/>
  <c r="Y89" i="1"/>
  <c r="BM89" i="1"/>
  <c r="BM91" i="1"/>
  <c r="Y107" i="1"/>
  <c r="BM107" i="1"/>
  <c r="BO110" i="1"/>
  <c r="BO114" i="1"/>
  <c r="BO118" i="1"/>
  <c r="Y123" i="1"/>
  <c r="BM123" i="1"/>
  <c r="BO123" i="1"/>
  <c r="Y126" i="1"/>
  <c r="Y127" i="1"/>
  <c r="BM127" i="1"/>
  <c r="BM128" i="1"/>
  <c r="Y135" i="1"/>
  <c r="Y136" i="1"/>
  <c r="BM136" i="1"/>
  <c r="BM137" i="1"/>
  <c r="Y145" i="1"/>
  <c r="Y146" i="1"/>
  <c r="BM146" i="1"/>
  <c r="Y151" i="1"/>
  <c r="BM151" i="1"/>
  <c r="BM152" i="1"/>
  <c r="Y154" i="1"/>
  <c r="Y155" i="1"/>
  <c r="BM155" i="1"/>
  <c r="BM156" i="1"/>
  <c r="Y158" i="1"/>
  <c r="Y159" i="1"/>
  <c r="BM159" i="1"/>
  <c r="BO175" i="1"/>
  <c r="BO183" i="1"/>
  <c r="BO187" i="1"/>
  <c r="BO191" i="1"/>
  <c r="BO195" i="1"/>
  <c r="BM201" i="1"/>
  <c r="Y203" i="1"/>
  <c r="BM203" i="1"/>
  <c r="BM204" i="1"/>
  <c r="BM210" i="1"/>
  <c r="Y212" i="1"/>
  <c r="BM212" i="1"/>
  <c r="BM213" i="1"/>
  <c r="X220" i="1"/>
  <c r="BM218" i="1"/>
  <c r="Y225" i="1"/>
  <c r="BM225" i="1"/>
  <c r="BM226" i="1"/>
  <c r="Y234" i="1"/>
  <c r="BM234" i="1"/>
  <c r="Y235" i="1"/>
  <c r="BM235" i="1"/>
  <c r="Y239" i="1"/>
  <c r="BM239" i="1"/>
  <c r="Y243" i="1"/>
  <c r="BM243" i="1"/>
  <c r="Y247" i="1"/>
  <c r="BM247" i="1"/>
  <c r="Y257" i="1"/>
  <c r="BM257" i="1"/>
  <c r="Y265" i="1"/>
  <c r="BM265" i="1"/>
  <c r="Y269" i="1"/>
  <c r="BM269" i="1"/>
  <c r="X283" i="1"/>
  <c r="Y287" i="1"/>
  <c r="BM287" i="1"/>
  <c r="Y296" i="1"/>
  <c r="BM296" i="1"/>
  <c r="Y304" i="1"/>
  <c r="BM304" i="1"/>
  <c r="X317" i="1"/>
  <c r="Y315" i="1"/>
  <c r="BM315" i="1"/>
  <c r="X316" i="1"/>
  <c r="Y319" i="1"/>
  <c r="Y320" i="1" s="1"/>
  <c r="BM319" i="1"/>
  <c r="BO319" i="1"/>
  <c r="X320" i="1"/>
  <c r="Y323" i="1"/>
  <c r="Y324" i="1" s="1"/>
  <c r="BM323" i="1"/>
  <c r="BO323" i="1"/>
  <c r="X324" i="1"/>
  <c r="Y332" i="1"/>
  <c r="BM332" i="1"/>
  <c r="Y337" i="1"/>
  <c r="BM337" i="1"/>
  <c r="Y349" i="1"/>
  <c r="BM349" i="1"/>
  <c r="X355" i="1"/>
  <c r="X354" i="1"/>
  <c r="BO353" i="1"/>
  <c r="BM353" i="1"/>
  <c r="Y353" i="1"/>
  <c r="Y354" i="1" s="1"/>
  <c r="BO358" i="1"/>
  <c r="BM358" i="1"/>
  <c r="Y358" i="1"/>
  <c r="BO396" i="1"/>
  <c r="BM396" i="1"/>
  <c r="Y396" i="1"/>
  <c r="BO429" i="1"/>
  <c r="BM429" i="1"/>
  <c r="Y429" i="1"/>
  <c r="X455" i="1"/>
  <c r="X454" i="1"/>
  <c r="BO451" i="1"/>
  <c r="BM451" i="1"/>
  <c r="Y451" i="1"/>
  <c r="Y454" i="1" s="1"/>
  <c r="BO453" i="1"/>
  <c r="BM453" i="1"/>
  <c r="Y453" i="1"/>
  <c r="BO459" i="1"/>
  <c r="BM459" i="1"/>
  <c r="Y459" i="1"/>
  <c r="BO466" i="1"/>
  <c r="BM466" i="1"/>
  <c r="Y466" i="1"/>
  <c r="BO480" i="1"/>
  <c r="BM480" i="1"/>
  <c r="Y480" i="1"/>
  <c r="BO490" i="1"/>
  <c r="BM490" i="1"/>
  <c r="Y490" i="1"/>
  <c r="X496" i="1"/>
  <c r="X495" i="1"/>
  <c r="BO494" i="1"/>
  <c r="BM494" i="1"/>
  <c r="Y494" i="1"/>
  <c r="Y495" i="1" s="1"/>
  <c r="BO518" i="1"/>
  <c r="BM521" i="1"/>
  <c r="BM522" i="1"/>
  <c r="Y522" i="1"/>
  <c r="BO530" i="1"/>
  <c r="BM530" i="1"/>
  <c r="Y530" i="1"/>
  <c r="X368" i="1"/>
  <c r="X369" i="1"/>
  <c r="X386" i="1"/>
  <c r="X387" i="1"/>
  <c r="X439" i="1"/>
  <c r="X440" i="1"/>
  <c r="X492" i="1"/>
  <c r="X491" i="1"/>
  <c r="BM519" i="1"/>
  <c r="BO520" i="1"/>
  <c r="A10" i="1"/>
  <c r="X87" i="1"/>
  <c r="BO98" i="1"/>
  <c r="Y98" i="1"/>
  <c r="BO100" i="1"/>
  <c r="BM117" i="1"/>
  <c r="BO117" i="1"/>
  <c r="Y117" i="1"/>
  <c r="BM125" i="1"/>
  <c r="BO125" i="1"/>
  <c r="Y125" i="1"/>
  <c r="BM157" i="1"/>
  <c r="BO157" i="1"/>
  <c r="Y157" i="1"/>
  <c r="BM170" i="1"/>
  <c r="BO170" i="1"/>
  <c r="Y170" i="1"/>
  <c r="BM286" i="1"/>
  <c r="X289" i="1"/>
  <c r="BO286" i="1"/>
  <c r="Y286" i="1"/>
  <c r="X290" i="1"/>
  <c r="BM517" i="1"/>
  <c r="X523" i="1"/>
  <c r="X524" i="1"/>
  <c r="BO517" i="1"/>
  <c r="Y517" i="1"/>
  <c r="F9" i="1"/>
  <c r="F10" i="1"/>
  <c r="W541" i="1"/>
  <c r="Y29" i="1"/>
  <c r="BO29" i="1"/>
  <c r="Y33" i="1"/>
  <c r="BO33" i="1"/>
  <c r="Y37" i="1"/>
  <c r="Y38" i="1" s="1"/>
  <c r="BO37" i="1"/>
  <c r="Y41" i="1"/>
  <c r="Y42" i="1" s="1"/>
  <c r="BO41" i="1"/>
  <c r="Y45" i="1"/>
  <c r="Y46" i="1" s="1"/>
  <c r="BO45" i="1"/>
  <c r="Y51" i="1"/>
  <c r="Y53" i="1" s="1"/>
  <c r="BO51" i="1"/>
  <c r="X54" i="1"/>
  <c r="X62" i="1"/>
  <c r="Y68" i="1"/>
  <c r="BO68" i="1"/>
  <c r="Y72" i="1"/>
  <c r="BO72" i="1"/>
  <c r="Y76" i="1"/>
  <c r="BO76" i="1"/>
  <c r="Y80" i="1"/>
  <c r="BO80" i="1"/>
  <c r="Y84" i="1"/>
  <c r="BO84" i="1"/>
  <c r="BO90" i="1"/>
  <c r="Y90" i="1"/>
  <c r="BO92" i="1"/>
  <c r="X94" i="1"/>
  <c r="Y100" i="1"/>
  <c r="BO102" i="1"/>
  <c r="Y102" i="1"/>
  <c r="BM106" i="1"/>
  <c r="X120" i="1"/>
  <c r="BO106" i="1"/>
  <c r="BO108" i="1"/>
  <c r="Y108" i="1"/>
  <c r="F550" i="1"/>
  <c r="X139" i="1"/>
  <c r="BM134" i="1"/>
  <c r="X140" i="1"/>
  <c r="BO134" i="1"/>
  <c r="Y134" i="1"/>
  <c r="BM182" i="1"/>
  <c r="BO182" i="1"/>
  <c r="Y182" i="1"/>
  <c r="BM190" i="1"/>
  <c r="BO190" i="1"/>
  <c r="Y190" i="1"/>
  <c r="X198" i="1"/>
  <c r="BM202" i="1"/>
  <c r="BO202" i="1"/>
  <c r="Y202" i="1"/>
  <c r="BM236" i="1"/>
  <c r="BO236" i="1"/>
  <c r="Y236" i="1"/>
  <c r="BM244" i="1"/>
  <c r="BO244" i="1"/>
  <c r="Y244" i="1"/>
  <c r="BO417" i="1"/>
  <c r="Y417" i="1"/>
  <c r="BM417" i="1"/>
  <c r="X419" i="1"/>
  <c r="H9" i="1"/>
  <c r="Y28" i="1"/>
  <c r="Y32" i="1"/>
  <c r="X35" i="1"/>
  <c r="X39" i="1"/>
  <c r="X43" i="1"/>
  <c r="X47" i="1"/>
  <c r="X53" i="1"/>
  <c r="Y59" i="1"/>
  <c r="X61" i="1"/>
  <c r="Y67" i="1"/>
  <c r="Y71" i="1"/>
  <c r="Y75" i="1"/>
  <c r="Y79" i="1"/>
  <c r="Y83" i="1"/>
  <c r="X93" i="1"/>
  <c r="Y92" i="1"/>
  <c r="BM98" i="1"/>
  <c r="Y99" i="1"/>
  <c r="X103" i="1"/>
  <c r="Y106" i="1"/>
  <c r="BO109" i="1"/>
  <c r="BM113" i="1"/>
  <c r="BO113" i="1"/>
  <c r="Y113" i="1"/>
  <c r="X121" i="1"/>
  <c r="BM129" i="1"/>
  <c r="BO129" i="1"/>
  <c r="Y129" i="1"/>
  <c r="G550" i="1"/>
  <c r="BM144" i="1"/>
  <c r="X147" i="1"/>
  <c r="BO144" i="1"/>
  <c r="Y144" i="1"/>
  <c r="BM153" i="1"/>
  <c r="BO153" i="1"/>
  <c r="Y153" i="1"/>
  <c r="X161" i="1"/>
  <c r="X206" i="1"/>
  <c r="BM211" i="1"/>
  <c r="BO211" i="1"/>
  <c r="Y211" i="1"/>
  <c r="BM224" i="1"/>
  <c r="X230" i="1"/>
  <c r="X231" i="1"/>
  <c r="BO224" i="1"/>
  <c r="Y224" i="1"/>
  <c r="BM348" i="1"/>
  <c r="X350" i="1"/>
  <c r="X351" i="1"/>
  <c r="BO348" i="1"/>
  <c r="Y348" i="1"/>
  <c r="BO397" i="1"/>
  <c r="Y397" i="1"/>
  <c r="BM397" i="1"/>
  <c r="X403" i="1"/>
  <c r="B550" i="1"/>
  <c r="W542" i="1"/>
  <c r="Y23" i="1"/>
  <c r="Y24" i="1" s="1"/>
  <c r="W540" i="1"/>
  <c r="Y27" i="1"/>
  <c r="BO27" i="1"/>
  <c r="Y31" i="1"/>
  <c r="BM37" i="1"/>
  <c r="BM41" i="1"/>
  <c r="BM45" i="1"/>
  <c r="BM51" i="1"/>
  <c r="D550" i="1"/>
  <c r="Y58" i="1"/>
  <c r="Y61" i="1" s="1"/>
  <c r="E550" i="1"/>
  <c r="Y66" i="1"/>
  <c r="Y70" i="1"/>
  <c r="Y74" i="1"/>
  <c r="Y78" i="1"/>
  <c r="Y82" i="1"/>
  <c r="BM90" i="1"/>
  <c r="Y91" i="1"/>
  <c r="X104" i="1"/>
  <c r="BM96" i="1"/>
  <c r="BO96" i="1"/>
  <c r="BM102" i="1"/>
  <c r="BM108" i="1"/>
  <c r="Y109" i="1"/>
  <c r="X130" i="1"/>
  <c r="BM138" i="1"/>
  <c r="BO138" i="1"/>
  <c r="Y138" i="1"/>
  <c r="X171" i="1"/>
  <c r="X179" i="1"/>
  <c r="BM174" i="1"/>
  <c r="BO174" i="1"/>
  <c r="Y174" i="1"/>
  <c r="BM186" i="1"/>
  <c r="BO186" i="1"/>
  <c r="Y186" i="1"/>
  <c r="BM194" i="1"/>
  <c r="BO194" i="1"/>
  <c r="Y194" i="1"/>
  <c r="X215" i="1"/>
  <c r="BM219" i="1"/>
  <c r="BO219" i="1"/>
  <c r="Y219" i="1"/>
  <c r="BM228" i="1"/>
  <c r="BO228" i="1"/>
  <c r="Y228" i="1"/>
  <c r="BM336" i="1"/>
  <c r="BO336" i="1"/>
  <c r="Y336" i="1"/>
  <c r="X340" i="1"/>
  <c r="X160" i="1"/>
  <c r="X205" i="1"/>
  <c r="BO242" i="1"/>
  <c r="Y242" i="1"/>
  <c r="BM242" i="1"/>
  <c r="BM268" i="1"/>
  <c r="BO268" i="1"/>
  <c r="Y268" i="1"/>
  <c r="X272" i="1"/>
  <c r="BM282" i="1"/>
  <c r="X284" i="1"/>
  <c r="BO282" i="1"/>
  <c r="Y282" i="1"/>
  <c r="Y283" i="1" s="1"/>
  <c r="BM295" i="1"/>
  <c r="BO295" i="1"/>
  <c r="Y295" i="1"/>
  <c r="Q550" i="1"/>
  <c r="BM329" i="1"/>
  <c r="X339" i="1"/>
  <c r="BO329" i="1"/>
  <c r="Y329" i="1"/>
  <c r="BM344" i="1"/>
  <c r="BO344" i="1"/>
  <c r="Y344" i="1"/>
  <c r="BM361" i="1"/>
  <c r="BO361" i="1"/>
  <c r="Y361" i="1"/>
  <c r="BM475" i="1"/>
  <c r="X477" i="1"/>
  <c r="BO475" i="1"/>
  <c r="Y475" i="1"/>
  <c r="Y476" i="1" s="1"/>
  <c r="Y112" i="1"/>
  <c r="Y116" i="1"/>
  <c r="Y124" i="1"/>
  <c r="BO124" i="1"/>
  <c r="Y128" i="1"/>
  <c r="Y137" i="1"/>
  <c r="H550" i="1"/>
  <c r="Y152" i="1"/>
  <c r="Y156" i="1"/>
  <c r="I550" i="1"/>
  <c r="Y165" i="1"/>
  <c r="Y166" i="1" s="1"/>
  <c r="BO165" i="1"/>
  <c r="Y169" i="1"/>
  <c r="Y171" i="1" s="1"/>
  <c r="BO169" i="1"/>
  <c r="X172" i="1"/>
  <c r="Y177" i="1"/>
  <c r="Y181" i="1"/>
  <c r="BO181" i="1"/>
  <c r="Y185" i="1"/>
  <c r="Y189" i="1"/>
  <c r="Y193" i="1"/>
  <c r="Y197" i="1"/>
  <c r="Y201" i="1"/>
  <c r="J550" i="1"/>
  <c r="Y210" i="1"/>
  <c r="Y214" i="1"/>
  <c r="Y218" i="1"/>
  <c r="Y220" i="1" s="1"/>
  <c r="BO218" i="1"/>
  <c r="X221" i="1"/>
  <c r="Y227" i="1"/>
  <c r="BM240" i="1"/>
  <c r="BO240" i="1"/>
  <c r="Y240" i="1"/>
  <c r="BM256" i="1"/>
  <c r="BO256" i="1"/>
  <c r="Y256" i="1"/>
  <c r="X260" i="1"/>
  <c r="BM276" i="1"/>
  <c r="BO276" i="1"/>
  <c r="Y276" i="1"/>
  <c r="BM303" i="1"/>
  <c r="X305" i="1"/>
  <c r="X306" i="1"/>
  <c r="BO303" i="1"/>
  <c r="Y303" i="1"/>
  <c r="Y305" i="1" s="1"/>
  <c r="X345" i="1"/>
  <c r="BO430" i="1"/>
  <c r="Y430" i="1"/>
  <c r="BM430" i="1"/>
  <c r="BM460" i="1"/>
  <c r="BO460" i="1"/>
  <c r="Y460" i="1"/>
  <c r="X471" i="1"/>
  <c r="BM467" i="1"/>
  <c r="BO467" i="1"/>
  <c r="Y467" i="1"/>
  <c r="Y204" i="1"/>
  <c r="Y209" i="1"/>
  <c r="BO209" i="1"/>
  <c r="Y213" i="1"/>
  <c r="X216" i="1"/>
  <c r="Y226" i="1"/>
  <c r="N550" i="1"/>
  <c r="L550" i="1"/>
  <c r="X249" i="1"/>
  <c r="BO234" i="1"/>
  <c r="BO238" i="1"/>
  <c r="Y238" i="1"/>
  <c r="BM238" i="1"/>
  <c r="BO246" i="1"/>
  <c r="Y246" i="1"/>
  <c r="BM246" i="1"/>
  <c r="X259" i="1"/>
  <c r="BM264" i="1"/>
  <c r="BO264" i="1"/>
  <c r="Y264" i="1"/>
  <c r="X277" i="1"/>
  <c r="BM299" i="1"/>
  <c r="BO299" i="1"/>
  <c r="Y299" i="1"/>
  <c r="BM333" i="1"/>
  <c r="BO333" i="1"/>
  <c r="Y333" i="1"/>
  <c r="X364" i="1"/>
  <c r="BM373" i="1"/>
  <c r="BO373" i="1"/>
  <c r="Y373" i="1"/>
  <c r="X425" i="1"/>
  <c r="BO422" i="1"/>
  <c r="Y422" i="1"/>
  <c r="T550" i="1"/>
  <c r="BM422" i="1"/>
  <c r="X424" i="1"/>
  <c r="BM258" i="1"/>
  <c r="BM262" i="1"/>
  <c r="BM266" i="1"/>
  <c r="BM270" i="1"/>
  <c r="X271" i="1"/>
  <c r="BM274" i="1"/>
  <c r="BM288" i="1"/>
  <c r="BM297" i="1"/>
  <c r="BM314" i="1"/>
  <c r="BM331" i="1"/>
  <c r="BM338" i="1"/>
  <c r="BM342" i="1"/>
  <c r="BM359" i="1"/>
  <c r="BM367" i="1"/>
  <c r="BM371" i="1"/>
  <c r="X376" i="1"/>
  <c r="BM385" i="1"/>
  <c r="BM395" i="1"/>
  <c r="BO395" i="1"/>
  <c r="Y395" i="1"/>
  <c r="BM407" i="1"/>
  <c r="BO407" i="1"/>
  <c r="Y407" i="1"/>
  <c r="X412" i="1"/>
  <c r="BM411" i="1"/>
  <c r="BO411" i="1"/>
  <c r="Y411" i="1"/>
  <c r="Y412" i="1" s="1"/>
  <c r="BM415" i="1"/>
  <c r="X418" i="1"/>
  <c r="BO415" i="1"/>
  <c r="Y415" i="1"/>
  <c r="Y418" i="1" s="1"/>
  <c r="BM428" i="1"/>
  <c r="X434" i="1"/>
  <c r="BO428" i="1"/>
  <c r="Y428" i="1"/>
  <c r="V550" i="1"/>
  <c r="X476" i="1"/>
  <c r="BM483" i="1"/>
  <c r="BO483" i="1"/>
  <c r="Y483" i="1"/>
  <c r="W550" i="1"/>
  <c r="X507" i="1"/>
  <c r="BM500" i="1"/>
  <c r="X508" i="1"/>
  <c r="BO500" i="1"/>
  <c r="Y500" i="1"/>
  <c r="BM504" i="1"/>
  <c r="BO504" i="1"/>
  <c r="Y504" i="1"/>
  <c r="X532" i="1"/>
  <c r="X278" i="1"/>
  <c r="O550" i="1"/>
  <c r="X301" i="1"/>
  <c r="X346" i="1"/>
  <c r="X363" i="1"/>
  <c r="X375" i="1"/>
  <c r="X402" i="1"/>
  <c r="BM389" i="1"/>
  <c r="BO389" i="1"/>
  <c r="BO393" i="1"/>
  <c r="Y393" i="1"/>
  <c r="BM393" i="1"/>
  <c r="BO401" i="1"/>
  <c r="Y401" i="1"/>
  <c r="BM401" i="1"/>
  <c r="X408" i="1"/>
  <c r="BO405" i="1"/>
  <c r="Y405" i="1"/>
  <c r="Y408" i="1" s="1"/>
  <c r="BM405" i="1"/>
  <c r="X435" i="1"/>
  <c r="BM463" i="1"/>
  <c r="BO463" i="1"/>
  <c r="Y463" i="1"/>
  <c r="BM527" i="1"/>
  <c r="BO527" i="1"/>
  <c r="Y527" i="1"/>
  <c r="Y258" i="1"/>
  <c r="Y262" i="1"/>
  <c r="Y266" i="1"/>
  <c r="Y270" i="1"/>
  <c r="Y274" i="1"/>
  <c r="Y277" i="1" s="1"/>
  <c r="BO274" i="1"/>
  <c r="Y288" i="1"/>
  <c r="Y293" i="1"/>
  <c r="BO293" i="1"/>
  <c r="Y297" i="1"/>
  <c r="X300" i="1"/>
  <c r="P550" i="1"/>
  <c r="Y314" i="1"/>
  <c r="Y316" i="1" s="1"/>
  <c r="Y331" i="1"/>
  <c r="Y338" i="1"/>
  <c r="Y342" i="1"/>
  <c r="Y345" i="1" s="1"/>
  <c r="BO342" i="1"/>
  <c r="R550" i="1"/>
  <c r="Y359" i="1"/>
  <c r="Y367" i="1"/>
  <c r="Y368" i="1" s="1"/>
  <c r="Y371" i="1"/>
  <c r="S550" i="1"/>
  <c r="Y385" i="1"/>
  <c r="Y389" i="1"/>
  <c r="BM391" i="1"/>
  <c r="BO391" i="1"/>
  <c r="Y391" i="1"/>
  <c r="BM399" i="1"/>
  <c r="BO399" i="1"/>
  <c r="Y399" i="1"/>
  <c r="X409" i="1"/>
  <c r="BM432" i="1"/>
  <c r="BO432" i="1"/>
  <c r="Y432" i="1"/>
  <c r="Y434" i="1" s="1"/>
  <c r="BM479" i="1"/>
  <c r="X485" i="1"/>
  <c r="X486" i="1"/>
  <c r="BO479" i="1"/>
  <c r="Y479" i="1"/>
  <c r="BM502" i="1"/>
  <c r="BO502" i="1"/>
  <c r="Y502" i="1"/>
  <c r="BM506" i="1"/>
  <c r="BO506" i="1"/>
  <c r="Y506" i="1"/>
  <c r="BM438" i="1"/>
  <c r="BM442" i="1"/>
  <c r="X443" i="1"/>
  <c r="BM446" i="1"/>
  <c r="X447" i="1"/>
  <c r="BM461" i="1"/>
  <c r="BM465" i="1"/>
  <c r="BM469" i="1"/>
  <c r="BM481" i="1"/>
  <c r="BM489" i="1"/>
  <c r="BM501" i="1"/>
  <c r="BM503" i="1"/>
  <c r="BM505" i="1"/>
  <c r="BM526" i="1"/>
  <c r="Y529" i="1"/>
  <c r="Y531" i="1" s="1"/>
  <c r="BO529" i="1"/>
  <c r="X531" i="1"/>
  <c r="X539" i="1"/>
  <c r="Y519" i="1"/>
  <c r="Y521" i="1"/>
  <c r="Y534" i="1"/>
  <c r="BO534" i="1"/>
  <c r="BM535" i="1"/>
  <c r="Y536" i="1"/>
  <c r="BO536" i="1"/>
  <c r="BM537" i="1"/>
  <c r="X538" i="1"/>
  <c r="U550" i="1"/>
  <c r="Y438" i="1"/>
  <c r="Y439" i="1" s="1"/>
  <c r="Y442" i="1"/>
  <c r="Y443" i="1" s="1"/>
  <c r="Y446" i="1"/>
  <c r="Y447" i="1" s="1"/>
  <c r="Y461" i="1"/>
  <c r="Y465" i="1"/>
  <c r="Y469" i="1"/>
  <c r="X472" i="1"/>
  <c r="Y481" i="1"/>
  <c r="Y489" i="1"/>
  <c r="Y491" i="1" s="1"/>
  <c r="Y501" i="1"/>
  <c r="Y503" i="1"/>
  <c r="Y505" i="1"/>
  <c r="Y535" i="1"/>
  <c r="Y537" i="1"/>
  <c r="Y471" i="1" l="1"/>
  <c r="Y386" i="1"/>
  <c r="Y375" i="1"/>
  <c r="Y363" i="1"/>
  <c r="Y424" i="1"/>
  <c r="Y248" i="1"/>
  <c r="Y160" i="1"/>
  <c r="Y350" i="1"/>
  <c r="Y147" i="1"/>
  <c r="Y259" i="1"/>
  <c r="X540" i="1"/>
  <c r="X541" i="1"/>
  <c r="X542" i="1"/>
  <c r="X544" i="1"/>
  <c r="Y93" i="1"/>
  <c r="Y103" i="1"/>
  <c r="Y86" i="1"/>
  <c r="Y339" i="1"/>
  <c r="Y230" i="1"/>
  <c r="W543" i="1"/>
  <c r="Y523" i="1"/>
  <c r="Y198" i="1"/>
  <c r="Y139" i="1"/>
  <c r="Y271" i="1"/>
  <c r="Y178" i="1"/>
  <c r="Y34" i="1"/>
  <c r="Y120" i="1"/>
  <c r="Y289" i="1"/>
  <c r="Y538" i="1"/>
  <c r="Y485" i="1"/>
  <c r="Y402" i="1"/>
  <c r="Y300" i="1"/>
  <c r="Y507" i="1"/>
  <c r="Y215" i="1"/>
  <c r="Y205" i="1"/>
  <c r="Y130" i="1"/>
  <c r="Y545" i="1" l="1"/>
  <c r="X543" i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<sst xmlns="http://schemas.openxmlformats.org/spreadsheetml/2006/main" count="2317" uniqueCount="760">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</sst>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topLeftCell="A2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55" t="s">
        <v>0</v>
      </c>
      <c r="E1" s="378"/>
      <c r="F1" s="378"/>
      <c r="G1" s="12" t="s">
        <v>1</v>
      </c>
      <c r="H1" s="555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8" t="s">
        <v>9</v>
      </c>
      <c r="G5" s="414"/>
      <c r="H5" s="685" t="s">
        <v>759</v>
      </c>
      <c r="I5" s="724"/>
      <c r="J5" s="724"/>
      <c r="K5" s="724"/>
      <c r="L5" s="686"/>
      <c r="M5" s="58"/>
      <c r="O5" s="24" t="s">
        <v>10</v>
      </c>
      <c r="P5" s="455">
        <v>45430</v>
      </c>
      <c r="Q5" s="456"/>
      <c r="S5" s="557" t="s">
        <v>11</v>
      </c>
      <c r="T5" s="481"/>
      <c r="U5" s="560" t="s">
        <v>12</v>
      </c>
      <c r="V5" s="456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6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Суббота</v>
      </c>
      <c r="Q6" s="381"/>
      <c r="S6" s="733" t="s">
        <v>16</v>
      </c>
      <c r="T6" s="481"/>
      <c r="U6" s="508" t="s">
        <v>17</v>
      </c>
      <c r="V6" s="509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78" t="str">
        <f>IFERROR(VLOOKUP(DeliveryAddress,Table,3,0),1)</f>
        <v>1</v>
      </c>
      <c r="E7" s="579"/>
      <c r="F7" s="579"/>
      <c r="G7" s="579"/>
      <c r="H7" s="579"/>
      <c r="I7" s="579"/>
      <c r="J7" s="579"/>
      <c r="K7" s="579"/>
      <c r="L7" s="395"/>
      <c r="M7" s="60"/>
      <c r="O7" s="24"/>
      <c r="P7" s="42"/>
      <c r="Q7" s="42"/>
      <c r="S7" s="383"/>
      <c r="T7" s="481"/>
      <c r="U7" s="510"/>
      <c r="V7" s="511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81"/>
      <c r="U8" s="510"/>
      <c r="V8" s="511"/>
      <c r="AA8" s="51"/>
      <c r="AB8" s="51"/>
      <c r="AC8" s="51"/>
    </row>
    <row r="9" spans="1:30" s="37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2"/>
      <c r="E9" s="458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371"/>
      <c r="O9" s="26" t="s">
        <v>20</v>
      </c>
      <c r="P9" s="632"/>
      <c r="Q9" s="390"/>
      <c r="S9" s="383"/>
      <c r="T9" s="481"/>
      <c r="U9" s="512"/>
      <c r="V9" s="513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2"/>
      <c r="E10" s="458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24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84"/>
      <c r="Q10" s="585"/>
      <c r="T10" s="24" t="s">
        <v>22</v>
      </c>
      <c r="U10" s="760" t="s">
        <v>23</v>
      </c>
      <c r="V10" s="509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6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2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2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2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60" t="s">
        <v>52</v>
      </c>
      <c r="Y17" s="387" t="s">
        <v>53</v>
      </c>
      <c r="Z17" s="531" t="s">
        <v>54</v>
      </c>
      <c r="AA17" s="531" t="s">
        <v>55</v>
      </c>
      <c r="AB17" s="531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1"/>
      <c r="Y18" s="388"/>
      <c r="Z18" s="532"/>
      <c r="AA18" s="532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7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7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75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120</v>
      </c>
      <c r="X51" s="374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64"/>
      <c r="BB51" s="77" t="s">
        <v>1</v>
      </c>
      <c r="BL51" s="64">
        <f>IFERROR(W51*I51/H51,"0")</f>
        <v>125.33333333333331</v>
      </c>
      <c r="BM51" s="64">
        <f>IFERROR(X51*I51/H51,"0")</f>
        <v>135.36000000000001</v>
      </c>
      <c r="BN51" s="64">
        <f>IFERROR(1/J51*(W51/H51),"0")</f>
        <v>0.1984126984126984</v>
      </c>
      <c r="BO51" s="64">
        <f>IFERROR(1/J51*(X51/H51),"0")</f>
        <v>0.2142857142857143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135</v>
      </c>
      <c r="X52" s="374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64"/>
      <c r="BB52" s="78" t="s">
        <v>1</v>
      </c>
      <c r="BL52" s="64">
        <f>IFERROR(W52*I52/H52,"0")</f>
        <v>145</v>
      </c>
      <c r="BM52" s="64">
        <f>IFERROR(X52*I52/H52,"0")</f>
        <v>145</v>
      </c>
      <c r="BN52" s="64">
        <f>IFERROR(1/J52*(W52/H52),"0")</f>
        <v>0.32051282051282048</v>
      </c>
      <c r="BO52" s="64">
        <f>IFERROR(1/J52*(X52/H52),"0")</f>
        <v>0.32051282051282048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61.111111111111114</v>
      </c>
      <c r="X53" s="375">
        <f>IFERROR(X51/H51,"0")+IFERROR(X52/H52,"0")</f>
        <v>62</v>
      </c>
      <c r="Y53" s="375">
        <f>IFERROR(IF(Y51="",0,Y51),"0")+IFERROR(IF(Y52="",0,Y52),"0")</f>
        <v>0.63749999999999996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255</v>
      </c>
      <c r="X54" s="375">
        <f>IFERROR(SUM(X51:X52),"0")</f>
        <v>264.60000000000002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200</v>
      </c>
      <c r="X57" s="374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64"/>
      <c r="BB57" s="79" t="s">
        <v>1</v>
      </c>
      <c r="BL57" s="64">
        <f>IFERROR(W57*I57/H57,"0")</f>
        <v>208.88888888888889</v>
      </c>
      <c r="BM57" s="64">
        <f>IFERROR(X57*I57/H57,"0")</f>
        <v>214.32</v>
      </c>
      <c r="BN57" s="64">
        <f>IFERROR(1/J57*(W57/H57),"0")</f>
        <v>0.3306878306878307</v>
      </c>
      <c r="BO57" s="64">
        <f>IFERROR(1/J57*(X57/H57),"0")</f>
        <v>0.33928571428571425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225</v>
      </c>
      <c r="X59" s="374">
        <f>IFERROR(IF(W59="",0,CEILING((W59/$H59),1)*$H59),"")</f>
        <v>225</v>
      </c>
      <c r="Y59" s="36">
        <f>IFERROR(IF(X59=0,"",ROUNDUP(X59/H59,0)*0.00937),"")</f>
        <v>0.46849999999999997</v>
      </c>
      <c r="Z59" s="56"/>
      <c r="AA59" s="57"/>
      <c r="AE59" s="64"/>
      <c r="BB59" s="81" t="s">
        <v>1</v>
      </c>
      <c r="BL59" s="64">
        <f>IFERROR(W59*I59/H59,"0")</f>
        <v>237</v>
      </c>
      <c r="BM59" s="64">
        <f>IFERROR(X59*I59/H59,"0")</f>
        <v>237</v>
      </c>
      <c r="BN59" s="64">
        <f>IFERROR(1/J59*(W59/H59),"0")</f>
        <v>0.41666666666666669</v>
      </c>
      <c r="BO59" s="64">
        <f>IFERROR(1/J59*(X59/H59),"0")</f>
        <v>0.41666666666666669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68.518518518518519</v>
      </c>
      <c r="X61" s="375">
        <f>IFERROR(X57/H57,"0")+IFERROR(X58/H58,"0")+IFERROR(X59/H59,"0")+IFERROR(X60/H60,"0")</f>
        <v>69</v>
      </c>
      <c r="Y61" s="375">
        <f>IFERROR(IF(Y57="",0,Y57),"0")+IFERROR(IF(Y58="",0,Y58),"0")+IFERROR(IF(Y59="",0,Y59),"0")+IFERROR(IF(Y60="",0,Y60),"0")</f>
        <v>0.88174999999999992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425</v>
      </c>
      <c r="X62" s="375">
        <f>IFERROR(SUM(X57:X60),"0")</f>
        <v>430.20000000000005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81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81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4"/>
      <c r="U67" s="34"/>
      <c r="V67" s="35" t="s">
        <v>67</v>
      </c>
      <c r="W67" s="373">
        <v>100</v>
      </c>
      <c r="X67" s="374">
        <f t="shared" si="6"/>
        <v>100.8</v>
      </c>
      <c r="Y67" s="36">
        <f t="shared" si="7"/>
        <v>0.19574999999999998</v>
      </c>
      <c r="Z67" s="56"/>
      <c r="AA67" s="57"/>
      <c r="AE67" s="64"/>
      <c r="BB67" s="85" t="s">
        <v>1</v>
      </c>
      <c r="BL67" s="64">
        <f t="shared" si="8"/>
        <v>104.28571428571429</v>
      </c>
      <c r="BM67" s="64">
        <f t="shared" si="9"/>
        <v>105.12</v>
      </c>
      <c r="BN67" s="64">
        <f t="shared" si="10"/>
        <v>0.15943877551020408</v>
      </c>
      <c r="BO67" s="64">
        <f t="shared" si="11"/>
        <v>0.1607142857142857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100</v>
      </c>
      <c r="X69" s="374">
        <f t="shared" si="6"/>
        <v>108</v>
      </c>
      <c r="Y69" s="36">
        <f t="shared" si="7"/>
        <v>0.21749999999999997</v>
      </c>
      <c r="Z69" s="56"/>
      <c r="AA69" s="57"/>
      <c r="AE69" s="64"/>
      <c r="BB69" s="87" t="s">
        <v>1</v>
      </c>
      <c r="BL69" s="64">
        <f t="shared" si="8"/>
        <v>104.44444444444444</v>
      </c>
      <c r="BM69" s="64">
        <f t="shared" si="9"/>
        <v>112.8</v>
      </c>
      <c r="BN69" s="64">
        <f t="shared" si="10"/>
        <v>0.16534391534391535</v>
      </c>
      <c r="BO69" s="64">
        <f t="shared" si="11"/>
        <v>0.17857142857142855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81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7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81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40</v>
      </c>
      <c r="X72" s="374">
        <f t="shared" si="6"/>
        <v>42</v>
      </c>
      <c r="Y72" s="36">
        <f>IFERROR(IF(X72=0,"",ROUNDUP(X72/H72,0)*0.00753),"")</f>
        <v>0.10542</v>
      </c>
      <c r="Z72" s="56"/>
      <c r="AA72" s="57"/>
      <c r="AE72" s="64"/>
      <c r="BB72" s="90" t="s">
        <v>1</v>
      </c>
      <c r="BL72" s="64">
        <f t="shared" si="8"/>
        <v>42.666666666666664</v>
      </c>
      <c r="BM72" s="64">
        <f t="shared" si="9"/>
        <v>44.800000000000004</v>
      </c>
      <c r="BN72" s="64">
        <f t="shared" si="10"/>
        <v>8.5470085470085472E-2</v>
      </c>
      <c r="BO72" s="64">
        <f t="shared" si="11"/>
        <v>8.9743589743589744E-2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80</v>
      </c>
      <c r="X73" s="374">
        <f t="shared" si="6"/>
        <v>80</v>
      </c>
      <c r="Y73" s="36">
        <f t="shared" ref="Y73:Y79" si="12">IFERROR(IF(X73=0,"",ROUNDUP(X73/H73,0)*0.00937),"")</f>
        <v>0.18740000000000001</v>
      </c>
      <c r="Z73" s="56"/>
      <c r="AA73" s="57"/>
      <c r="AE73" s="64"/>
      <c r="BB73" s="91" t="s">
        <v>1</v>
      </c>
      <c r="BL73" s="64">
        <f t="shared" si="8"/>
        <v>84.800000000000011</v>
      </c>
      <c r="BM73" s="64">
        <f t="shared" si="9"/>
        <v>84.800000000000011</v>
      </c>
      <c r="BN73" s="64">
        <f t="shared" si="10"/>
        <v>0.16666666666666666</v>
      </c>
      <c r="BO73" s="64">
        <f t="shared" si="11"/>
        <v>0.16666666666666666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540</v>
      </c>
      <c r="X79" s="374">
        <f t="shared" si="6"/>
        <v>540</v>
      </c>
      <c r="Y79" s="36">
        <f t="shared" si="12"/>
        <v>1.1244000000000001</v>
      </c>
      <c r="Z79" s="56"/>
      <c r="AA79" s="57"/>
      <c r="AE79" s="64"/>
      <c r="BB79" s="97" t="s">
        <v>1</v>
      </c>
      <c r="BL79" s="64">
        <f t="shared" si="8"/>
        <v>565.20000000000005</v>
      </c>
      <c r="BM79" s="64">
        <f t="shared" si="9"/>
        <v>565.20000000000005</v>
      </c>
      <c r="BN79" s="64">
        <f t="shared" si="10"/>
        <v>1</v>
      </c>
      <c r="BO79" s="64">
        <f t="shared" si="11"/>
        <v>1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100</v>
      </c>
      <c r="X80" s="374">
        <f t="shared" si="6"/>
        <v>102.4</v>
      </c>
      <c r="Y80" s="36">
        <f>IFERROR(IF(X80=0,"",ROUNDUP(X80/H80,0)*0.00753),"")</f>
        <v>0.24096000000000001</v>
      </c>
      <c r="Z80" s="56"/>
      <c r="AA80" s="57"/>
      <c r="AE80" s="64"/>
      <c r="BB80" s="98" t="s">
        <v>1</v>
      </c>
      <c r="BL80" s="64">
        <f t="shared" si="8"/>
        <v>106.25</v>
      </c>
      <c r="BM80" s="64">
        <f t="shared" si="9"/>
        <v>108.8</v>
      </c>
      <c r="BN80" s="64">
        <f t="shared" si="10"/>
        <v>0.2003205128205128</v>
      </c>
      <c r="BO80" s="64">
        <f t="shared" si="11"/>
        <v>0.20512820512820512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270</v>
      </c>
      <c r="X84" s="374">
        <f t="shared" si="6"/>
        <v>270</v>
      </c>
      <c r="Y84" s="36">
        <f>IFERROR(IF(X84=0,"",ROUNDUP(X84/H84,0)*0.00937),"")</f>
        <v>0.56220000000000003</v>
      </c>
      <c r="Z84" s="56"/>
      <c r="AA84" s="57"/>
      <c r="AE84" s="64"/>
      <c r="BB84" s="102" t="s">
        <v>1</v>
      </c>
      <c r="BL84" s="64">
        <f t="shared" si="8"/>
        <v>284.39999999999998</v>
      </c>
      <c r="BM84" s="64">
        <f t="shared" si="9"/>
        <v>284.39999999999998</v>
      </c>
      <c r="BN84" s="64">
        <f t="shared" si="10"/>
        <v>0.5</v>
      </c>
      <c r="BO84" s="64">
        <f t="shared" si="11"/>
        <v>0.5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262.77116402116405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265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2.6336300000000001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1230</v>
      </c>
      <c r="X87" s="375">
        <f>IFERROR(SUM(X65:X85),"0")</f>
        <v>1243.1999999999998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56</v>
      </c>
      <c r="X102" s="374">
        <f t="shared" si="13"/>
        <v>56</v>
      </c>
      <c r="Y102" s="36">
        <f>IFERROR(IF(X102=0,"",ROUNDUP(X102/H102,0)*0.00753),"")</f>
        <v>0.15060000000000001</v>
      </c>
      <c r="Z102" s="56"/>
      <c r="AA102" s="57"/>
      <c r="AE102" s="64"/>
      <c r="BB102" s="114" t="s">
        <v>1</v>
      </c>
      <c r="BL102" s="64">
        <f t="shared" si="14"/>
        <v>61.760000000000005</v>
      </c>
      <c r="BM102" s="64">
        <f t="shared" si="15"/>
        <v>61.760000000000005</v>
      </c>
      <c r="BN102" s="64">
        <f t="shared" si="16"/>
        <v>0.12820512820512819</v>
      </c>
      <c r="BO102" s="64">
        <f t="shared" si="17"/>
        <v>0.12820512820512819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20</v>
      </c>
      <c r="X103" s="375">
        <f>IFERROR(X96/H96,"0")+IFERROR(X97/H97,"0")+IFERROR(X98/H98,"0")+IFERROR(X99/H99,"0")+IFERROR(X100/H100,"0")+IFERROR(X101/H101,"0")+IFERROR(X102/H102,"0")</f>
        <v>20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0.15060000000000001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56</v>
      </c>
      <c r="X104" s="375">
        <f>IFERROR(SUM(X96:X102),"0")</f>
        <v>56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5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100</v>
      </c>
      <c r="X109" s="374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20</v>
      </c>
      <c r="X110" s="374">
        <f t="shared" si="18"/>
        <v>25.200000000000003</v>
      </c>
      <c r="Y110" s="36">
        <f>IFERROR(IF(X110=0,"",ROUNDUP(X110/H110,0)*0.02175),"")</f>
        <v>6.5250000000000002E-2</v>
      </c>
      <c r="Z110" s="56"/>
      <c r="AA110" s="57"/>
      <c r="AE110" s="64"/>
      <c r="BB110" s="119" t="s">
        <v>1</v>
      </c>
      <c r="BL110" s="64">
        <f t="shared" si="19"/>
        <v>21.342857142857142</v>
      </c>
      <c r="BM110" s="64">
        <f t="shared" si="20"/>
        <v>26.892000000000003</v>
      </c>
      <c r="BN110" s="64">
        <f t="shared" si="21"/>
        <v>4.2517006802721087E-2</v>
      </c>
      <c r="BO110" s="64">
        <f t="shared" si="22"/>
        <v>5.3571428571428568E-2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82.5</v>
      </c>
      <c r="X113" s="374">
        <f t="shared" si="18"/>
        <v>84.48</v>
      </c>
      <c r="Y113" s="36">
        <f>IFERROR(IF(X113=0,"",ROUNDUP(X113/H113,0)*0.00753),"")</f>
        <v>0.24096000000000001</v>
      </c>
      <c r="Z113" s="56"/>
      <c r="AA113" s="57"/>
      <c r="AE113" s="64"/>
      <c r="BB113" s="122" t="s">
        <v>1</v>
      </c>
      <c r="BL113" s="64">
        <f t="shared" si="19"/>
        <v>91.5</v>
      </c>
      <c r="BM113" s="64">
        <f t="shared" si="20"/>
        <v>93.695999999999998</v>
      </c>
      <c r="BN113" s="64">
        <f t="shared" si="21"/>
        <v>0.2003205128205128</v>
      </c>
      <c r="BO113" s="64">
        <f t="shared" si="22"/>
        <v>0.20512820512820512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315</v>
      </c>
      <c r="X114" s="374">
        <f t="shared" si="18"/>
        <v>315.90000000000003</v>
      </c>
      <c r="Y114" s="36">
        <f>IFERROR(IF(X114=0,"",ROUNDUP(X114/H114,0)*0.00753),"")</f>
        <v>0.88101000000000007</v>
      </c>
      <c r="Z114" s="56"/>
      <c r="AA114" s="57"/>
      <c r="AE114" s="64"/>
      <c r="BB114" s="123" t="s">
        <v>1</v>
      </c>
      <c r="BL114" s="64">
        <f t="shared" si="19"/>
        <v>346.73333333333329</v>
      </c>
      <c r="BM114" s="64">
        <f t="shared" si="20"/>
        <v>347.72399999999999</v>
      </c>
      <c r="BN114" s="64">
        <f t="shared" si="21"/>
        <v>0.74786324786324776</v>
      </c>
      <c r="BO114" s="64">
        <f t="shared" si="22"/>
        <v>0.75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20</v>
      </c>
      <c r="X117" s="374">
        <f t="shared" si="18"/>
        <v>21</v>
      </c>
      <c r="Y117" s="36">
        <f>IFERROR(IF(X117=0,"",ROUNDUP(X117/H117,0)*0.00753),"")</f>
        <v>5.271E-2</v>
      </c>
      <c r="Z117" s="56"/>
      <c r="AA117" s="57"/>
      <c r="AE117" s="64"/>
      <c r="BB117" s="126" t="s">
        <v>1</v>
      </c>
      <c r="BL117" s="64">
        <f t="shared" si="19"/>
        <v>21.813333333333333</v>
      </c>
      <c r="BM117" s="64">
        <f t="shared" si="20"/>
        <v>22.903999999999996</v>
      </c>
      <c r="BN117" s="64">
        <f t="shared" si="21"/>
        <v>4.2735042735042736E-2</v>
      </c>
      <c r="BO117" s="64">
        <f t="shared" si="22"/>
        <v>4.4871794871794872E-2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168.86904761904759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171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1.5009300000000001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537.5</v>
      </c>
      <c r="X121" s="375">
        <f>IFERROR(SUM(X106:X119),"0")</f>
        <v>547.38000000000011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4301060371</v>
      </c>
      <c r="D124" s="386">
        <v>4680115881532</v>
      </c>
      <c r="E124" s="381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86">
        <v>4680115881532</v>
      </c>
      <c r="E125" s="381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81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36.299999999999997</v>
      </c>
      <c r="X128" s="374">
        <f t="shared" si="23"/>
        <v>37.619999999999997</v>
      </c>
      <c r="Y128" s="36">
        <f>IFERROR(IF(X128=0,"",ROUNDUP(X128/H128,0)*0.00753),"")</f>
        <v>0.14307</v>
      </c>
      <c r="Z128" s="56"/>
      <c r="AA128" s="57"/>
      <c r="AE128" s="64"/>
      <c r="BB128" s="134" t="s">
        <v>1</v>
      </c>
      <c r="BL128" s="64">
        <f t="shared" si="24"/>
        <v>41.396666666666661</v>
      </c>
      <c r="BM128" s="64">
        <f t="shared" si="25"/>
        <v>42.902000000000001</v>
      </c>
      <c r="BN128" s="64">
        <f t="shared" si="26"/>
        <v>0.11752136752136751</v>
      </c>
      <c r="BO128" s="64">
        <f t="shared" si="27"/>
        <v>0.12179487179487179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18.333333333333332</v>
      </c>
      <c r="X130" s="375">
        <f>IFERROR(X123/H123,"0")+IFERROR(X124/H124,"0")+IFERROR(X125/H125,"0")+IFERROR(X126/H126,"0")+IFERROR(X127/H127,"0")+IFERROR(X128/H128,"0")+IFERROR(X129/H129,"0")</f>
        <v>19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0.14307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36.299999999999997</v>
      </c>
      <c r="X131" s="375">
        <f>IFERROR(SUM(X123:X129),"0")</f>
        <v>37.619999999999997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81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170</v>
      </c>
      <c r="X134" s="374">
        <f>IFERROR(IF(W134="",0,CEILING((W134/$H134),1)*$H134),"")</f>
        <v>176.4</v>
      </c>
      <c r="Y134" s="36">
        <f>IFERROR(IF(X134=0,"",ROUNDUP(X134/H134,0)*0.02175),"")</f>
        <v>0.45674999999999999</v>
      </c>
      <c r="Z134" s="56"/>
      <c r="AA134" s="57"/>
      <c r="AE134" s="64"/>
      <c r="BB134" s="136" t="s">
        <v>1</v>
      </c>
      <c r="BL134" s="64">
        <f>IFERROR(W134*I134/H134,"0")</f>
        <v>181.29285714285714</v>
      </c>
      <c r="BM134" s="64">
        <f>IFERROR(X134*I134/H134,"0")</f>
        <v>188.11799999999999</v>
      </c>
      <c r="BN134" s="64">
        <f>IFERROR(1/J134*(W134/H134),"0")</f>
        <v>0.36139455782312924</v>
      </c>
      <c r="BO134" s="64">
        <f>IFERROR(1/J134*(X134/H134),"0")</f>
        <v>0.375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81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270</v>
      </c>
      <c r="X137" s="374">
        <f>IFERROR(IF(W137="",0,CEILING((W137/$H137),1)*$H137),"")</f>
        <v>270</v>
      </c>
      <c r="Y137" s="36">
        <f>IFERROR(IF(X137=0,"",ROUNDUP(X137/H137,0)*0.00753),"")</f>
        <v>0.753</v>
      </c>
      <c r="Z137" s="56"/>
      <c r="AA137" s="57"/>
      <c r="AE137" s="64"/>
      <c r="BB137" s="139" t="s">
        <v>1</v>
      </c>
      <c r="BL137" s="64">
        <f>IFERROR(W137*I137/H137,"0")</f>
        <v>297.19999999999993</v>
      </c>
      <c r="BM137" s="64">
        <f>IFERROR(X137*I137/H137,"0")</f>
        <v>297.19999999999993</v>
      </c>
      <c r="BN137" s="64">
        <f>IFERROR(1/J137*(W137/H137),"0")</f>
        <v>0.64102564102564097</v>
      </c>
      <c r="BO137" s="64">
        <f>IFERROR(1/J137*(X137/H137),"0")</f>
        <v>0.64102564102564097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120.23809523809524</v>
      </c>
      <c r="X139" s="375">
        <f>IFERROR(X134/H134,"0")+IFERROR(X135/H135,"0")+IFERROR(X136/H136,"0")+IFERROR(X137/H137,"0")+IFERROR(X138/H138,"0")</f>
        <v>121</v>
      </c>
      <c r="Y139" s="375">
        <f>IFERROR(IF(Y134="",0,Y134),"0")+IFERROR(IF(Y135="",0,Y135),"0")+IFERROR(IF(Y136="",0,Y136),"0")+IFERROR(IF(Y137="",0,Y137),"0")+IFERROR(IF(Y138="",0,Y138),"0")</f>
        <v>1.2097500000000001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440</v>
      </c>
      <c r="X140" s="375">
        <f>IFERROR(SUM(X134:X138),"0")</f>
        <v>446.4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50</v>
      </c>
      <c r="X151" s="374">
        <f t="shared" ref="X151:X159" si="2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53.095238095238095</v>
      </c>
      <c r="BM151" s="64">
        <f t="shared" ref="BM151:BM159" si="30">IFERROR(X151*I151/H151,"0")</f>
        <v>53.52</v>
      </c>
      <c r="BN151" s="64">
        <f t="shared" ref="BN151:BN159" si="31">IFERROR(1/J151*(W151/H151),"0")</f>
        <v>7.6312576312576319E-2</v>
      </c>
      <c r="BO151" s="64">
        <f t="shared" ref="BO151:BO159" si="32">IFERROR(1/J151*(X151/H151),"0")</f>
        <v>7.6923076923076927E-2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180</v>
      </c>
      <c r="X153" s="374">
        <f t="shared" si="28"/>
        <v>180.6</v>
      </c>
      <c r="Y153" s="36">
        <f>IFERROR(IF(X153=0,"",ROUNDUP(X153/H153,0)*0.00753),"")</f>
        <v>0.32379000000000002</v>
      </c>
      <c r="Z153" s="56"/>
      <c r="AA153" s="57"/>
      <c r="AE153" s="64"/>
      <c r="BB153" s="146" t="s">
        <v>1</v>
      </c>
      <c r="BL153" s="64">
        <f t="shared" si="29"/>
        <v>188.57142857142858</v>
      </c>
      <c r="BM153" s="64">
        <f t="shared" si="30"/>
        <v>189.2</v>
      </c>
      <c r="BN153" s="64">
        <f t="shared" si="31"/>
        <v>0.27472527472527469</v>
      </c>
      <c r="BO153" s="64">
        <f t="shared" si="32"/>
        <v>0.27564102564102561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70</v>
      </c>
      <c r="X154" s="374">
        <f t="shared" si="28"/>
        <v>71.400000000000006</v>
      </c>
      <c r="Y154" s="36">
        <f>IFERROR(IF(X154=0,"",ROUNDUP(X154/H154,0)*0.00502),"")</f>
        <v>0.17068</v>
      </c>
      <c r="Z154" s="56"/>
      <c r="AA154" s="57"/>
      <c r="AE154" s="64"/>
      <c r="BB154" s="147" t="s">
        <v>1</v>
      </c>
      <c r="BL154" s="64">
        <f t="shared" si="29"/>
        <v>74.333333333333329</v>
      </c>
      <c r="BM154" s="64">
        <f t="shared" si="30"/>
        <v>75.820000000000007</v>
      </c>
      <c r="BN154" s="64">
        <f t="shared" si="31"/>
        <v>0.14245014245014245</v>
      </c>
      <c r="BO154" s="64">
        <f t="shared" si="32"/>
        <v>0.14529914529914531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140</v>
      </c>
      <c r="X156" s="374">
        <f t="shared" si="28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29"/>
        <v>148.66666666666666</v>
      </c>
      <c r="BM156" s="64">
        <f t="shared" si="30"/>
        <v>149.41</v>
      </c>
      <c r="BN156" s="64">
        <f t="shared" si="31"/>
        <v>0.28490028490028491</v>
      </c>
      <c r="BO156" s="64">
        <f t="shared" si="32"/>
        <v>0.28632478632478636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157.5</v>
      </c>
      <c r="X157" s="374">
        <f t="shared" si="28"/>
        <v>157.5</v>
      </c>
      <c r="Y157" s="36">
        <f>IFERROR(IF(X157=0,"",ROUNDUP(X157/H157,0)*0.00502),"")</f>
        <v>0.3765</v>
      </c>
      <c r="Z157" s="56"/>
      <c r="AA157" s="57"/>
      <c r="AE157" s="64"/>
      <c r="BB157" s="150" t="s">
        <v>1</v>
      </c>
      <c r="BL157" s="64">
        <f t="shared" si="29"/>
        <v>165</v>
      </c>
      <c r="BM157" s="64">
        <f t="shared" si="30"/>
        <v>165</v>
      </c>
      <c r="BN157" s="64">
        <f t="shared" si="31"/>
        <v>0.32051282051282054</v>
      </c>
      <c r="BO157" s="64">
        <f t="shared" si="32"/>
        <v>0.32051282051282054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229.76190476190476</v>
      </c>
      <c r="X160" s="375">
        <f>IFERROR(X151/H151,"0")+IFERROR(X152/H152,"0")+IFERROR(X153/H153,"0")+IFERROR(X154/H154,"0")+IFERROR(X155/H155,"0")+IFERROR(X156/H156,"0")+IFERROR(X157/H157,"0")+IFERROR(X158/H158,"0")+IFERROR(X159/H159,"0")</f>
        <v>231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1.2976700000000001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597.5</v>
      </c>
      <c r="X161" s="375">
        <f>IFERROR(SUM(X151:X159),"0")</f>
        <v>600.6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160</v>
      </c>
      <c r="X174" s="374">
        <f>IFERROR(IF(W174="",0,CEILING((W174/$H174),1)*$H174),"")</f>
        <v>162</v>
      </c>
      <c r="Y174" s="36">
        <f>IFERROR(IF(X174=0,"",ROUNDUP(X174/H174,0)*0.00937),"")</f>
        <v>0.28110000000000002</v>
      </c>
      <c r="Z174" s="56"/>
      <c r="AA174" s="57"/>
      <c r="AE174" s="64"/>
      <c r="BB174" s="157" t="s">
        <v>1</v>
      </c>
      <c r="BL174" s="64">
        <f>IFERROR(W174*I174/H174,"0")</f>
        <v>166.22222222222223</v>
      </c>
      <c r="BM174" s="64">
        <f>IFERROR(X174*I174/H174,"0")</f>
        <v>168.3</v>
      </c>
      <c r="BN174" s="64">
        <f>IFERROR(1/J174*(W174/H174),"0")</f>
        <v>0.24691358024691354</v>
      </c>
      <c r="BO174" s="64">
        <f>IFERROR(1/J174*(X174/H174),"0")</f>
        <v>0.24999999999999997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110</v>
      </c>
      <c r="X175" s="374">
        <f>IFERROR(IF(W175="",0,CEILING((W175/$H175),1)*$H175),"")</f>
        <v>113.4</v>
      </c>
      <c r="Y175" s="36">
        <f>IFERROR(IF(X175=0,"",ROUNDUP(X175/H175,0)*0.00937),"")</f>
        <v>0.19677</v>
      </c>
      <c r="Z175" s="56"/>
      <c r="AA175" s="57"/>
      <c r="AE175" s="64"/>
      <c r="BB175" s="158" t="s">
        <v>1</v>
      </c>
      <c r="BL175" s="64">
        <f>IFERROR(W175*I175/H175,"0")</f>
        <v>114.27777777777777</v>
      </c>
      <c r="BM175" s="64">
        <f>IFERROR(X175*I175/H175,"0")</f>
        <v>117.81</v>
      </c>
      <c r="BN175" s="64">
        <f>IFERROR(1/J175*(W175/H175),"0")</f>
        <v>0.16975308641975309</v>
      </c>
      <c r="BO175" s="64">
        <f>IFERROR(1/J175*(X175/H175),"0")</f>
        <v>0.17499999999999999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350</v>
      </c>
      <c r="X176" s="374">
        <f>IFERROR(IF(W176="",0,CEILING((W176/$H176),1)*$H176),"")</f>
        <v>351</v>
      </c>
      <c r="Y176" s="36">
        <f>IFERROR(IF(X176=0,"",ROUNDUP(X176/H176,0)*0.00937),"")</f>
        <v>0.60904999999999998</v>
      </c>
      <c r="Z176" s="56"/>
      <c r="AA176" s="57"/>
      <c r="AE176" s="64"/>
      <c r="BB176" s="159" t="s">
        <v>1</v>
      </c>
      <c r="BL176" s="64">
        <f>IFERROR(W176*I176/H176,"0")</f>
        <v>363.61111111111109</v>
      </c>
      <c r="BM176" s="64">
        <f>IFERROR(X176*I176/H176,"0")</f>
        <v>364.65</v>
      </c>
      <c r="BN176" s="64">
        <f>IFERROR(1/J176*(W176/H176),"0")</f>
        <v>0.54012345679012341</v>
      </c>
      <c r="BO176" s="64">
        <f>IFERROR(1/J176*(X176/H176),"0")</f>
        <v>0.54166666666666663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150</v>
      </c>
      <c r="X177" s="374">
        <f>IFERROR(IF(W177="",0,CEILING((W177/$H177),1)*$H177),"")</f>
        <v>151.20000000000002</v>
      </c>
      <c r="Y177" s="36">
        <f>IFERROR(IF(X177=0,"",ROUNDUP(X177/H177,0)*0.00937),"")</f>
        <v>0.26235999999999998</v>
      </c>
      <c r="Z177" s="56"/>
      <c r="AA177" s="57"/>
      <c r="AE177" s="64"/>
      <c r="BB177" s="160" t="s">
        <v>1</v>
      </c>
      <c r="BL177" s="64">
        <f>IFERROR(W177*I177/H177,"0")</f>
        <v>155.83333333333331</v>
      </c>
      <c r="BM177" s="64">
        <f>IFERROR(X177*I177/H177,"0")</f>
        <v>157.08000000000001</v>
      </c>
      <c r="BN177" s="64">
        <f>IFERROR(1/J177*(W177/H177),"0")</f>
        <v>0.23148148148148145</v>
      </c>
      <c r="BO177" s="64">
        <f>IFERROR(1/J177*(X177/H177),"0")</f>
        <v>0.23333333333333334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142.59259259259258</v>
      </c>
      <c r="X178" s="375">
        <f>IFERROR(X174/H174,"0")+IFERROR(X175/H175,"0")+IFERROR(X176/H176,"0")+IFERROR(X177/H177,"0")</f>
        <v>144</v>
      </c>
      <c r="Y178" s="375">
        <f>IFERROR(IF(Y174="",0,Y174),"0")+IFERROR(IF(Y175="",0,Y175),"0")+IFERROR(IF(Y176="",0,Y176),"0")+IFERROR(IF(Y177="",0,Y177),"0")</f>
        <v>1.34928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770</v>
      </c>
      <c r="X179" s="375">
        <f>IFERROR(SUM(X174:X177),"0")</f>
        <v>777.6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240</v>
      </c>
      <c r="X186" s="374">
        <f t="shared" si="33"/>
        <v>243.59999999999997</v>
      </c>
      <c r="Y186" s="36">
        <f>IFERROR(IF(X186=0,"",ROUNDUP(X186/H186,0)*0.02175),"")</f>
        <v>0.60899999999999999</v>
      </c>
      <c r="Z186" s="56"/>
      <c r="AA186" s="57"/>
      <c r="AE186" s="64"/>
      <c r="BB186" s="166" t="s">
        <v>1</v>
      </c>
      <c r="BL186" s="64">
        <f t="shared" si="34"/>
        <v>255.55862068965516</v>
      </c>
      <c r="BM186" s="64">
        <f t="shared" si="35"/>
        <v>259.39199999999994</v>
      </c>
      <c r="BN186" s="64">
        <f t="shared" si="36"/>
        <v>0.49261083743842365</v>
      </c>
      <c r="BO186" s="64">
        <f t="shared" si="37"/>
        <v>0.5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240</v>
      </c>
      <c r="X187" s="374">
        <f t="shared" si="33"/>
        <v>240</v>
      </c>
      <c r="Y187" s="36">
        <f>IFERROR(IF(X187=0,"",ROUNDUP(X187/H187,0)*0.00753),"")</f>
        <v>0.753</v>
      </c>
      <c r="Z187" s="56"/>
      <c r="AA187" s="57"/>
      <c r="AE187" s="64"/>
      <c r="BB187" s="167" t="s">
        <v>1</v>
      </c>
      <c r="BL187" s="64">
        <f t="shared" si="34"/>
        <v>267.20000000000005</v>
      </c>
      <c r="BM187" s="64">
        <f t="shared" si="35"/>
        <v>267.20000000000005</v>
      </c>
      <c r="BN187" s="64">
        <f t="shared" si="36"/>
        <v>0.64102564102564097</v>
      </c>
      <c r="BO187" s="64">
        <f t="shared" si="37"/>
        <v>0.64102564102564097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320</v>
      </c>
      <c r="X189" s="374">
        <f t="shared" si="33"/>
        <v>321.59999999999997</v>
      </c>
      <c r="Y189" s="36">
        <f>IFERROR(IF(X189=0,"",ROUNDUP(X189/H189,0)*0.00753),"")</f>
        <v>1.00902</v>
      </c>
      <c r="Z189" s="56"/>
      <c r="AA189" s="57"/>
      <c r="AE189" s="64"/>
      <c r="BB189" s="169" t="s">
        <v>1</v>
      </c>
      <c r="BL189" s="64">
        <f t="shared" si="34"/>
        <v>346.66666666666669</v>
      </c>
      <c r="BM189" s="64">
        <f t="shared" si="35"/>
        <v>348.4</v>
      </c>
      <c r="BN189" s="64">
        <f t="shared" si="36"/>
        <v>0.85470085470085477</v>
      </c>
      <c r="BO189" s="64">
        <f t="shared" si="37"/>
        <v>0.85897435897435892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280</v>
      </c>
      <c r="X191" s="374">
        <f t="shared" si="33"/>
        <v>280.8</v>
      </c>
      <c r="Y191" s="36">
        <f t="shared" ref="Y191:Y197" si="38">IFERROR(IF(X191=0,"",ROUNDUP(X191/H191,0)*0.00753),"")</f>
        <v>0.88101000000000007</v>
      </c>
      <c r="Z191" s="56"/>
      <c r="AA191" s="57"/>
      <c r="AE191" s="64"/>
      <c r="BB191" s="171" t="s">
        <v>1</v>
      </c>
      <c r="BL191" s="64">
        <f t="shared" si="34"/>
        <v>313.83333333333331</v>
      </c>
      <c r="BM191" s="64">
        <f t="shared" si="35"/>
        <v>314.73</v>
      </c>
      <c r="BN191" s="64">
        <f t="shared" si="36"/>
        <v>0.74786324786324787</v>
      </c>
      <c r="BO191" s="64">
        <f t="shared" si="37"/>
        <v>0.75000000000000011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840</v>
      </c>
      <c r="X193" s="374">
        <f t="shared" si="33"/>
        <v>840</v>
      </c>
      <c r="Y193" s="36">
        <f t="shared" si="38"/>
        <v>2.6355</v>
      </c>
      <c r="Z193" s="56"/>
      <c r="AA193" s="57"/>
      <c r="AE193" s="64"/>
      <c r="BB193" s="173" t="s">
        <v>1</v>
      </c>
      <c r="BL193" s="64">
        <f t="shared" si="34"/>
        <v>935.2</v>
      </c>
      <c r="BM193" s="64">
        <f t="shared" si="35"/>
        <v>935.2</v>
      </c>
      <c r="BN193" s="64">
        <f t="shared" si="36"/>
        <v>2.2435897435897436</v>
      </c>
      <c r="BO193" s="64">
        <f t="shared" si="37"/>
        <v>2.2435897435897436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148</v>
      </c>
      <c r="X196" s="374">
        <f t="shared" si="33"/>
        <v>148.79999999999998</v>
      </c>
      <c r="Y196" s="36">
        <f t="shared" si="38"/>
        <v>0.46686</v>
      </c>
      <c r="Z196" s="56"/>
      <c r="AA196" s="57"/>
      <c r="AE196" s="64"/>
      <c r="BB196" s="176" t="s">
        <v>1</v>
      </c>
      <c r="BL196" s="64">
        <f t="shared" si="34"/>
        <v>164.77333333333334</v>
      </c>
      <c r="BM196" s="64">
        <f t="shared" si="35"/>
        <v>165.66399999999999</v>
      </c>
      <c r="BN196" s="64">
        <f t="shared" si="36"/>
        <v>0.39529914529914534</v>
      </c>
      <c r="BO196" s="64">
        <f t="shared" si="37"/>
        <v>0.39743589743589736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280</v>
      </c>
      <c r="X197" s="374">
        <f t="shared" si="33"/>
        <v>280.8</v>
      </c>
      <c r="Y197" s="36">
        <f t="shared" si="38"/>
        <v>0.88101000000000007</v>
      </c>
      <c r="Z197" s="56"/>
      <c r="AA197" s="57"/>
      <c r="AE197" s="64"/>
      <c r="BB197" s="177" t="s">
        <v>1</v>
      </c>
      <c r="BL197" s="64">
        <f t="shared" si="34"/>
        <v>312.43333333333334</v>
      </c>
      <c r="BM197" s="64">
        <f t="shared" si="35"/>
        <v>313.32600000000002</v>
      </c>
      <c r="BN197" s="64">
        <f t="shared" si="36"/>
        <v>0.74786324786324787</v>
      </c>
      <c r="BO197" s="64">
        <f t="shared" si="37"/>
        <v>0.75000000000000011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905.919540229885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908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7.2353999999999994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2348</v>
      </c>
      <c r="X199" s="375">
        <f>IFERROR(SUM(X181:X197),"0")</f>
        <v>2355.6000000000004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48</v>
      </c>
      <c r="X203" s="374">
        <f>IFERROR(IF(W203="",0,CEILING((W203/$H203),1)*$H203),"")</f>
        <v>48</v>
      </c>
      <c r="Y203" s="36">
        <f>IFERROR(IF(X203=0,"",ROUNDUP(X203/H203,0)*0.00753),"")</f>
        <v>0.15060000000000001</v>
      </c>
      <c r="Z203" s="56"/>
      <c r="AA203" s="57"/>
      <c r="AE203" s="64"/>
      <c r="BB203" s="180" t="s">
        <v>1</v>
      </c>
      <c r="BL203" s="64">
        <f>IFERROR(W203*I203/H203,"0")</f>
        <v>53.440000000000005</v>
      </c>
      <c r="BM203" s="64">
        <f>IFERROR(X203*I203/H203,"0")</f>
        <v>53.440000000000005</v>
      </c>
      <c r="BN203" s="64">
        <f>IFERROR(1/J203*(W203/H203),"0")</f>
        <v>0.12820512820512819</v>
      </c>
      <c r="BO203" s="64">
        <f>IFERROR(1/J203*(X203/H203),"0")</f>
        <v>0.12820512820512819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44</v>
      </c>
      <c r="X204" s="374">
        <f>IFERROR(IF(W204="",0,CEILING((W204/$H204),1)*$H204),"")</f>
        <v>45.6</v>
      </c>
      <c r="Y204" s="36">
        <f>IFERROR(IF(X204=0,"",ROUNDUP(X204/H204,0)*0.00753),"")</f>
        <v>0.14307</v>
      </c>
      <c r="Z204" s="56"/>
      <c r="AA204" s="57"/>
      <c r="AE204" s="64"/>
      <c r="BB204" s="181" t="s">
        <v>1</v>
      </c>
      <c r="BL204" s="64">
        <f>IFERROR(W204*I204/H204,"0")</f>
        <v>48.986666666666672</v>
      </c>
      <c r="BM204" s="64">
        <f>IFERROR(X204*I204/H204,"0")</f>
        <v>50.768000000000008</v>
      </c>
      <c r="BN204" s="64">
        <f>IFERROR(1/J204*(W204/H204),"0")</f>
        <v>0.11752136752136753</v>
      </c>
      <c r="BO204" s="64">
        <f>IFERROR(1/J204*(X204/H204),"0")</f>
        <v>0.12179487179487179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38.333333333333336</v>
      </c>
      <c r="X205" s="375">
        <f>IFERROR(X201/H201,"0")+IFERROR(X202/H202,"0")+IFERROR(X203/H203,"0")+IFERROR(X204/H204,"0")</f>
        <v>39</v>
      </c>
      <c r="Y205" s="375">
        <f>IFERROR(IF(Y201="",0,Y201),"0")+IFERROR(IF(Y202="",0,Y202),"0")+IFERROR(IF(Y203="",0,Y203),"0")+IFERROR(IF(Y204="",0,Y204),"0")</f>
        <v>0.29366999999999999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92</v>
      </c>
      <c r="X206" s="375">
        <f>IFERROR(SUM(X201:X204),"0")</f>
        <v>93.6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210</v>
      </c>
      <c r="X218" s="374">
        <f>IFERROR(IF(W218="",0,CEILING((W218/$H218),1)*$H218),"")</f>
        <v>210</v>
      </c>
      <c r="Y218" s="36">
        <f>IFERROR(IF(X218=0,"",ROUNDUP(X218/H218,0)*0.00502),"")</f>
        <v>0.502</v>
      </c>
      <c r="Z218" s="56"/>
      <c r="AA218" s="57"/>
      <c r="AE218" s="64"/>
      <c r="BB218" s="188" t="s">
        <v>1</v>
      </c>
      <c r="BL218" s="64">
        <f>IFERROR(W218*I218/H218,"0")</f>
        <v>220.00000000000003</v>
      </c>
      <c r="BM218" s="64">
        <f>IFERROR(X218*I218/H218,"0")</f>
        <v>220.00000000000003</v>
      </c>
      <c r="BN218" s="64">
        <f>IFERROR(1/J218*(W218/H218),"0")</f>
        <v>0.42735042735042739</v>
      </c>
      <c r="BO218" s="64">
        <f>IFERROR(1/J218*(X218/H218),"0")</f>
        <v>0.42735042735042739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100</v>
      </c>
      <c r="X220" s="375">
        <f>IFERROR(X218/H218,"0")+IFERROR(X219/H219,"0")</f>
        <v>100</v>
      </c>
      <c r="Y220" s="375">
        <f>IFERROR(IF(Y218="",0,Y218),"0")+IFERROR(IF(Y219="",0,Y219),"0")</f>
        <v>0.502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210</v>
      </c>
      <c r="X221" s="375">
        <f>IFERROR(SUM(X218:X219),"0")</f>
        <v>210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120</v>
      </c>
      <c r="X224" s="374">
        <f t="shared" ref="X224:X229" si="44">IFERROR(IF(W224="",0,CEILING((W224/$H224),1)*$H224),"")</f>
        <v>127.6</v>
      </c>
      <c r="Y224" s="36">
        <f>IFERROR(IF(X224=0,"",ROUNDUP(X224/H224,0)*0.02175),"")</f>
        <v>0.23924999999999999</v>
      </c>
      <c r="Z224" s="56"/>
      <c r="AA224" s="57"/>
      <c r="AE224" s="64"/>
      <c r="BB224" s="190" t="s">
        <v>1</v>
      </c>
      <c r="BL224" s="64">
        <f t="shared" ref="BL224:BL229" si="45">IFERROR(W224*I224/H224,"0")</f>
        <v>124.9655172413793</v>
      </c>
      <c r="BM224" s="64">
        <f t="shared" ref="BM224:BM229" si="46">IFERROR(X224*I224/H224,"0")</f>
        <v>132.88</v>
      </c>
      <c r="BN224" s="64">
        <f t="shared" ref="BN224:BN229" si="47">IFERROR(1/J224*(W224/H224),"0")</f>
        <v>0.18472906403940886</v>
      </c>
      <c r="BO224" s="64">
        <f t="shared" ref="BO224:BO229" si="48">IFERROR(1/J224*(X224/H224),"0")</f>
        <v>0.19642857142857142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20</v>
      </c>
      <c r="X226" s="374">
        <f t="shared" si="44"/>
        <v>23.2</v>
      </c>
      <c r="Y226" s="36">
        <f>IFERROR(IF(X226=0,"",ROUNDUP(X226/H226,0)*0.02175),"")</f>
        <v>4.3499999999999997E-2</v>
      </c>
      <c r="Z226" s="56"/>
      <c r="AA226" s="57"/>
      <c r="AE226" s="64"/>
      <c r="BB226" s="192" t="s">
        <v>1</v>
      </c>
      <c r="BL226" s="64">
        <f t="shared" si="45"/>
        <v>20.827586206896552</v>
      </c>
      <c r="BM226" s="64">
        <f t="shared" si="46"/>
        <v>24.159999999999997</v>
      </c>
      <c r="BN226" s="64">
        <f t="shared" si="47"/>
        <v>3.0788177339901478E-2</v>
      </c>
      <c r="BO226" s="64">
        <f t="shared" si="48"/>
        <v>3.5714285714285712E-2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12</v>
      </c>
      <c r="X227" s="374">
        <f t="shared" si="44"/>
        <v>12</v>
      </c>
      <c r="Y227" s="36">
        <f>IFERROR(IF(X227=0,"",ROUNDUP(X227/H227,0)*0.00937),"")</f>
        <v>2.811E-2</v>
      </c>
      <c r="Z227" s="56"/>
      <c r="AA227" s="57"/>
      <c r="AE227" s="64"/>
      <c r="BB227" s="193" t="s">
        <v>1</v>
      </c>
      <c r="BL227" s="64">
        <f t="shared" si="45"/>
        <v>12.72</v>
      </c>
      <c r="BM227" s="64">
        <f t="shared" si="46"/>
        <v>12.72</v>
      </c>
      <c r="BN227" s="64">
        <f t="shared" si="47"/>
        <v>2.5000000000000001E-2</v>
      </c>
      <c r="BO227" s="64">
        <f t="shared" si="48"/>
        <v>2.5000000000000001E-2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80</v>
      </c>
      <c r="X229" s="374">
        <f t="shared" si="44"/>
        <v>80</v>
      </c>
      <c r="Y229" s="36">
        <f>IFERROR(IF(X229=0,"",ROUNDUP(X229/H229,0)*0.00937),"")</f>
        <v>0.18740000000000001</v>
      </c>
      <c r="Z229" s="56"/>
      <c r="AA229" s="57"/>
      <c r="AE229" s="64"/>
      <c r="BB229" s="195" t="s">
        <v>1</v>
      </c>
      <c r="BL229" s="64">
        <f t="shared" si="45"/>
        <v>84.800000000000011</v>
      </c>
      <c r="BM229" s="64">
        <f t="shared" si="46"/>
        <v>84.800000000000011</v>
      </c>
      <c r="BN229" s="64">
        <f t="shared" si="47"/>
        <v>0.16666666666666666</v>
      </c>
      <c r="BO229" s="64">
        <f t="shared" si="48"/>
        <v>0.16666666666666666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35.068965517241381</v>
      </c>
      <c r="X230" s="375">
        <f>IFERROR(X224/H224,"0")+IFERROR(X225/H225,"0")+IFERROR(X226/H226,"0")+IFERROR(X227/H227,"0")+IFERROR(X228/H228,"0")+IFERROR(X229/H229,"0")</f>
        <v>36</v>
      </c>
      <c r="Y230" s="375">
        <f>IFERROR(IF(Y224="",0,Y224),"0")+IFERROR(IF(Y225="",0,Y225),"0")+IFERROR(IF(Y226="",0,Y226),"0")+IFERROR(IF(Y227="",0,Y227),"0")+IFERROR(IF(Y228="",0,Y228),"0")+IFERROR(IF(Y229="",0,Y229),"0")</f>
        <v>0.49826000000000004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232</v>
      </c>
      <c r="X231" s="375">
        <f>IFERROR(SUM(X224:X229),"0")</f>
        <v>242.79999999999998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28</v>
      </c>
      <c r="X258" s="374">
        <f>IFERROR(IF(W258="",0,CEILING((W258/$H258),1)*$H258),"")</f>
        <v>28.56</v>
      </c>
      <c r="Y258" s="36">
        <f>IFERROR(IF(X258=0,"",ROUNDUP(X258/H258,0)*0.00502),"")</f>
        <v>8.5339999999999999E-2</v>
      </c>
      <c r="Z258" s="56"/>
      <c r="AA258" s="57"/>
      <c r="AE258" s="64"/>
      <c r="BB258" s="214" t="s">
        <v>1</v>
      </c>
      <c r="BL258" s="64">
        <f>IFERROR(W258*I258/H258,"0")</f>
        <v>29.666666666666671</v>
      </c>
      <c r="BM258" s="64">
        <f>IFERROR(X258*I258/H258,"0")</f>
        <v>30.259999999999998</v>
      </c>
      <c r="BN258" s="64">
        <f>IFERROR(1/J258*(W258/H258),"0")</f>
        <v>7.122507122507124E-2</v>
      </c>
      <c r="BO258" s="64">
        <f>IFERROR(1/J258*(X258/H258),"0")</f>
        <v>7.2649572649572655E-2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16.666666666666668</v>
      </c>
      <c r="X259" s="375">
        <f>IFERROR(X255/H255,"0")+IFERROR(X256/H256,"0")+IFERROR(X257/H257,"0")+IFERROR(X258/H258,"0")</f>
        <v>17</v>
      </c>
      <c r="Y259" s="375">
        <f>IFERROR(IF(Y255="",0,Y255),"0")+IFERROR(IF(Y256="",0,Y256),"0")+IFERROR(IF(Y257="",0,Y257),"0")+IFERROR(IF(Y258="",0,Y258),"0")</f>
        <v>8.5339999999999999E-2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28</v>
      </c>
      <c r="X260" s="375">
        <f>IFERROR(SUM(X255:X258),"0")</f>
        <v>28.56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26.4</v>
      </c>
      <c r="X269" s="374">
        <f t="shared" si="55"/>
        <v>27.72</v>
      </c>
      <c r="Y269" s="36">
        <f>IFERROR(IF(X269=0,"",ROUNDUP(X269/H269,0)*0.00753),"")</f>
        <v>0.10542</v>
      </c>
      <c r="Z269" s="56"/>
      <c r="AA269" s="57"/>
      <c r="AE269" s="64"/>
      <c r="BB269" s="222" t="s">
        <v>1</v>
      </c>
      <c r="BL269" s="64">
        <f t="shared" si="56"/>
        <v>29.066666666666666</v>
      </c>
      <c r="BM269" s="64">
        <f t="shared" si="57"/>
        <v>30.52</v>
      </c>
      <c r="BN269" s="64">
        <f t="shared" si="58"/>
        <v>8.5470085470085458E-2</v>
      </c>
      <c r="BO269" s="64">
        <f t="shared" si="59"/>
        <v>8.9743589743589744E-2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19.8</v>
      </c>
      <c r="X270" s="374">
        <f t="shared" si="55"/>
        <v>19.8</v>
      </c>
      <c r="Y270" s="36">
        <f>IFERROR(IF(X270=0,"",ROUNDUP(X270/H270,0)*0.00753),"")</f>
        <v>7.5300000000000006E-2</v>
      </c>
      <c r="Z270" s="56"/>
      <c r="AA270" s="57"/>
      <c r="AE270" s="64"/>
      <c r="BB270" s="223" t="s">
        <v>1</v>
      </c>
      <c r="BL270" s="64">
        <f t="shared" si="56"/>
        <v>22.46</v>
      </c>
      <c r="BM270" s="64">
        <f t="shared" si="57"/>
        <v>22.46</v>
      </c>
      <c r="BN270" s="64">
        <f t="shared" si="58"/>
        <v>6.4102564102564097E-2</v>
      </c>
      <c r="BO270" s="64">
        <f t="shared" si="59"/>
        <v>6.4102564102564097E-2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23.333333333333332</v>
      </c>
      <c r="X271" s="375">
        <f>IFERROR(X262/H262,"0")+IFERROR(X263/H263,"0")+IFERROR(X264/H264,"0")+IFERROR(X265/H265,"0")+IFERROR(X266/H266,"0")+IFERROR(X267/H267,"0")+IFERROR(X268/H268,"0")+IFERROR(X269/H269,"0")+IFERROR(X270/H270,"0")</f>
        <v>24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0.18071999999999999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46.2</v>
      </c>
      <c r="X272" s="375">
        <f>IFERROR(SUM(X262:X270),"0")</f>
        <v>47.519999999999996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40</v>
      </c>
      <c r="X274" s="374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24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250</v>
      </c>
      <c r="X275" s="374">
        <f>IFERROR(IF(W275="",0,CEILING((W275/$H275),1)*$H275),"")</f>
        <v>257.39999999999998</v>
      </c>
      <c r="Y275" s="36">
        <f>IFERROR(IF(X275=0,"",ROUNDUP(X275/H275,0)*0.02175),"")</f>
        <v>0.71775</v>
      </c>
      <c r="Z275" s="56"/>
      <c r="AA275" s="57"/>
      <c r="AE275" s="64"/>
      <c r="BB275" s="225" t="s">
        <v>1</v>
      </c>
      <c r="BL275" s="64">
        <f>IFERROR(W275*I275/H275,"0")</f>
        <v>268.07692307692309</v>
      </c>
      <c r="BM275" s="64">
        <f>IFERROR(X275*I275/H275,"0")</f>
        <v>276.012</v>
      </c>
      <c r="BN275" s="64">
        <f>IFERROR(1/J275*(W275/H275),"0")</f>
        <v>0.57234432234432231</v>
      </c>
      <c r="BO275" s="64">
        <f>IFERROR(1/J275*(X275/H275),"0")</f>
        <v>0.5892857142857143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60</v>
      </c>
      <c r="X276" s="374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64"/>
      <c r="BB276" s="226" t="s">
        <v>1</v>
      </c>
      <c r="BL276" s="64">
        <f>IFERROR(W276*I276/H276,"0")</f>
        <v>64.028571428571425</v>
      </c>
      <c r="BM276" s="64">
        <f>IFERROR(X276*I276/H276,"0")</f>
        <v>71.712000000000003</v>
      </c>
      <c r="BN276" s="64">
        <f>IFERROR(1/J276*(W276/H276),"0")</f>
        <v>0.12755102040816324</v>
      </c>
      <c r="BO276" s="64">
        <f>IFERROR(1/J276*(X276/H276),"0")</f>
        <v>0.14285714285714285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43.956043956043956</v>
      </c>
      <c r="X277" s="375">
        <f>IFERROR(X274/H274,"0")+IFERROR(X275/H275,"0")+IFERROR(X276/H276,"0")</f>
        <v>46</v>
      </c>
      <c r="Y277" s="375">
        <f>IFERROR(IF(Y274="",0,Y274),"0")+IFERROR(IF(Y275="",0,Y275),"0")+IFERROR(IF(Y276="",0,Y276),"0")</f>
        <v>1.0004999999999999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350</v>
      </c>
      <c r="X278" s="375">
        <f>IFERROR(SUM(X274:X276),"0")</f>
        <v>366.59999999999997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2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2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86">
        <v>4607091387452</v>
      </c>
      <c r="E295" s="381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54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86">
        <v>4607091387452</v>
      </c>
      <c r="E296" s="381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51</v>
      </c>
      <c r="X309" s="374">
        <f>IFERROR(IF(W309="",0,CEILING((W309/$H309),1)*$H309),"")</f>
        <v>52.2</v>
      </c>
      <c r="Y309" s="36">
        <f>IFERROR(IF(X309=0,"",ROUNDUP(X309/H309,0)*0.00753),"")</f>
        <v>0.21837000000000001</v>
      </c>
      <c r="Z309" s="56"/>
      <c r="AA309" s="57"/>
      <c r="AE309" s="64"/>
      <c r="BB309" s="242" t="s">
        <v>1</v>
      </c>
      <c r="BL309" s="64">
        <f>IFERROR(W309*I309/H309,"0")</f>
        <v>58.026666666666671</v>
      </c>
      <c r="BM309" s="64">
        <f>IFERROR(X309*I309/H309,"0")</f>
        <v>59.392000000000003</v>
      </c>
      <c r="BN309" s="64">
        <f>IFERROR(1/J309*(W309/H309),"0")</f>
        <v>0.18162393162393162</v>
      </c>
      <c r="BO309" s="64">
        <f>IFERROR(1/J309*(X309/H309),"0")</f>
        <v>0.1858974358974359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28.333333333333332</v>
      </c>
      <c r="X310" s="375">
        <f>IFERROR(X309/H309,"0")</f>
        <v>29</v>
      </c>
      <c r="Y310" s="375">
        <f>IFERROR(IF(Y309="",0,Y309),"0")</f>
        <v>0.21837000000000001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51</v>
      </c>
      <c r="X311" s="375">
        <f>IFERROR(SUM(X309:X309),"0")</f>
        <v>52.2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875</v>
      </c>
      <c r="X314" s="374">
        <f>IFERROR(IF(W314="",0,CEILING((W314/$H314),1)*$H314),"")</f>
        <v>875.7</v>
      </c>
      <c r="Y314" s="36">
        <f>IFERROR(IF(X314=0,"",ROUNDUP(X314/H314,0)*0.00753),"")</f>
        <v>3.1400100000000002</v>
      </c>
      <c r="Z314" s="56"/>
      <c r="AA314" s="57"/>
      <c r="AE314" s="64"/>
      <c r="BB314" s="244" t="s">
        <v>1</v>
      </c>
      <c r="BL314" s="64">
        <f>IFERROR(W314*I314/H314,"0")</f>
        <v>988.33333333333326</v>
      </c>
      <c r="BM314" s="64">
        <f>IFERROR(X314*I314/H314,"0")</f>
        <v>989.12400000000002</v>
      </c>
      <c r="BN314" s="64">
        <f>IFERROR(1/J314*(W314/H314),"0")</f>
        <v>2.6709401709401708</v>
      </c>
      <c r="BO314" s="64">
        <f>IFERROR(1/J314*(X314/H314),"0")</f>
        <v>2.6730769230769229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630</v>
      </c>
      <c r="X315" s="374">
        <f>IFERROR(IF(W315="",0,CEILING((W315/$H315),1)*$H315),"")</f>
        <v>630</v>
      </c>
      <c r="Y315" s="36">
        <f>IFERROR(IF(X315=0,"",ROUNDUP(X315/H315,0)*0.00753),"")</f>
        <v>2.2589999999999999</v>
      </c>
      <c r="Z315" s="56"/>
      <c r="AA315" s="57"/>
      <c r="AE315" s="64"/>
      <c r="BB315" s="245" t="s">
        <v>1</v>
      </c>
      <c r="BL315" s="64">
        <f>IFERROR(W315*I315/H315,"0")</f>
        <v>708</v>
      </c>
      <c r="BM315" s="64">
        <f>IFERROR(X315*I315/H315,"0")</f>
        <v>708</v>
      </c>
      <c r="BN315" s="64">
        <f>IFERROR(1/J315*(W315/H315),"0")</f>
        <v>1.9230769230769229</v>
      </c>
      <c r="BO315" s="64">
        <f>IFERROR(1/J315*(X315/H315),"0")</f>
        <v>1.9230769230769229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716.66666666666663</v>
      </c>
      <c r="X316" s="375">
        <f>IFERROR(X313/H313,"0")+IFERROR(X314/H314,"0")+IFERROR(X315/H315,"0")</f>
        <v>717</v>
      </c>
      <c r="Y316" s="375">
        <f>IFERROR(IF(Y313="",0,Y313),"0")+IFERROR(IF(Y314="",0,Y314),"0")+IFERROR(IF(Y315="",0,Y315),"0")</f>
        <v>5.3990100000000005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1505</v>
      </c>
      <c r="X317" s="375">
        <f>IFERROR(SUM(X313:X315),"0")</f>
        <v>1505.7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45.6</v>
      </c>
      <c r="X319" s="374">
        <f>IFERROR(IF(W319="",0,CEILING((W319/$H319),1)*$H319),"")</f>
        <v>45.599999999999994</v>
      </c>
      <c r="Y319" s="36">
        <f>IFERROR(IF(X319=0,"",ROUNDUP(X319/H319,0)*0.00753),"")</f>
        <v>0.15060000000000001</v>
      </c>
      <c r="Z319" s="56"/>
      <c r="AA319" s="57"/>
      <c r="AE319" s="64"/>
      <c r="BB319" s="246" t="s">
        <v>1</v>
      </c>
      <c r="BL319" s="64">
        <f>IFERROR(W319*I319/H319,"0")</f>
        <v>51.040000000000006</v>
      </c>
      <c r="BM319" s="64">
        <f>IFERROR(X319*I319/H319,"0")</f>
        <v>51.04</v>
      </c>
      <c r="BN319" s="64">
        <f>IFERROR(1/J319*(W319/H319),"0")</f>
        <v>0.12820512820512822</v>
      </c>
      <c r="BO319" s="64">
        <f>IFERROR(1/J319*(X319/H319),"0")</f>
        <v>0.12820512820512819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20.000000000000004</v>
      </c>
      <c r="X320" s="375">
        <f>IFERROR(X319/H319,"0")</f>
        <v>20</v>
      </c>
      <c r="Y320" s="375">
        <f>IFERROR(IF(Y319="",0,Y319),"0")</f>
        <v>0.15060000000000001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45.6</v>
      </c>
      <c r="X321" s="375">
        <f>IFERROR(SUM(X319:X319),"0")</f>
        <v>45.599999999999994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86">
        <v>4680115884076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9" t="s">
        <v>462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86">
        <v>4607091383997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1700</v>
      </c>
      <c r="X331" s="374">
        <f t="shared" si="65"/>
        <v>1710</v>
      </c>
      <c r="Y331" s="36">
        <f>IFERROR(IF(X331=0,"",ROUNDUP(X331/H331,0)*0.02175),"")</f>
        <v>2.4794999999999998</v>
      </c>
      <c r="Z331" s="56"/>
      <c r="AA331" s="57"/>
      <c r="AE331" s="64"/>
      <c r="BB331" s="250" t="s">
        <v>1</v>
      </c>
      <c r="BL331" s="64">
        <f t="shared" si="66"/>
        <v>1754.4</v>
      </c>
      <c r="BM331" s="64">
        <f t="shared" si="67"/>
        <v>1764.72</v>
      </c>
      <c r="BN331" s="64">
        <f t="shared" si="68"/>
        <v>2.3611111111111107</v>
      </c>
      <c r="BO331" s="64">
        <f t="shared" si="69"/>
        <v>2.375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900</v>
      </c>
      <c r="X332" s="374">
        <f t="shared" si="65"/>
        <v>900</v>
      </c>
      <c r="Y332" s="36">
        <f>IFERROR(IF(X332=0,"",ROUNDUP(X332/H332,0)*0.02175),"")</f>
        <v>1.3049999999999999</v>
      </c>
      <c r="Z332" s="56"/>
      <c r="AA332" s="57"/>
      <c r="AE332" s="64"/>
      <c r="BB332" s="251" t="s">
        <v>1</v>
      </c>
      <c r="BL332" s="64">
        <f t="shared" si="66"/>
        <v>928.8</v>
      </c>
      <c r="BM332" s="64">
        <f t="shared" si="67"/>
        <v>928.8</v>
      </c>
      <c r="BN332" s="64">
        <f t="shared" si="68"/>
        <v>1.25</v>
      </c>
      <c r="BO332" s="64">
        <f t="shared" si="69"/>
        <v>1.25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1300</v>
      </c>
      <c r="X334" s="374">
        <f t="shared" si="65"/>
        <v>1305</v>
      </c>
      <c r="Y334" s="36">
        <f>IFERROR(IF(X334=0,"",ROUNDUP(X334/H334,0)*0.02175),"")</f>
        <v>1.8922499999999998</v>
      </c>
      <c r="Z334" s="56"/>
      <c r="AA334" s="57"/>
      <c r="AE334" s="64"/>
      <c r="BB334" s="253" t="s">
        <v>1</v>
      </c>
      <c r="BL334" s="64">
        <f t="shared" si="66"/>
        <v>1341.6</v>
      </c>
      <c r="BM334" s="64">
        <f t="shared" si="67"/>
        <v>1346.76</v>
      </c>
      <c r="BN334" s="64">
        <f t="shared" si="68"/>
        <v>1.8055555555555556</v>
      </c>
      <c r="BO334" s="64">
        <f t="shared" si="69"/>
        <v>1.8125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55</v>
      </c>
      <c r="X337" s="374">
        <f t="shared" si="65"/>
        <v>55</v>
      </c>
      <c r="Y337" s="36">
        <f>IFERROR(IF(X337=0,"",ROUNDUP(X337/H337,0)*0.00937),"")</f>
        <v>0.10306999999999999</v>
      </c>
      <c r="Z337" s="56"/>
      <c r="AA337" s="57"/>
      <c r="AE337" s="64"/>
      <c r="BB337" s="256" t="s">
        <v>1</v>
      </c>
      <c r="BL337" s="64">
        <f t="shared" si="66"/>
        <v>57.31</v>
      </c>
      <c r="BM337" s="64">
        <f t="shared" si="67"/>
        <v>57.31</v>
      </c>
      <c r="BN337" s="64">
        <f t="shared" si="68"/>
        <v>9.166666666666666E-2</v>
      </c>
      <c r="BO337" s="64">
        <f t="shared" si="69"/>
        <v>9.166666666666666E-2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271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272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5.7798199999999991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3955</v>
      </c>
      <c r="X340" s="375">
        <f>IFERROR(SUM(X329:X338),"0")</f>
        <v>3970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1300</v>
      </c>
      <c r="X342" s="374">
        <f>IFERROR(IF(W342="",0,CEILING((W342/$H342),1)*$H342),"")</f>
        <v>1305</v>
      </c>
      <c r="Y342" s="36">
        <f>IFERROR(IF(X342=0,"",ROUNDUP(X342/H342,0)*0.02175),"")</f>
        <v>1.8922499999999998</v>
      </c>
      <c r="Z342" s="56"/>
      <c r="AA342" s="57"/>
      <c r="AE342" s="64"/>
      <c r="BB342" s="258" t="s">
        <v>1</v>
      </c>
      <c r="BL342" s="64">
        <f>IFERROR(W342*I342/H342,"0")</f>
        <v>1341.6</v>
      </c>
      <c r="BM342" s="64">
        <f>IFERROR(X342*I342/H342,"0")</f>
        <v>1346.76</v>
      </c>
      <c r="BN342" s="64">
        <f>IFERROR(1/J342*(W342/H342),"0")</f>
        <v>1.8055555555555556</v>
      </c>
      <c r="BO342" s="64">
        <f>IFERROR(1/J342*(X342/H342),"0")</f>
        <v>1.8125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86.666666666666671</v>
      </c>
      <c r="X345" s="375">
        <f>IFERROR(X342/H342,"0")+IFERROR(X343/H343,"0")+IFERROR(X344/H344,"0")</f>
        <v>87</v>
      </c>
      <c r="Y345" s="375">
        <f>IFERROR(IF(Y342="",0,Y342),"0")+IFERROR(IF(Y343="",0,Y343),"0")+IFERROR(IF(Y344="",0,Y344),"0")</f>
        <v>1.8922499999999998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1300</v>
      </c>
      <c r="X346" s="375">
        <f>IFERROR(SUM(X342:X344),"0")</f>
        <v>1305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4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70</v>
      </c>
      <c r="X349" s="374">
        <f>IFERROR(IF(W349="",0,CEILING((W349/$H349),1)*$H349),"")</f>
        <v>70.2</v>
      </c>
      <c r="Y349" s="36">
        <f>IFERROR(IF(X349=0,"",ROUNDUP(X349/H349,0)*0.02175),"")</f>
        <v>0.19574999999999998</v>
      </c>
      <c r="Z349" s="56"/>
      <c r="AA349" s="57"/>
      <c r="AE349" s="64"/>
      <c r="BB349" s="262" t="s">
        <v>1</v>
      </c>
      <c r="BL349" s="64">
        <f>IFERROR(W349*I349/H349,"0")</f>
        <v>75.061538461538461</v>
      </c>
      <c r="BM349" s="64">
        <f>IFERROR(X349*I349/H349,"0")</f>
        <v>75.27600000000001</v>
      </c>
      <c r="BN349" s="64">
        <f>IFERROR(1/J349*(W349/H349),"0")</f>
        <v>0.16025641025641024</v>
      </c>
      <c r="BO349" s="64">
        <f>IFERROR(1/J349*(X349/H349),"0")</f>
        <v>0.1607142857142857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8.9743589743589745</v>
      </c>
      <c r="X350" s="375">
        <f>IFERROR(X348/H348,"0")+IFERROR(X349/H349,"0")</f>
        <v>9</v>
      </c>
      <c r="Y350" s="375">
        <f>IFERROR(IF(Y348="",0,Y348),"0")+IFERROR(IF(Y349="",0,Y349),"0")</f>
        <v>0.19574999999999998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70</v>
      </c>
      <c r="X351" s="375">
        <f>IFERROR(SUM(X348:X349),"0")</f>
        <v>70.2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30</v>
      </c>
      <c r="X353" s="374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3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3.8461538461538463</v>
      </c>
      <c r="X354" s="375">
        <f>IFERROR(X353/H353,"0")</f>
        <v>4</v>
      </c>
      <c r="Y354" s="375">
        <f>IFERROR(IF(Y353="",0,Y353),"0")</f>
        <v>8.6999999999999994E-2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30</v>
      </c>
      <c r="X355" s="375">
        <f>IFERROR(SUM(X353:X353),"0")</f>
        <v>31.2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90</v>
      </c>
      <c r="X358" s="374">
        <f>IFERROR(IF(W358="",0,CEILING((W358/$H358),1)*$H358),"")</f>
        <v>96</v>
      </c>
      <c r="Y358" s="36">
        <f>IFERROR(IF(X358=0,"",ROUNDUP(X358/H358,0)*0.02175),"")</f>
        <v>0.17399999999999999</v>
      </c>
      <c r="Z358" s="56"/>
      <c r="AA358" s="57"/>
      <c r="AE358" s="64"/>
      <c r="BB358" s="264" t="s">
        <v>1</v>
      </c>
      <c r="BL358" s="64">
        <f>IFERROR(W358*I358/H358,"0")</f>
        <v>93.600000000000009</v>
      </c>
      <c r="BM358" s="64">
        <f>IFERROR(X358*I358/H358,"0")</f>
        <v>99.839999999999989</v>
      </c>
      <c r="BN358" s="64">
        <f>IFERROR(1/J358*(W358/H358),"0")</f>
        <v>0.13392857142857142</v>
      </c>
      <c r="BO358" s="64">
        <f>IFERROR(1/J358*(X358/H358),"0")</f>
        <v>0.14285714285714285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7.5</v>
      </c>
      <c r="X363" s="375">
        <f>IFERROR(X358/H358,"0")+IFERROR(X359/H359,"0")+IFERROR(X360/H360,"0")+IFERROR(X361/H361,"0")+IFERROR(X362/H362,"0")</f>
        <v>8</v>
      </c>
      <c r="Y363" s="375">
        <f>IFERROR(IF(Y358="",0,Y358),"0")+IFERROR(IF(Y359="",0,Y359),"0")+IFERROR(IF(Y360="",0,Y360),"0")+IFERROR(IF(Y361="",0,Y361),"0")+IFERROR(IF(Y362="",0,Y362),"0")</f>
        <v>0.17399999999999999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90</v>
      </c>
      <c r="X364" s="375">
        <f>IFERROR(SUM(X358:X362),"0")</f>
        <v>96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40</v>
      </c>
      <c r="X371" s="374">
        <f>IFERROR(IF(W371="",0,CEILING((W371/$H371),1)*$H371),"")</f>
        <v>46.8</v>
      </c>
      <c r="Y371" s="36">
        <f>IFERROR(IF(X371=0,"",ROUNDUP(X371/H371,0)*0.02175),"")</f>
        <v>0.1305</v>
      </c>
      <c r="Z371" s="56"/>
      <c r="AA371" s="57"/>
      <c r="AE371" s="64"/>
      <c r="BB371" s="271" t="s">
        <v>1</v>
      </c>
      <c r="BL371" s="64">
        <f>IFERROR(W371*I371/H371,"0")</f>
        <v>42.892307692307703</v>
      </c>
      <c r="BM371" s="64">
        <f>IFERROR(X371*I371/H371,"0")</f>
        <v>50.184000000000005</v>
      </c>
      <c r="BN371" s="64">
        <f>IFERROR(1/J371*(W371/H371),"0")</f>
        <v>9.1575091575091583E-2</v>
      </c>
      <c r="BO371" s="64">
        <f>IFERROR(1/J371*(X371/H371),"0")</f>
        <v>0.10714285714285714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5.1282051282051286</v>
      </c>
      <c r="X375" s="375">
        <f>IFERROR(X371/H371,"0")+IFERROR(X372/H372,"0")+IFERROR(X373/H373,"0")+IFERROR(X374/H374,"0")</f>
        <v>6</v>
      </c>
      <c r="Y375" s="375">
        <f>IFERROR(IF(Y371="",0,Y371),"0")+IFERROR(IF(Y372="",0,Y372),"0")+IFERROR(IF(Y373="",0,Y373),"0")+IFERROR(IF(Y374="",0,Y374),"0")</f>
        <v>0.1305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40</v>
      </c>
      <c r="X376" s="375">
        <f>IFERROR(SUM(X371:X374),"0")</f>
        <v>46.8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60</v>
      </c>
      <c r="X389" s="374">
        <f t="shared" ref="X389:X401" si="70">IFERROR(IF(W389="",0,CEILING((W389/$H389),1)*$H389),"")</f>
        <v>63</v>
      </c>
      <c r="Y389" s="36">
        <f>IFERROR(IF(X389=0,"",ROUNDUP(X389/H389,0)*0.00753),"")</f>
        <v>0.11295000000000001</v>
      </c>
      <c r="Z389" s="56"/>
      <c r="AA389" s="57"/>
      <c r="AE389" s="64"/>
      <c r="BB389" s="278" t="s">
        <v>1</v>
      </c>
      <c r="BL389" s="64">
        <f t="shared" ref="BL389:BL401" si="71">IFERROR(W389*I389/H389,"0")</f>
        <v>63.28571428571427</v>
      </c>
      <c r="BM389" s="64">
        <f t="shared" ref="BM389:BM401" si="72">IFERROR(X389*I389/H389,"0")</f>
        <v>66.449999999999989</v>
      </c>
      <c r="BN389" s="64">
        <f t="shared" ref="BN389:BN401" si="73">IFERROR(1/J389*(W389/H389),"0")</f>
        <v>9.1575091575091569E-2</v>
      </c>
      <c r="BO389" s="64">
        <f t="shared" ref="BO389:BO401" si="74">IFERROR(1/J389*(X389/H389),"0")</f>
        <v>9.6153846153846145E-2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170</v>
      </c>
      <c r="X391" s="374">
        <f t="shared" si="70"/>
        <v>172.20000000000002</v>
      </c>
      <c r="Y391" s="36">
        <f>IFERROR(IF(X391=0,"",ROUNDUP(X391/H391,0)*0.00753),"")</f>
        <v>0.30873</v>
      </c>
      <c r="Z391" s="56"/>
      <c r="AA391" s="57"/>
      <c r="AE391" s="64"/>
      <c r="BB391" s="280" t="s">
        <v>1</v>
      </c>
      <c r="BL391" s="64">
        <f t="shared" si="71"/>
        <v>179.30952380952377</v>
      </c>
      <c r="BM391" s="64">
        <f t="shared" si="72"/>
        <v>181.63</v>
      </c>
      <c r="BN391" s="64">
        <f t="shared" si="73"/>
        <v>0.25946275946275943</v>
      </c>
      <c r="BO391" s="64">
        <f t="shared" si="74"/>
        <v>0.26282051282051283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168</v>
      </c>
      <c r="X392" s="374">
        <f t="shared" si="70"/>
        <v>168</v>
      </c>
      <c r="Y392" s="36">
        <f>IFERROR(IF(X392=0,"",ROUNDUP(X392/H392,0)*0.00753),"")</f>
        <v>0.753</v>
      </c>
      <c r="Z392" s="56"/>
      <c r="AA392" s="57"/>
      <c r="AE392" s="64"/>
      <c r="BB392" s="281" t="s">
        <v>1</v>
      </c>
      <c r="BL392" s="64">
        <f t="shared" si="71"/>
        <v>260</v>
      </c>
      <c r="BM392" s="64">
        <f t="shared" si="72"/>
        <v>260</v>
      </c>
      <c r="BN392" s="64">
        <f t="shared" si="73"/>
        <v>0.64102564102564097</v>
      </c>
      <c r="BO392" s="64">
        <f t="shared" si="74"/>
        <v>0.64102564102564097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35</v>
      </c>
      <c r="X394" s="374">
        <f t="shared" si="70"/>
        <v>35.700000000000003</v>
      </c>
      <c r="Y394" s="36">
        <f t="shared" si="75"/>
        <v>8.5339999999999999E-2</v>
      </c>
      <c r="Z394" s="56"/>
      <c r="AA394" s="57"/>
      <c r="AE394" s="64"/>
      <c r="BB394" s="283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122.5</v>
      </c>
      <c r="X396" s="374">
        <f t="shared" si="70"/>
        <v>123.9</v>
      </c>
      <c r="Y396" s="36">
        <f t="shared" si="75"/>
        <v>0.29618</v>
      </c>
      <c r="Z396" s="56"/>
      <c r="AA396" s="57"/>
      <c r="AE396" s="64"/>
      <c r="BB396" s="285" t="s">
        <v>1</v>
      </c>
      <c r="BL396" s="64">
        <f t="shared" si="71"/>
        <v>130.08333333333334</v>
      </c>
      <c r="BM396" s="64">
        <f t="shared" si="72"/>
        <v>131.57</v>
      </c>
      <c r="BN396" s="64">
        <f t="shared" si="73"/>
        <v>0.2492877492877493</v>
      </c>
      <c r="BO396" s="64">
        <f t="shared" si="74"/>
        <v>0.25213675213675218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52.5</v>
      </c>
      <c r="X400" s="374">
        <f t="shared" si="70"/>
        <v>52.5</v>
      </c>
      <c r="Y400" s="36">
        <f t="shared" si="75"/>
        <v>0.1255</v>
      </c>
      <c r="Z400" s="56"/>
      <c r="AA400" s="57"/>
      <c r="AE400" s="64"/>
      <c r="BB400" s="289" t="s">
        <v>1</v>
      </c>
      <c r="BL400" s="64">
        <f t="shared" si="71"/>
        <v>55.75</v>
      </c>
      <c r="BM400" s="64">
        <f t="shared" si="72"/>
        <v>55.75</v>
      </c>
      <c r="BN400" s="64">
        <f t="shared" si="73"/>
        <v>0.10683760683760685</v>
      </c>
      <c r="BO400" s="64">
        <f t="shared" si="74"/>
        <v>0.10683760683760685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254.76190476190476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257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1.6817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608</v>
      </c>
      <c r="X403" s="375">
        <f>IFERROR(SUM(X389:X401),"0")</f>
        <v>615.30000000000007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12</v>
      </c>
      <c r="X415" s="374">
        <f>IFERROR(IF(W415="",0,CEILING((W415/$H415),1)*$H415),"")</f>
        <v>12</v>
      </c>
      <c r="Y415" s="36">
        <f>IFERROR(IF(X415=0,"",ROUNDUP(X415/H415,0)*0.00627),"")</f>
        <v>6.2700000000000006E-2</v>
      </c>
      <c r="Z415" s="56"/>
      <c r="AA415" s="57"/>
      <c r="AE415" s="64"/>
      <c r="BB415" s="295" t="s">
        <v>1</v>
      </c>
      <c r="BL415" s="64">
        <f>IFERROR(W415*I415/H415,"0")</f>
        <v>18.000000000000004</v>
      </c>
      <c r="BM415" s="64">
        <f>IFERROR(X415*I415/H415,"0")</f>
        <v>18.000000000000004</v>
      </c>
      <c r="BN415" s="64">
        <f>IFERROR(1/J415*(W415/H415),"0")</f>
        <v>0.05</v>
      </c>
      <c r="BO415" s="64">
        <f>IFERROR(1/J415*(X415/H415),"0")</f>
        <v>0.05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12</v>
      </c>
      <c r="X416" s="374">
        <f>IFERROR(IF(W416="",0,CEILING((W416/$H416),1)*$H416),"")</f>
        <v>12</v>
      </c>
      <c r="Y416" s="36">
        <f>IFERROR(IF(X416=0,"",ROUNDUP(X416/H416,0)*0.00627),"")</f>
        <v>6.2700000000000006E-2</v>
      </c>
      <c r="Z416" s="56"/>
      <c r="AA416" s="57"/>
      <c r="AE416" s="64"/>
      <c r="BB416" s="296" t="s">
        <v>1</v>
      </c>
      <c r="BL416" s="64">
        <f>IFERROR(W416*I416/H416,"0")</f>
        <v>18.000000000000004</v>
      </c>
      <c r="BM416" s="64">
        <f>IFERROR(X416*I416/H416,"0")</f>
        <v>18.000000000000004</v>
      </c>
      <c r="BN416" s="64">
        <f>IFERROR(1/J416*(W416/H416),"0")</f>
        <v>0.05</v>
      </c>
      <c r="BO416" s="64">
        <f>IFERROR(1/J416*(X416/H416),"0")</f>
        <v>0.05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5.5</v>
      </c>
      <c r="X417" s="374">
        <f>IFERROR(IF(W417="",0,CEILING((W417/$H417),1)*$H417),"")</f>
        <v>6.6000000000000005</v>
      </c>
      <c r="Y417" s="36">
        <f>IFERROR(IF(X417=0,"",ROUNDUP(X417/H417,0)*0.00627),"")</f>
        <v>3.1350000000000003E-2</v>
      </c>
      <c r="Z417" s="56"/>
      <c r="AA417" s="57"/>
      <c r="AE417" s="64"/>
      <c r="BB417" s="297" t="s">
        <v>1</v>
      </c>
      <c r="BL417" s="64">
        <f>IFERROR(W417*I417/H417,"0")</f>
        <v>7.833333333333333</v>
      </c>
      <c r="BM417" s="64">
        <f>IFERROR(X417*I417/H417,"0")</f>
        <v>9.3999999999999986</v>
      </c>
      <c r="BN417" s="64">
        <f>IFERROR(1/J417*(W417/H417),"0")</f>
        <v>2.0833333333333332E-2</v>
      </c>
      <c r="BO417" s="64">
        <f>IFERROR(1/J417*(X417/H417),"0")</f>
        <v>2.5000000000000001E-2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24.166666666666664</v>
      </c>
      <c r="X418" s="375">
        <f>IFERROR(X415/H415,"0")+IFERROR(X416/H416,"0")+IFERROR(X417/H417,"0")</f>
        <v>25</v>
      </c>
      <c r="Y418" s="375">
        <f>IFERROR(IF(Y415="",0,Y415),"0")+IFERROR(IF(Y416="",0,Y416),"0")+IFERROR(IF(Y417="",0,Y417),"0")</f>
        <v>0.15675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29.5</v>
      </c>
      <c r="X419" s="375">
        <f>IFERROR(SUM(X415:X417),"0")</f>
        <v>30.6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160</v>
      </c>
      <c r="X427" s="374">
        <f t="shared" ref="X427:X433" si="76">IFERROR(IF(W427="",0,CEILING((W427/$H427),1)*$H427),"")</f>
        <v>163.80000000000001</v>
      </c>
      <c r="Y427" s="36">
        <f>IFERROR(IF(X427=0,"",ROUNDUP(X427/H427,0)*0.00753),"")</f>
        <v>0.29366999999999999</v>
      </c>
      <c r="Z427" s="56"/>
      <c r="AA427" s="57"/>
      <c r="AE427" s="64"/>
      <c r="BB427" s="300" t="s">
        <v>1</v>
      </c>
      <c r="BL427" s="64">
        <f t="shared" ref="BL427:BL433" si="77">IFERROR(W427*I427/H427,"0")</f>
        <v>168.76190476190473</v>
      </c>
      <c r="BM427" s="64">
        <f t="shared" ref="BM427:BM433" si="78">IFERROR(X427*I427/H427,"0")</f>
        <v>172.77</v>
      </c>
      <c r="BN427" s="64">
        <f t="shared" ref="BN427:BN433" si="79">IFERROR(1/J427*(W427/H427),"0")</f>
        <v>0.24420024420024419</v>
      </c>
      <c r="BO427" s="64">
        <f t="shared" ref="BO427:BO433" si="80">IFERROR(1/J427*(X427/H427),"0")</f>
        <v>0.25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21</v>
      </c>
      <c r="X432" s="374">
        <f t="shared" si="76"/>
        <v>21</v>
      </c>
      <c r="Y432" s="36">
        <f>IFERROR(IF(X432=0,"",ROUNDUP(X432/H432,0)*0.00502),"")</f>
        <v>5.0200000000000002E-2</v>
      </c>
      <c r="Z432" s="56"/>
      <c r="AA432" s="57"/>
      <c r="AE432" s="64"/>
      <c r="BB432" s="305" t="s">
        <v>1</v>
      </c>
      <c r="BL432" s="64">
        <f t="shared" si="77"/>
        <v>22.299999999999997</v>
      </c>
      <c r="BM432" s="64">
        <f t="shared" si="78"/>
        <v>22.299999999999997</v>
      </c>
      <c r="BN432" s="64">
        <f t="shared" si="79"/>
        <v>4.2735042735042736E-2</v>
      </c>
      <c r="BO432" s="64">
        <f t="shared" si="80"/>
        <v>4.2735042735042736E-2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48.095238095238095</v>
      </c>
      <c r="X434" s="375">
        <f>IFERROR(X427/H427,"0")+IFERROR(X428/H428,"0")+IFERROR(X429/H429,"0")+IFERROR(X430/H430,"0")+IFERROR(X431/H431,"0")+IFERROR(X432/H432,"0")+IFERROR(X433/H433,"0")</f>
        <v>49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0.34387000000000001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181</v>
      </c>
      <c r="X435" s="375">
        <f>IFERROR(SUM(X427:X433),"0")</f>
        <v>184.8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12</v>
      </c>
      <c r="X437" s="374">
        <f>IFERROR(IF(W437="",0,CEILING((W437/$H437),1)*$H437),"")</f>
        <v>12</v>
      </c>
      <c r="Y437" s="36">
        <f>IFERROR(IF(X437=0,"",ROUNDUP(X437/H437,0)*0.00627),"")</f>
        <v>6.2700000000000006E-2</v>
      </c>
      <c r="Z437" s="56"/>
      <c r="AA437" s="57"/>
      <c r="AE437" s="64"/>
      <c r="BB437" s="307" t="s">
        <v>1</v>
      </c>
      <c r="BL437" s="64">
        <f>IFERROR(W437*I437/H437,"0")</f>
        <v>18.000000000000004</v>
      </c>
      <c r="BM437" s="64">
        <f>IFERROR(X437*I437/H437,"0")</f>
        <v>18.000000000000004</v>
      </c>
      <c r="BN437" s="64">
        <f>IFERROR(1/J437*(W437/H437),"0")</f>
        <v>0.05</v>
      </c>
      <c r="BO437" s="64">
        <f>IFERROR(1/J437*(X437/H437),"0")</f>
        <v>0.05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10</v>
      </c>
      <c r="X439" s="375">
        <f>IFERROR(X437/H437,"0")+IFERROR(X438/H438,"0")</f>
        <v>10</v>
      </c>
      <c r="Y439" s="375">
        <f>IFERROR(IF(Y437="",0,Y437),"0")+IFERROR(IF(Y438="",0,Y438),"0")</f>
        <v>6.2700000000000006E-2</v>
      </c>
      <c r="Z439" s="376"/>
      <c r="AA439" s="376"/>
    </row>
    <row r="440" spans="1:67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12</v>
      </c>
      <c r="X440" s="375">
        <f>IFERROR(SUM(X437:X438),"0")</f>
        <v>12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11</v>
      </c>
      <c r="X442" s="374">
        <f>IFERROR(IF(W442="",0,CEILING((W442/$H442),1)*$H442),"")</f>
        <v>11.88</v>
      </c>
      <c r="Y442" s="36">
        <f>IFERROR(IF(X442=0,"",ROUNDUP(X442/H442,0)*0.00627),"")</f>
        <v>5.6430000000000001E-2</v>
      </c>
      <c r="Z442" s="56"/>
      <c r="AA442" s="57"/>
      <c r="AE442" s="64"/>
      <c r="BB442" s="309" t="s">
        <v>1</v>
      </c>
      <c r="BL442" s="64">
        <f>IFERROR(W442*I442/H442,"0")</f>
        <v>15.666666666666666</v>
      </c>
      <c r="BM442" s="64">
        <f>IFERROR(X442*I442/H442,"0")</f>
        <v>16.919999999999998</v>
      </c>
      <c r="BN442" s="64">
        <f>IFERROR(1/J442*(W442/H442),"0")</f>
        <v>4.1666666666666664E-2</v>
      </c>
      <c r="BO442" s="64">
        <f>IFERROR(1/J442*(X442/H442),"0")</f>
        <v>4.4999999999999998E-2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8.3333333333333321</v>
      </c>
      <c r="X443" s="375">
        <f>IFERROR(X442/H442,"0")</f>
        <v>9</v>
      </c>
      <c r="Y443" s="375">
        <f>IFERROR(IF(Y442="",0,Y442),"0")</f>
        <v>5.6430000000000001E-2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11</v>
      </c>
      <c r="X444" s="375">
        <f>IFERROR(SUM(X442:X442),"0")</f>
        <v>11.88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15</v>
      </c>
      <c r="X446" s="374">
        <f>IFERROR(IF(W446="",0,CEILING((W446/$H446),1)*$H446),"")</f>
        <v>15</v>
      </c>
      <c r="Y446" s="36">
        <f>IFERROR(IF(X446=0,"",ROUNDUP(X446/H446,0)*0.00627),"")</f>
        <v>3.1350000000000003E-2</v>
      </c>
      <c r="Z446" s="56"/>
      <c r="AA446" s="57"/>
      <c r="AE446" s="64"/>
      <c r="BB446" s="310" t="s">
        <v>1</v>
      </c>
      <c r="BL446" s="64">
        <f>IFERROR(W446*I446/H446,"0")</f>
        <v>18</v>
      </c>
      <c r="BM446" s="64">
        <f>IFERROR(X446*I446/H446,"0")</f>
        <v>18</v>
      </c>
      <c r="BN446" s="64">
        <f>IFERROR(1/J446*(W446/H446),"0")</f>
        <v>2.5000000000000001E-2</v>
      </c>
      <c r="BO446" s="64">
        <f>IFERROR(1/J446*(X446/H446),"0")</f>
        <v>2.5000000000000001E-2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5</v>
      </c>
      <c r="X447" s="375">
        <f>IFERROR(X446/H446,"0")</f>
        <v>5</v>
      </c>
      <c r="Y447" s="375">
        <f>IFERROR(IF(Y446="",0,Y446),"0")</f>
        <v>3.1350000000000003E-2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15</v>
      </c>
      <c r="X448" s="375">
        <f>IFERROR(SUM(X446:X446),"0")</f>
        <v>15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3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110</v>
      </c>
      <c r="X459" s="374">
        <f t="shared" ref="X459:X470" si="81">IFERROR(IF(W459="",0,CEILING((W459/$H459),1)*$H459),"")</f>
        <v>110.88000000000001</v>
      </c>
      <c r="Y459" s="36">
        <f t="shared" ref="Y459:Y465" si="82">IFERROR(IF(X459=0,"",ROUNDUP(X459/H459,0)*0.01196),"")</f>
        <v>0.25115999999999999</v>
      </c>
      <c r="Z459" s="56"/>
      <c r="AA459" s="57"/>
      <c r="AE459" s="64"/>
      <c r="BB459" s="314" t="s">
        <v>1</v>
      </c>
      <c r="BL459" s="64">
        <f t="shared" ref="BL459:BL470" si="83">IFERROR(W459*I459/H459,"0")</f>
        <v>117.49999999999999</v>
      </c>
      <c r="BM459" s="64">
        <f t="shared" ref="BM459:BM470" si="84">IFERROR(X459*I459/H459,"0")</f>
        <v>118.44</v>
      </c>
      <c r="BN459" s="64">
        <f t="shared" ref="BN459:BN470" si="85">IFERROR(1/J459*(W459/H459),"0")</f>
        <v>0.20032051282051283</v>
      </c>
      <c r="BO459" s="64">
        <f t="shared" ref="BO459:BO470" si="86">IFERROR(1/J459*(X459/H459),"0")</f>
        <v>0.20192307692307693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86">
        <v>4607091383522</v>
      </c>
      <c r="E460" s="381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100</v>
      </c>
      <c r="X460" s="374">
        <f t="shared" si="81"/>
        <v>100.32000000000001</v>
      </c>
      <c r="Y460" s="36">
        <f t="shared" si="82"/>
        <v>0.22724</v>
      </c>
      <c r="Z460" s="56"/>
      <c r="AA460" s="57"/>
      <c r="AE460" s="64"/>
      <c r="BB460" s="315" t="s">
        <v>1</v>
      </c>
      <c r="BL460" s="64">
        <f t="shared" si="83"/>
        <v>106.81818181818181</v>
      </c>
      <c r="BM460" s="64">
        <f t="shared" si="84"/>
        <v>107.16</v>
      </c>
      <c r="BN460" s="64">
        <f t="shared" si="85"/>
        <v>0.18210955710955709</v>
      </c>
      <c r="BO460" s="64">
        <f t="shared" si="86"/>
        <v>0.18269230769230771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86">
        <v>4680115885226</v>
      </c>
      <c r="E461" s="381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6" t="s">
        <v>609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200</v>
      </c>
      <c r="X464" s="374">
        <f t="shared" si="81"/>
        <v>200.64000000000001</v>
      </c>
      <c r="Y464" s="36">
        <f t="shared" si="82"/>
        <v>0.45448</v>
      </c>
      <c r="Z464" s="56"/>
      <c r="AA464" s="57"/>
      <c r="AE464" s="64"/>
      <c r="BB464" s="319" t="s">
        <v>1</v>
      </c>
      <c r="BL464" s="64">
        <f t="shared" si="83"/>
        <v>213.63636363636363</v>
      </c>
      <c r="BM464" s="64">
        <f t="shared" si="84"/>
        <v>214.32</v>
      </c>
      <c r="BN464" s="64">
        <f t="shared" si="85"/>
        <v>0.36421911421911418</v>
      </c>
      <c r="BO464" s="64">
        <f t="shared" si="86"/>
        <v>0.36538461538461542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60</v>
      </c>
      <c r="X466" s="374">
        <f t="shared" si="81"/>
        <v>61.2</v>
      </c>
      <c r="Y466" s="36">
        <f>IFERROR(IF(X466=0,"",ROUNDUP(X466/H466,0)*0.00937),"")</f>
        <v>0.15928999999999999</v>
      </c>
      <c r="Z466" s="56"/>
      <c r="AA466" s="57"/>
      <c r="AE466" s="64"/>
      <c r="BB466" s="321" t="s">
        <v>1</v>
      </c>
      <c r="BL466" s="64">
        <f t="shared" si="83"/>
        <v>63.999999999999993</v>
      </c>
      <c r="BM466" s="64">
        <f t="shared" si="84"/>
        <v>65.28</v>
      </c>
      <c r="BN466" s="64">
        <f t="shared" si="85"/>
        <v>0.1388888888888889</v>
      </c>
      <c r="BO466" s="64">
        <f t="shared" si="86"/>
        <v>0.14166666666666666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36</v>
      </c>
      <c r="X470" s="374">
        <f t="shared" si="81"/>
        <v>36</v>
      </c>
      <c r="Y470" s="36">
        <f>IFERROR(IF(X470=0,"",ROUNDUP(X470/H470,0)*0.00937),"")</f>
        <v>9.3700000000000006E-2</v>
      </c>
      <c r="Z470" s="56"/>
      <c r="AA470" s="57"/>
      <c r="AE470" s="64"/>
      <c r="BB470" s="325" t="s">
        <v>1</v>
      </c>
      <c r="BL470" s="64">
        <f t="shared" si="83"/>
        <v>38.4</v>
      </c>
      <c r="BM470" s="64">
        <f t="shared" si="84"/>
        <v>38.4</v>
      </c>
      <c r="BN470" s="64">
        <f t="shared" si="85"/>
        <v>8.3333333333333329E-2</v>
      </c>
      <c r="BO470" s="64">
        <f t="shared" si="86"/>
        <v>8.3333333333333329E-2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104.31818181818181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105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1.18587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506</v>
      </c>
      <c r="X472" s="375">
        <f>IFERROR(SUM(X459:X470),"0")</f>
        <v>509.04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50</v>
      </c>
      <c r="X479" s="374">
        <f t="shared" ref="X479:X484" si="87">IFERROR(IF(W479="",0,CEILING((W479/$H479),1)*$H479),"")</f>
        <v>52.800000000000004</v>
      </c>
      <c r="Y479" s="36">
        <f>IFERROR(IF(X479=0,"",ROUNDUP(X479/H479,0)*0.01196),"")</f>
        <v>0.1196</v>
      </c>
      <c r="Z479" s="56"/>
      <c r="AA479" s="57"/>
      <c r="AE479" s="64"/>
      <c r="BB479" s="328" t="s">
        <v>1</v>
      </c>
      <c r="BL479" s="64">
        <f t="shared" ref="BL479:BL484" si="88">IFERROR(W479*I479/H479,"0")</f>
        <v>53.409090909090907</v>
      </c>
      <c r="BM479" s="64">
        <f t="shared" ref="BM479:BM484" si="89">IFERROR(X479*I479/H479,"0")</f>
        <v>56.400000000000006</v>
      </c>
      <c r="BN479" s="64">
        <f t="shared" ref="BN479:BN484" si="90">IFERROR(1/J479*(W479/H479),"0")</f>
        <v>9.1054778554778545E-2</v>
      </c>
      <c r="BO479" s="64">
        <f t="shared" ref="BO479:BO484" si="91">IFERROR(1/J479*(X479/H479),"0")</f>
        <v>9.6153846153846159E-2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40</v>
      </c>
      <c r="X480" s="374">
        <f t="shared" si="87"/>
        <v>42.24</v>
      </c>
      <c r="Y480" s="36">
        <f>IFERROR(IF(X480=0,"",ROUNDUP(X480/H480,0)*0.01196),"")</f>
        <v>9.5680000000000001E-2</v>
      </c>
      <c r="Z480" s="56"/>
      <c r="AA480" s="57"/>
      <c r="AE480" s="64"/>
      <c r="BB480" s="329" t="s">
        <v>1</v>
      </c>
      <c r="BL480" s="64">
        <f t="shared" si="88"/>
        <v>42.727272727272727</v>
      </c>
      <c r="BM480" s="64">
        <f t="shared" si="89"/>
        <v>45.12</v>
      </c>
      <c r="BN480" s="64">
        <f t="shared" si="90"/>
        <v>7.2843822843822847E-2</v>
      </c>
      <c r="BO480" s="64">
        <f t="shared" si="91"/>
        <v>7.6923076923076927E-2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12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12.799999999999999</v>
      </c>
      <c r="BM482" s="64">
        <f t="shared" si="89"/>
        <v>15.36</v>
      </c>
      <c r="BN482" s="64">
        <f t="shared" si="90"/>
        <v>2.7777777777777776E-2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12</v>
      </c>
      <c r="X483" s="374">
        <f t="shared" si="87"/>
        <v>14.4</v>
      </c>
      <c r="Y483" s="36">
        <f>IFERROR(IF(X483=0,"",ROUNDUP(X483/H483,0)*0.00937),"")</f>
        <v>3.7479999999999999E-2</v>
      </c>
      <c r="Z483" s="56"/>
      <c r="AA483" s="57"/>
      <c r="AE483" s="64"/>
      <c r="BB483" s="332" t="s">
        <v>1</v>
      </c>
      <c r="BL483" s="64">
        <f t="shared" si="88"/>
        <v>12.7</v>
      </c>
      <c r="BM483" s="64">
        <f t="shared" si="89"/>
        <v>15.24</v>
      </c>
      <c r="BN483" s="64">
        <f t="shared" si="90"/>
        <v>2.7777777777777776E-2</v>
      </c>
      <c r="BO483" s="64">
        <f t="shared" si="91"/>
        <v>3.3333333333333333E-2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24</v>
      </c>
      <c r="X484" s="374">
        <f t="shared" si="87"/>
        <v>25.2</v>
      </c>
      <c r="Y484" s="36">
        <f>IFERROR(IF(X484=0,"",ROUNDUP(X484/H484,0)*0.00937),"")</f>
        <v>6.5589999999999996E-2</v>
      </c>
      <c r="Z484" s="56"/>
      <c r="AA484" s="57"/>
      <c r="AE484" s="64"/>
      <c r="BB484" s="333" t="s">
        <v>1</v>
      </c>
      <c r="BL484" s="64">
        <f t="shared" si="88"/>
        <v>25.4</v>
      </c>
      <c r="BM484" s="64">
        <f t="shared" si="89"/>
        <v>26.669999999999998</v>
      </c>
      <c r="BN484" s="64">
        <f t="shared" si="90"/>
        <v>5.5555555555555552E-2</v>
      </c>
      <c r="BO484" s="64">
        <f t="shared" si="91"/>
        <v>5.8333333333333334E-2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30.378787878787875</v>
      </c>
      <c r="X485" s="375">
        <f>IFERROR(X479/H479,"0")+IFERROR(X480/H480,"0")+IFERROR(X481/H481,"0")+IFERROR(X482/H482,"0")+IFERROR(X483/H483,"0")+IFERROR(X484/H484,"0")</f>
        <v>33</v>
      </c>
      <c r="Y485" s="375">
        <f>IFERROR(IF(Y479="",0,Y479),"0")+IFERROR(IF(Y480="",0,Y480),"0")+IFERROR(IF(Y481="",0,Y481),"0")+IFERROR(IF(Y482="",0,Y482),"0")+IFERROR(IF(Y483="",0,Y483),"0")+IFERROR(IF(Y484="",0,Y484),"0")</f>
        <v>0.35582999999999998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138</v>
      </c>
      <c r="X486" s="375">
        <f>IFERROR(SUM(X479:X484),"0")</f>
        <v>149.04000000000002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8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1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20</v>
      </c>
      <c r="X504" s="374">
        <f t="shared" si="92"/>
        <v>24</v>
      </c>
      <c r="Y504" s="36">
        <f t="shared" si="93"/>
        <v>4.3499999999999997E-2</v>
      </c>
      <c r="Z504" s="56"/>
      <c r="AA504" s="57"/>
      <c r="AE504" s="64"/>
      <c r="BB504" s="342" t="s">
        <v>1</v>
      </c>
      <c r="BL504" s="64">
        <f t="shared" si="94"/>
        <v>20.8</v>
      </c>
      <c r="BM504" s="64">
        <f t="shared" si="95"/>
        <v>24.959999999999997</v>
      </c>
      <c r="BN504" s="64">
        <f t="shared" si="96"/>
        <v>2.976190476190476E-2</v>
      </c>
      <c r="BO504" s="64">
        <f t="shared" si="97"/>
        <v>3.5714285714285712E-2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8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1.6666666666666667</v>
      </c>
      <c r="X507" s="375">
        <f>IFERROR(X500/H500,"0")+IFERROR(X501/H501,"0")+IFERROR(X502/H502,"0")+IFERROR(X503/H503,"0")+IFERROR(X504/H504,"0")+IFERROR(X505/H505,"0")+IFERROR(X506/H506,"0")</f>
        <v>2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4.3499999999999997E-2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20</v>
      </c>
      <c r="X508" s="375">
        <f>IFERROR(SUM(X500:X506),"0")</f>
        <v>24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34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7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75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44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650</v>
      </c>
      <c r="X526" s="374">
        <f>IFERROR(IF(W526="",0,CEILING((W526/$H526),1)*$H526),"")</f>
        <v>655.19999999999993</v>
      </c>
      <c r="Y526" s="36">
        <f>IFERROR(IF(X526=0,"",ROUNDUP(X526/H526,0)*0.02175),"")</f>
        <v>1.827</v>
      </c>
      <c r="Z526" s="56"/>
      <c r="AA526" s="57"/>
      <c r="AE526" s="64"/>
      <c r="BB526" s="355" t="s">
        <v>1</v>
      </c>
      <c r="BL526" s="64">
        <f>IFERROR(W526*I526/H526,"0")</f>
        <v>697.00000000000011</v>
      </c>
      <c r="BM526" s="64">
        <f>IFERROR(X526*I526/H526,"0")</f>
        <v>702.57600000000002</v>
      </c>
      <c r="BN526" s="64">
        <f>IFERROR(1/J526*(W526/H526),"0")</f>
        <v>1.4880952380952379</v>
      </c>
      <c r="BO526" s="64">
        <f>IFERROR(1/J526*(X526/H526),"0")</f>
        <v>1.5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5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82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3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83.333333333333329</v>
      </c>
      <c r="X531" s="375">
        <f>IFERROR(X526/H526,"0")+IFERROR(X527/H527,"0")+IFERROR(X528/H528,"0")+IFERROR(X529/H529,"0")+IFERROR(X530/H530,"0")</f>
        <v>84</v>
      </c>
      <c r="Y531" s="375">
        <f>IFERROR(IF(Y526="",0,Y526),"0")+IFERROR(IF(Y527="",0,Y527),"0")+IFERROR(IF(Y528="",0,Y528),"0")+IFERROR(IF(Y529="",0,Y529),"0")+IFERROR(IF(Y530="",0,Y530),"0")</f>
        <v>1.827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650</v>
      </c>
      <c r="X532" s="375">
        <f>IFERROR(SUM(X526:X530),"0")</f>
        <v>655.19999999999993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9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49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3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80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81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17010.599999999999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17178.160000000003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81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18222.022402348604</v>
      </c>
      <c r="X541" s="375">
        <f>IFERROR(SUM(BM22:BM537),"0")</f>
        <v>18400.065999999995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81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35</v>
      </c>
      <c r="X542" s="38">
        <f>ROUNDUP(SUM(BO22:BO537),0)</f>
        <v>35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81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19097.022402348604</v>
      </c>
      <c r="X543" s="375">
        <f>GrossWeightTotalR+PalletQtyTotalR*25</f>
        <v>19275.065999999995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81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3992.5825413411621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4022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81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39.599609999999998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3"/>
      <c r="E547" s="473"/>
      <c r="F547" s="474"/>
      <c r="G547" s="400" t="s">
        <v>233</v>
      </c>
      <c r="H547" s="473"/>
      <c r="I547" s="473"/>
      <c r="J547" s="473"/>
      <c r="K547" s="473"/>
      <c r="L547" s="473"/>
      <c r="M547" s="473"/>
      <c r="N547" s="473"/>
      <c r="O547" s="473"/>
      <c r="P547" s="474"/>
      <c r="Q547" s="400" t="s">
        <v>458</v>
      </c>
      <c r="R547" s="474"/>
      <c r="S547" s="400" t="s">
        <v>516</v>
      </c>
      <c r="T547" s="473"/>
      <c r="U547" s="474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264.60000000000002</v>
      </c>
      <c r="D550" s="46">
        <f>IFERROR(X57*1,"0")+IFERROR(X58*1,"0")+IFERROR(X59*1,"0")+IFERROR(X60*1,"0")</f>
        <v>430.20000000000005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1884.1999999999998</v>
      </c>
      <c r="F550" s="46">
        <f>IFERROR(X134*1,"0")+IFERROR(X135*1,"0")+IFERROR(X136*1,"0")+IFERROR(X137*1,"0")+IFERROR(X138*1,"0")</f>
        <v>446.4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600.6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3226.8</v>
      </c>
      <c r="J550" s="46">
        <f>IFERROR(X209*1,"0")+IFERROR(X210*1,"0")+IFERROR(X211*1,"0")+IFERROR(X212*1,"0")+IFERROR(X213*1,"0")+IFERROR(X214*1,"0")+IFERROR(X218*1,"0")+IFERROR(X219*1,"0")</f>
        <v>210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442.67999999999995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442.67999999999995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1603.5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5376.4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142.80000000000001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645.90000000000009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223.68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758.4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679.19999999999993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30,00"/>
        <filter val="1 300,00"/>
        <filter val="1 505,00"/>
        <filter val="1 700,00"/>
        <filter val="1,67"/>
        <filter val="10,00"/>
        <filter val="100,00"/>
        <filter val="104,32"/>
        <filter val="11,00"/>
        <filter val="110,00"/>
        <filter val="12,00"/>
        <filter val="120,00"/>
        <filter val="120,24"/>
        <filter val="122,50"/>
        <filter val="135,00"/>
        <filter val="138,00"/>
        <filter val="140,00"/>
        <filter val="142,59"/>
        <filter val="148,00"/>
        <filter val="15,00"/>
        <filter val="150,00"/>
        <filter val="157,50"/>
        <filter val="16,67"/>
        <filter val="160,00"/>
        <filter val="168,00"/>
        <filter val="168,87"/>
        <filter val="17 010,60"/>
        <filter val="170,00"/>
        <filter val="18 222,02"/>
        <filter val="18,33"/>
        <filter val="18,94"/>
        <filter val="180,00"/>
        <filter val="181,00"/>
        <filter val="19 097,02"/>
        <filter val="19,80"/>
        <filter val="2 348,00"/>
        <filter val="20,00"/>
        <filter val="200,00"/>
        <filter val="21,00"/>
        <filter val="210,00"/>
        <filter val="225,00"/>
        <filter val="229,76"/>
        <filter val="23,33"/>
        <filter val="232,00"/>
        <filter val="24,00"/>
        <filter val="24,17"/>
        <filter val="240,00"/>
        <filter val="250,00"/>
        <filter val="254,76"/>
        <filter val="255,00"/>
        <filter val="26,40"/>
        <filter val="262,77"/>
        <filter val="270,00"/>
        <filter val="271,00"/>
        <filter val="28,00"/>
        <filter val="28,33"/>
        <filter val="280,00"/>
        <filter val="29,50"/>
        <filter val="3 955,00"/>
        <filter val="3 992,58"/>
        <filter val="3,85"/>
        <filter val="30,00"/>
        <filter val="30,38"/>
        <filter val="315,00"/>
        <filter val="320,00"/>
        <filter val="35"/>
        <filter val="35,00"/>
        <filter val="35,07"/>
        <filter val="350,00"/>
        <filter val="36,00"/>
        <filter val="36,30"/>
        <filter val="38,33"/>
        <filter val="40,00"/>
        <filter val="425,00"/>
        <filter val="43,96"/>
        <filter val="44,00"/>
        <filter val="440,00"/>
        <filter val="45,60"/>
        <filter val="46,20"/>
        <filter val="48,00"/>
        <filter val="48,10"/>
        <filter val="5,00"/>
        <filter val="5,13"/>
        <filter val="5,50"/>
        <filter val="50,00"/>
        <filter val="506,00"/>
        <filter val="51,00"/>
        <filter val="52,50"/>
        <filter val="537,50"/>
        <filter val="540,00"/>
        <filter val="55,00"/>
        <filter val="56,00"/>
        <filter val="597,50"/>
        <filter val="60,00"/>
        <filter val="608,00"/>
        <filter val="61,11"/>
        <filter val="630,00"/>
        <filter val="650,00"/>
        <filter val="68,52"/>
        <filter val="7,50"/>
        <filter val="70,00"/>
        <filter val="716,67"/>
        <filter val="770,00"/>
        <filter val="8,33"/>
        <filter val="8,97"/>
        <filter val="80,00"/>
        <filter val="82,50"/>
        <filter val="83,33"/>
        <filter val="840,00"/>
        <filter val="86,67"/>
        <filter val="875,00"/>
        <filter val="90,00"/>
        <filter val="900,00"/>
        <filter val="905,92"/>
        <filter val="92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398:S398"/>
    <mergeCell ref="D461:E461"/>
    <mergeCell ref="O94:U94"/>
    <mergeCell ref="O367:S367"/>
    <mergeCell ref="D314:E314"/>
    <mergeCell ref="O288:S288"/>
    <mergeCell ref="O459:S459"/>
    <mergeCell ref="O423:S423"/>
    <mergeCell ref="O435:U435"/>
    <mergeCell ref="A418:N419"/>
    <mergeCell ref="A443:N444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2024-05-16T10:07:09Z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