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AC4FE1-BC8D-4EE6-9B77-E4CF819ACD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BN208" i="1"/>
  <c r="BL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N201" i="1"/>
  <c r="BL201" i="1"/>
  <c r="X201" i="1"/>
  <c r="O201" i="1"/>
  <c r="BN200" i="1"/>
  <c r="BL200" i="1"/>
  <c r="X200" i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Y173" i="1" s="1"/>
  <c r="O173" i="1"/>
  <c r="BN172" i="1"/>
  <c r="BL172" i="1"/>
  <c r="X172" i="1"/>
  <c r="X176" i="1" s="1"/>
  <c r="O172" i="1"/>
  <c r="BO171" i="1"/>
  <c r="BN171" i="1"/>
  <c r="BM171" i="1"/>
  <c r="BL171" i="1"/>
  <c r="Y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O150" i="1"/>
  <c r="BN149" i="1"/>
  <c r="BL149" i="1"/>
  <c r="X149" i="1"/>
  <c r="O149" i="1"/>
  <c r="BN148" i="1"/>
  <c r="BL148" i="1"/>
  <c r="X148" i="1"/>
  <c r="BO148" i="1" s="1"/>
  <c r="O148" i="1"/>
  <c r="W145" i="1"/>
  <c r="W144" i="1"/>
  <c r="BN143" i="1"/>
  <c r="BL143" i="1"/>
  <c r="X143" i="1"/>
  <c r="BO143" i="1" s="1"/>
  <c r="O143" i="1"/>
  <c r="BN142" i="1"/>
  <c r="BL142" i="1"/>
  <c r="X142" i="1"/>
  <c r="O142" i="1"/>
  <c r="BO141" i="1"/>
  <c r="BN141" i="1"/>
  <c r="BM141" i="1"/>
  <c r="BL141" i="1"/>
  <c r="Y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BO81" i="1" l="1"/>
  <c r="BM81" i="1"/>
  <c r="Y81" i="1"/>
  <c r="BO107" i="1"/>
  <c r="BM107" i="1"/>
  <c r="Y107" i="1"/>
  <c r="BO132" i="1"/>
  <c r="BM132" i="1"/>
  <c r="Y132" i="1"/>
  <c r="BO133" i="1"/>
  <c r="BM133" i="1"/>
  <c r="Y133" i="1"/>
  <c r="BO161" i="1"/>
  <c r="BM161" i="1"/>
  <c r="Y161" i="1"/>
  <c r="BO187" i="1"/>
  <c r="BM187" i="1"/>
  <c r="Y187" i="1"/>
  <c r="BO210" i="1"/>
  <c r="BM210" i="1"/>
  <c r="Y210" i="1"/>
  <c r="BO240" i="1"/>
  <c r="BM240" i="1"/>
  <c r="Y240" i="1"/>
  <c r="BO266" i="1"/>
  <c r="BM266" i="1"/>
  <c r="Y266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40" i="1"/>
  <c r="BM340" i="1"/>
  <c r="Y340" i="1"/>
  <c r="BO387" i="1"/>
  <c r="BM387" i="1"/>
  <c r="Y387" i="1"/>
  <c r="BO414" i="1"/>
  <c r="BM414" i="1"/>
  <c r="Y414" i="1"/>
  <c r="BO464" i="1"/>
  <c r="BM464" i="1"/>
  <c r="Y464" i="1"/>
  <c r="W541" i="1"/>
  <c r="Y28" i="1"/>
  <c r="BM28" i="1"/>
  <c r="Y57" i="1"/>
  <c r="BM57" i="1"/>
  <c r="Y65" i="1"/>
  <c r="BM65" i="1"/>
  <c r="Y73" i="1"/>
  <c r="BM73" i="1"/>
  <c r="BO95" i="1"/>
  <c r="BM95" i="1"/>
  <c r="Y95" i="1"/>
  <c r="BO115" i="1"/>
  <c r="BM115" i="1"/>
  <c r="Y115" i="1"/>
  <c r="BO150" i="1"/>
  <c r="BM150" i="1"/>
  <c r="Y150" i="1"/>
  <c r="BO179" i="1"/>
  <c r="BM179" i="1"/>
  <c r="Y179" i="1"/>
  <c r="BO199" i="1"/>
  <c r="BM199" i="1"/>
  <c r="Y199" i="1"/>
  <c r="BO232" i="1"/>
  <c r="BM232" i="1"/>
  <c r="Y232" i="1"/>
  <c r="BO254" i="1"/>
  <c r="BM254" i="1"/>
  <c r="Y254" i="1"/>
  <c r="BO293" i="1"/>
  <c r="BM293" i="1"/>
  <c r="Y293" i="1"/>
  <c r="BO363" i="1"/>
  <c r="BM363" i="1"/>
  <c r="Y363" i="1"/>
  <c r="BO395" i="1"/>
  <c r="BM395" i="1"/>
  <c r="Y395" i="1"/>
  <c r="BO427" i="1"/>
  <c r="BM427" i="1"/>
  <c r="Y427" i="1"/>
  <c r="BO480" i="1"/>
  <c r="BM480" i="1"/>
  <c r="Y480" i="1"/>
  <c r="X117" i="1"/>
  <c r="X127" i="1"/>
  <c r="X144" i="1"/>
  <c r="Y22" i="1"/>
  <c r="BM22" i="1"/>
  <c r="W537" i="1"/>
  <c r="X34" i="1"/>
  <c r="Y30" i="1"/>
  <c r="BM30" i="1"/>
  <c r="Y52" i="1"/>
  <c r="BM52" i="1"/>
  <c r="Y59" i="1"/>
  <c r="BM59" i="1"/>
  <c r="Y60" i="1"/>
  <c r="BM60" i="1"/>
  <c r="X86" i="1"/>
  <c r="Y67" i="1"/>
  <c r="BM67" i="1"/>
  <c r="Y71" i="1"/>
  <c r="BM71" i="1"/>
  <c r="Y75" i="1"/>
  <c r="BM75" i="1"/>
  <c r="Y79" i="1"/>
  <c r="BM79" i="1"/>
  <c r="Y83" i="1"/>
  <c r="BM83" i="1"/>
  <c r="X93" i="1"/>
  <c r="Y91" i="1"/>
  <c r="BM91" i="1"/>
  <c r="X103" i="1"/>
  <c r="Y97" i="1"/>
  <c r="BM97" i="1"/>
  <c r="Y101" i="1"/>
  <c r="BM101" i="1"/>
  <c r="Y109" i="1"/>
  <c r="BM109" i="1"/>
  <c r="Y113" i="1"/>
  <c r="BM113" i="1"/>
  <c r="Y121" i="1"/>
  <c r="BM121" i="1"/>
  <c r="Y125" i="1"/>
  <c r="BM125" i="1"/>
  <c r="Y135" i="1"/>
  <c r="BM135" i="1"/>
  <c r="Y143" i="1"/>
  <c r="BM143" i="1"/>
  <c r="Y148" i="1"/>
  <c r="BM148" i="1"/>
  <c r="Y152" i="1"/>
  <c r="BM152" i="1"/>
  <c r="Y156" i="1"/>
  <c r="BM156" i="1"/>
  <c r="Y167" i="1"/>
  <c r="BM167" i="1"/>
  <c r="X175" i="1"/>
  <c r="BO185" i="1"/>
  <c r="BM185" i="1"/>
  <c r="Y185" i="1"/>
  <c r="BO193" i="1"/>
  <c r="BM193" i="1"/>
  <c r="Y193" i="1"/>
  <c r="BO208" i="1"/>
  <c r="BM208" i="1"/>
  <c r="Y208" i="1"/>
  <c r="BO225" i="1"/>
  <c r="BM225" i="1"/>
  <c r="Y225" i="1"/>
  <c r="BO238" i="1"/>
  <c r="BM238" i="1"/>
  <c r="Y238" i="1"/>
  <c r="X250" i="1"/>
  <c r="X249" i="1"/>
  <c r="BO248" i="1"/>
  <c r="BM248" i="1"/>
  <c r="Y248" i="1"/>
  <c r="Y249" i="1" s="1"/>
  <c r="BO252" i="1"/>
  <c r="BM252" i="1"/>
  <c r="Y252" i="1"/>
  <c r="BO264" i="1"/>
  <c r="BM264" i="1"/>
  <c r="Y264" i="1"/>
  <c r="X280" i="1"/>
  <c r="BO277" i="1"/>
  <c r="BM277" i="1"/>
  <c r="Y277" i="1"/>
  <c r="X298" i="1"/>
  <c r="BO291" i="1"/>
  <c r="BM291" i="1"/>
  <c r="Y291" i="1"/>
  <c r="BO312" i="1"/>
  <c r="BM312" i="1"/>
  <c r="Y312" i="1"/>
  <c r="BO334" i="1"/>
  <c r="BM334" i="1"/>
  <c r="Y334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X415" i="1"/>
  <c r="BO173" i="1"/>
  <c r="BM173" i="1"/>
  <c r="BO181" i="1"/>
  <c r="BM181" i="1"/>
  <c r="Y181" i="1"/>
  <c r="BO189" i="1"/>
  <c r="BM189" i="1"/>
  <c r="Y189" i="1"/>
  <c r="BO201" i="1"/>
  <c r="BM201" i="1"/>
  <c r="Y201" i="1"/>
  <c r="BO216" i="1"/>
  <c r="BM216" i="1"/>
  <c r="Y216" i="1"/>
  <c r="X227" i="1"/>
  <c r="BO221" i="1"/>
  <c r="BM221" i="1"/>
  <c r="Y221" i="1"/>
  <c r="BO234" i="1"/>
  <c r="BM234" i="1"/>
  <c r="Y234" i="1"/>
  <c r="BO242" i="1"/>
  <c r="BM242" i="1"/>
  <c r="Y242" i="1"/>
  <c r="BO260" i="1"/>
  <c r="BM260" i="1"/>
  <c r="Y260" i="1"/>
  <c r="BO272" i="1"/>
  <c r="BM272" i="1"/>
  <c r="Y272" i="1"/>
  <c r="BO278" i="1"/>
  <c r="BM278" i="1"/>
  <c r="Y278" i="1"/>
  <c r="BO295" i="1"/>
  <c r="BM295" i="1"/>
  <c r="Y295" i="1"/>
  <c r="BO327" i="1"/>
  <c r="BM327" i="1"/>
  <c r="Y327" i="1"/>
  <c r="BO346" i="1"/>
  <c r="BM346" i="1"/>
  <c r="Y346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246" i="1"/>
  <c r="X257" i="1"/>
  <c r="X343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H9" i="1"/>
  <c r="A10" i="1"/>
  <c r="X25" i="1"/>
  <c r="X35" i="1"/>
  <c r="X39" i="1"/>
  <c r="X43" i="1"/>
  <c r="X47" i="1"/>
  <c r="X53" i="1"/>
  <c r="X61" i="1"/>
  <c r="X92" i="1"/>
  <c r="X102" i="1"/>
  <c r="X118" i="1"/>
  <c r="X128" i="1"/>
  <c r="F547" i="1"/>
  <c r="X137" i="1"/>
  <c r="BO134" i="1"/>
  <c r="BM134" i="1"/>
  <c r="Y13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BO174" i="1"/>
  <c r="BM174" i="1"/>
  <c r="Y174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BO211" i="1"/>
  <c r="BM211" i="1"/>
  <c r="Y211" i="1"/>
  <c r="X213" i="1"/>
  <c r="X218" i="1"/>
  <c r="BO215" i="1"/>
  <c r="BM215" i="1"/>
  <c r="Y215" i="1"/>
  <c r="Y217" i="1" s="1"/>
  <c r="BO224" i="1"/>
  <c r="BM224" i="1"/>
  <c r="Y224" i="1"/>
  <c r="F9" i="1"/>
  <c r="J9" i="1"/>
  <c r="B547" i="1"/>
  <c r="W538" i="1"/>
  <c r="W539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BM51" i="1"/>
  <c r="BO51" i="1"/>
  <c r="X54" i="1"/>
  <c r="D547" i="1"/>
  <c r="Y58" i="1"/>
  <c r="Y61" i="1" s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Y136" i="1" s="1"/>
  <c r="BM131" i="1"/>
  <c r="BO131" i="1"/>
  <c r="X136" i="1"/>
  <c r="BO142" i="1"/>
  <c r="BM142" i="1"/>
  <c r="Y142" i="1"/>
  <c r="Y144" i="1" s="1"/>
  <c r="H547" i="1"/>
  <c r="BO151" i="1"/>
  <c r="BM151" i="1"/>
  <c r="Y151" i="1"/>
  <c r="BO155" i="1"/>
  <c r="BM155" i="1"/>
  <c r="Y155" i="1"/>
  <c r="X168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X228" i="1"/>
  <c r="BO222" i="1"/>
  <c r="BM222" i="1"/>
  <c r="Y222" i="1"/>
  <c r="G547" i="1"/>
  <c r="X145" i="1"/>
  <c r="X158" i="1"/>
  <c r="I547" i="1"/>
  <c r="X163" i="1"/>
  <c r="J547" i="1"/>
  <c r="X212" i="1"/>
  <c r="Y226" i="1"/>
  <c r="BM226" i="1"/>
  <c r="Y231" i="1"/>
  <c r="BM231" i="1"/>
  <c r="BO231" i="1"/>
  <c r="Y233" i="1"/>
  <c r="BM233" i="1"/>
  <c r="Y235" i="1"/>
  <c r="BM235" i="1"/>
  <c r="Y237" i="1"/>
  <c r="BM237" i="1"/>
  <c r="Y239" i="1"/>
  <c r="BM239" i="1"/>
  <c r="Y241" i="1"/>
  <c r="BM241" i="1"/>
  <c r="Y243" i="1"/>
  <c r="BM243" i="1"/>
  <c r="X256" i="1"/>
  <c r="Y253" i="1"/>
  <c r="BM253" i="1"/>
  <c r="BO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L547" i="1"/>
  <c r="N547" i="1"/>
  <c r="X245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15" i="1" l="1"/>
  <c r="Y383" i="1"/>
  <c r="Y372" i="1"/>
  <c r="Y342" i="1"/>
  <c r="Y313" i="1"/>
  <c r="Y280" i="1"/>
  <c r="Y175" i="1"/>
  <c r="Y127" i="1"/>
  <c r="Y92" i="1"/>
  <c r="Y53" i="1"/>
  <c r="Y34" i="1"/>
  <c r="Y482" i="1"/>
  <c r="Y256" i="1"/>
  <c r="Y227" i="1"/>
  <c r="X539" i="1"/>
  <c r="X538" i="1"/>
  <c r="X540" i="1" s="1"/>
  <c r="Y212" i="1"/>
  <c r="Y157" i="1"/>
  <c r="Y504" i="1"/>
  <c r="Y520" i="1"/>
  <c r="Y102" i="1"/>
  <c r="Y85" i="1"/>
  <c r="Y297" i="1"/>
  <c r="Y268" i="1"/>
  <c r="Y535" i="1"/>
  <c r="Y488" i="1"/>
  <c r="Y431" i="1"/>
  <c r="Y245" i="1"/>
  <c r="Y117" i="1"/>
  <c r="X541" i="1"/>
  <c r="W540" i="1"/>
  <c r="Y195" i="1"/>
  <c r="X537" i="1"/>
  <c r="Y511" i="1"/>
  <c r="Y399" i="1"/>
  <c r="Y468" i="1"/>
  <c r="Y451" i="1"/>
  <c r="Y336" i="1"/>
  <c r="Y286" i="1"/>
  <c r="Y202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<sst xmlns="http://schemas.openxmlformats.org/spreadsheetml/2006/main" count="2314" uniqueCount="768">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</sst>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131" sqref="AA13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45430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0.41666666666666669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hidden="1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1000</v>
      </c>
      <c r="X131" s="371">
        <f>IFERROR(IF(W131="",0,CEILING((W131/$H131),1)*$H131),"")</f>
        <v>1008</v>
      </c>
      <c r="Y131" s="36">
        <f>IFERROR(IF(X131=0,"",ROUNDUP(X131/H131,0)*0.02175),"")</f>
        <v>2.61</v>
      </c>
      <c r="Z131" s="56"/>
      <c r="AA131" s="57"/>
      <c r="AE131" s="64"/>
      <c r="BB131" s="133" t="s">
        <v>1</v>
      </c>
      <c r="BL131" s="64">
        <f>IFERROR(W131*I131/H131,"0")</f>
        <v>1066.4285714285713</v>
      </c>
      <c r="BM131" s="64">
        <f>IFERROR(X131*I131/H131,"0")</f>
        <v>1074.96</v>
      </c>
      <c r="BN131" s="64">
        <f>IFERROR(1/J131*(W131/H131),"0")</f>
        <v>2.1258503401360542</v>
      </c>
      <c r="BO131" s="64">
        <f>IFERROR(1/J131*(X131/H131),"0")</f>
        <v>2.1428571428571428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119.04761904761904</v>
      </c>
      <c r="X136" s="372">
        <f>IFERROR(X131/H131,"0")+IFERROR(X132/H132,"0")+IFERROR(X133/H133,"0")+IFERROR(X134/H134,"0")+IFERROR(X135/H135,"0")</f>
        <v>120</v>
      </c>
      <c r="Y136" s="372">
        <f>IFERROR(IF(Y131="",0,Y131),"0")+IFERROR(IF(Y132="",0,Y132),"0")+IFERROR(IF(Y133="",0,Y133),"0")+IFERROR(IF(Y134="",0,Y134),"0")+IFERROR(IF(Y135="",0,Y135),"0")</f>
        <v>2.61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1000</v>
      </c>
      <c r="X137" s="372">
        <f>IFERROR(SUM(X131:X135),"0")</f>
        <v>1008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idden="1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hidden="1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5000</v>
      </c>
      <c r="X328" s="371">
        <f t="shared" si="65"/>
        <v>5010</v>
      </c>
      <c r="Y328" s="36">
        <f>IFERROR(IF(X328=0,"",ROUNDUP(X328/H328,0)*0.02175),"")</f>
        <v>7.2644999999999991</v>
      </c>
      <c r="Z328" s="56"/>
      <c r="AA328" s="57"/>
      <c r="AE328" s="64"/>
      <c r="BB328" s="247" t="s">
        <v>1</v>
      </c>
      <c r="BL328" s="64">
        <f t="shared" si="66"/>
        <v>5160</v>
      </c>
      <c r="BM328" s="64">
        <f t="shared" si="67"/>
        <v>5170.3200000000006</v>
      </c>
      <c r="BN328" s="64">
        <f t="shared" si="68"/>
        <v>6.9444444444444438</v>
      </c>
      <c r="BO328" s="64">
        <f t="shared" si="69"/>
        <v>6.958333333333333</v>
      </c>
    </row>
    <row r="329" spans="1:67" ht="27" hidden="1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0</v>
      </c>
      <c r="X329" s="371">
        <f t="shared" si="65"/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si="66"/>
        <v>0</v>
      </c>
      <c r="BM329" s="64">
        <f t="shared" si="67"/>
        <v>0</v>
      </c>
      <c r="BN329" s="64">
        <f t="shared" si="68"/>
        <v>0</v>
      </c>
      <c r="BO329" s="64">
        <f t="shared" si="69"/>
        <v>0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333.33333333333331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334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7.2644999999999991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5000</v>
      </c>
      <c r="X337" s="372">
        <f>IFERROR(SUM(X326:X335),"0")</f>
        <v>5010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3000</v>
      </c>
      <c r="X339" s="371">
        <f>IFERROR(IF(W339="",0,CEILING((W339/$H339),1)*$H339),"")</f>
        <v>3000</v>
      </c>
      <c r="Y339" s="36">
        <f>IFERROR(IF(X339=0,"",ROUNDUP(X339/H339,0)*0.02175),"")</f>
        <v>4.3499999999999996</v>
      </c>
      <c r="Z339" s="56"/>
      <c r="AA339" s="57"/>
      <c r="AE339" s="64"/>
      <c r="BB339" s="255" t="s">
        <v>1</v>
      </c>
      <c r="BL339" s="64">
        <f>IFERROR(W339*I339/H339,"0")</f>
        <v>3096</v>
      </c>
      <c r="BM339" s="64">
        <f>IFERROR(X339*I339/H339,"0")</f>
        <v>3096</v>
      </c>
      <c r="BN339" s="64">
        <f>IFERROR(1/J339*(W339/H339),"0")</f>
        <v>4.1666666666666661</v>
      </c>
      <c r="BO339" s="64">
        <f>IFERROR(1/J339*(X339/H339),"0")</f>
        <v>4.1666666666666661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200</v>
      </c>
      <c r="X342" s="372">
        <f>IFERROR(X339/H339,"0")+IFERROR(X340/H340,"0")+IFERROR(X341/H341,"0")</f>
        <v>200</v>
      </c>
      <c r="Y342" s="372">
        <f>IFERROR(IF(Y339="",0,Y339),"0")+IFERROR(IF(Y340="",0,Y340),"0")+IFERROR(IF(Y341="",0,Y341),"0")</f>
        <v>4.3499999999999996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3000</v>
      </c>
      <c r="X343" s="372">
        <f>IFERROR(SUM(X339:X341),"0")</f>
        <v>3000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hidden="1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hidden="1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4000</v>
      </c>
      <c r="X457" s="371">
        <f t="shared" si="81"/>
        <v>4002.2400000000002</v>
      </c>
      <c r="Y457" s="36">
        <f t="shared" si="82"/>
        <v>9.0656800000000004</v>
      </c>
      <c r="Z457" s="56"/>
      <c r="AA457" s="57"/>
      <c r="AE457" s="64"/>
      <c r="BB457" s="312" t="s">
        <v>1</v>
      </c>
      <c r="BL457" s="64">
        <f t="shared" si="83"/>
        <v>4272.727272727273</v>
      </c>
      <c r="BM457" s="64">
        <f t="shared" si="84"/>
        <v>4275.12</v>
      </c>
      <c r="BN457" s="64">
        <f t="shared" si="85"/>
        <v>7.2843822843822839</v>
      </c>
      <c r="BO457" s="64">
        <f t="shared" si="86"/>
        <v>7.2884615384615392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757.57575757575751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758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9.0656800000000004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4000</v>
      </c>
      <c r="X469" s="372">
        <f>IFERROR(SUM(X456:X467),"0")</f>
        <v>4002.2400000000002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3000</v>
      </c>
      <c r="X471" s="371">
        <f>IFERROR(IF(W471="",0,CEILING((W471/$H471),1)*$H471),"")</f>
        <v>3004.32</v>
      </c>
      <c r="Y471" s="36">
        <f>IFERROR(IF(X471=0,"",ROUNDUP(X471/H471,0)*0.01196),"")</f>
        <v>6.8052400000000004</v>
      </c>
      <c r="Z471" s="56"/>
      <c r="AA471" s="57"/>
      <c r="AE471" s="64"/>
      <c r="BB471" s="323" t="s">
        <v>1</v>
      </c>
      <c r="BL471" s="64">
        <f>IFERROR(W471*I471/H471,"0")</f>
        <v>3204.5454545454545</v>
      </c>
      <c r="BM471" s="64">
        <f>IFERROR(X471*I471/H471,"0")</f>
        <v>3209.16</v>
      </c>
      <c r="BN471" s="64">
        <f>IFERROR(1/J471*(W471/H471),"0")</f>
        <v>5.4632867132867133</v>
      </c>
      <c r="BO471" s="64">
        <f>IFERROR(1/J471*(X471/H471),"0")</f>
        <v>5.4711538461538467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568.18181818181813</v>
      </c>
      <c r="X473" s="372">
        <f>IFERROR(X471/H471,"0")+IFERROR(X472/H472,"0")</f>
        <v>569</v>
      </c>
      <c r="Y473" s="372">
        <f>IFERROR(IF(Y471="",0,Y471),"0")+IFERROR(IF(Y472="",0,Y472),"0")</f>
        <v>6.8052400000000004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3000</v>
      </c>
      <c r="X474" s="372">
        <f>IFERROR(SUM(X471:X472),"0")</f>
        <v>3004.32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idden="1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hidden="1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16000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16024.56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16799.7012987013</v>
      </c>
      <c r="X538" s="372">
        <f>IFERROR(SUM(BM22:BM534),"0")</f>
        <v>16825.560000000001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26</v>
      </c>
      <c r="X539" s="38">
        <f>ROUNDUP(SUM(BO22:BO534),0)</f>
        <v>27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17449.7012987013</v>
      </c>
      <c r="X540" s="372">
        <f>GrossWeightTotalR+PalletQtyTotalR*25</f>
        <v>17500.560000000001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1978.1385281385278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1981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30.095420000000001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1008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8010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7006.56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978,14"/>
        <filter val="119,05"/>
        <filter val="16 000,00"/>
        <filter val="16 799,70"/>
        <filter val="17 449,70"/>
        <filter val="200,00"/>
        <filter val="26"/>
        <filter val="3 000,00"/>
        <filter val="333,33"/>
        <filter val="4 000,00"/>
        <filter val="5 000,00"/>
        <filter val="568,18"/>
        <filter val="757,58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2024-05-16T10:11:45Z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