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020357-5939-4712-A8C1-31F1D4615D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BO173" i="1" s="1"/>
  <c r="O173" i="1"/>
  <c r="BN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BO91" i="1" l="1"/>
  <c r="BM91" i="1"/>
  <c r="Y91" i="1"/>
  <c r="BO113" i="1"/>
  <c r="BM113" i="1"/>
  <c r="Y113" i="1"/>
  <c r="BO149" i="1"/>
  <c r="BM149" i="1"/>
  <c r="Y149" i="1"/>
  <c r="BO174" i="1"/>
  <c r="BM174" i="1"/>
  <c r="Y174" i="1"/>
  <c r="BO192" i="1"/>
  <c r="BM192" i="1"/>
  <c r="Y192" i="1"/>
  <c r="BO222" i="1"/>
  <c r="BM222" i="1"/>
  <c r="Y222" i="1"/>
  <c r="BO241" i="1"/>
  <c r="BM241" i="1"/>
  <c r="Y241" i="1"/>
  <c r="BO284" i="1"/>
  <c r="BM284" i="1"/>
  <c r="Y284" i="1"/>
  <c r="BO329" i="1"/>
  <c r="BM329" i="1"/>
  <c r="Y329" i="1"/>
  <c r="BO346" i="1"/>
  <c r="BM346" i="1"/>
  <c r="Y346" i="1"/>
  <c r="BO387" i="1"/>
  <c r="BM387" i="1"/>
  <c r="Y387" i="1"/>
  <c r="BO414" i="1"/>
  <c r="BM414" i="1"/>
  <c r="Y414" i="1"/>
  <c r="BO464" i="1"/>
  <c r="BM464" i="1"/>
  <c r="Y464" i="1"/>
  <c r="Y30" i="1"/>
  <c r="BM30" i="1"/>
  <c r="Y59" i="1"/>
  <c r="BM59" i="1"/>
  <c r="Y60" i="1"/>
  <c r="BM60" i="1"/>
  <c r="Y71" i="1"/>
  <c r="BM71" i="1"/>
  <c r="BO79" i="1"/>
  <c r="BM79" i="1"/>
  <c r="Y79" i="1"/>
  <c r="BO101" i="1"/>
  <c r="BM101" i="1"/>
  <c r="Y101" i="1"/>
  <c r="BO125" i="1"/>
  <c r="BM125" i="1"/>
  <c r="Y125" i="1"/>
  <c r="BO162" i="1"/>
  <c r="BM162" i="1"/>
  <c r="Y162" i="1"/>
  <c r="BO184" i="1"/>
  <c r="BM184" i="1"/>
  <c r="Y184" i="1"/>
  <c r="BO207" i="1"/>
  <c r="BM207" i="1"/>
  <c r="Y207" i="1"/>
  <c r="BO233" i="1"/>
  <c r="BM233" i="1"/>
  <c r="Y233" i="1"/>
  <c r="BO262" i="1"/>
  <c r="BM262" i="1"/>
  <c r="Y262" i="1"/>
  <c r="BO301" i="1"/>
  <c r="BM301" i="1"/>
  <c r="Y301" i="1"/>
  <c r="BO332" i="1"/>
  <c r="BM332" i="1"/>
  <c r="Y332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X103" i="1"/>
  <c r="F547" i="1"/>
  <c r="X176" i="1"/>
  <c r="BO182" i="1"/>
  <c r="BM182" i="1"/>
  <c r="Y182" i="1"/>
  <c r="BO190" i="1"/>
  <c r="BM190" i="1"/>
  <c r="Y190" i="1"/>
  <c r="BO200" i="1"/>
  <c r="BM200" i="1"/>
  <c r="Y200" i="1"/>
  <c r="X217" i="1"/>
  <c r="BO215" i="1"/>
  <c r="BM215" i="1"/>
  <c r="Y215" i="1"/>
  <c r="BO231" i="1"/>
  <c r="BM231" i="1"/>
  <c r="Y231" i="1"/>
  <c r="BO239" i="1"/>
  <c r="BM239" i="1"/>
  <c r="Y239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27" i="1"/>
  <c r="BM327" i="1"/>
  <c r="Y327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BO172" i="1"/>
  <c r="BM172" i="1"/>
  <c r="X196" i="1"/>
  <c r="BO178" i="1"/>
  <c r="BM178" i="1"/>
  <c r="Y178" i="1"/>
  <c r="BO186" i="1"/>
  <c r="BM186" i="1"/>
  <c r="Y186" i="1"/>
  <c r="BO194" i="1"/>
  <c r="BM194" i="1"/>
  <c r="Y194" i="1"/>
  <c r="BO209" i="1"/>
  <c r="BM209" i="1"/>
  <c r="Y209" i="1"/>
  <c r="BO224" i="1"/>
  <c r="BM224" i="1"/>
  <c r="Y224" i="1"/>
  <c r="BO235" i="1"/>
  <c r="BM235" i="1"/>
  <c r="Y235" i="1"/>
  <c r="BO243" i="1"/>
  <c r="BM243" i="1"/>
  <c r="Y243" i="1"/>
  <c r="BO264" i="1"/>
  <c r="BM264" i="1"/>
  <c r="Y264" i="1"/>
  <c r="BO277" i="1"/>
  <c r="BM277" i="1"/>
  <c r="Y277" i="1"/>
  <c r="BO291" i="1"/>
  <c r="BM291" i="1"/>
  <c r="Y291" i="1"/>
  <c r="X307" i="1"/>
  <c r="BO306" i="1"/>
  <c r="BM306" i="1"/>
  <c r="Y306" i="1"/>
  <c r="Y307" i="1" s="1"/>
  <c r="X314" i="1"/>
  <c r="BO310" i="1"/>
  <c r="BM310" i="1"/>
  <c r="Y310" i="1"/>
  <c r="BO334" i="1"/>
  <c r="BM334" i="1"/>
  <c r="Y334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202" i="1"/>
  <c r="J547" i="1"/>
  <c r="X228" i="1"/>
  <c r="X256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6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65" i="1" l="1"/>
  <c r="Y313" i="1"/>
  <c r="W540" i="1"/>
  <c r="Y302" i="1"/>
  <c r="Y280" i="1"/>
  <c r="Y102" i="1"/>
  <c r="Y85" i="1"/>
  <c r="X538" i="1"/>
  <c r="Y482" i="1"/>
  <c r="Y202" i="1"/>
  <c r="Y195" i="1"/>
  <c r="Y256" i="1"/>
  <c r="Y245" i="1"/>
  <c r="Y175" i="1"/>
  <c r="X539" i="1"/>
  <c r="Y520" i="1"/>
  <c r="Y504" i="1"/>
  <c r="Y297" i="1"/>
  <c r="Y227" i="1"/>
  <c r="Y212" i="1"/>
  <c r="Y157" i="1"/>
  <c r="Y144" i="1"/>
  <c r="Y136" i="1"/>
  <c r="Y117" i="1"/>
  <c r="Y535" i="1"/>
  <c r="Y488" i="1"/>
  <c r="Y431" i="1"/>
  <c r="Y336" i="1"/>
  <c r="Y286" i="1"/>
  <c r="X537" i="1"/>
  <c r="Y511" i="1"/>
  <c r="Y399" i="1"/>
  <c r="Y268" i="1"/>
  <c r="Y127" i="1"/>
  <c r="Y92" i="1"/>
  <c r="Y34" i="1"/>
  <c r="X541" i="1"/>
  <c r="Y468" i="1"/>
  <c r="Y451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<sst xmlns="http://schemas.openxmlformats.org/spreadsheetml/2006/main" count="2314" uniqueCount="768">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</sst>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0.45833333333333331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105</v>
      </c>
      <c r="X51" s="37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109.66666666666664</v>
      </c>
      <c r="BM51" s="64">
        <f>IFERROR(X51*I51/H51,"0")</f>
        <v>112.8</v>
      </c>
      <c r="BN51" s="64">
        <f>IFERROR(1/J51*(W51/H51),"0")</f>
        <v>0.17361111111111108</v>
      </c>
      <c r="BO51" s="64">
        <f>IFERROR(1/J51*(X51/H51),"0")</f>
        <v>0.17857142857142855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9.7222222222222214</v>
      </c>
      <c r="X53" s="372">
        <f>IFERROR(X51/H51,"0")+IFERROR(X52/H52,"0")</f>
        <v>10</v>
      </c>
      <c r="Y53" s="372">
        <f>IFERROR(IF(Y51="",0,Y51),"0")+IFERROR(IF(Y52="",0,Y52),"0")</f>
        <v>0.21749999999999997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105</v>
      </c>
      <c r="X54" s="372">
        <f>IFERROR(SUM(X51:X52),"0")</f>
        <v>108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81</v>
      </c>
      <c r="X69" s="371">
        <f t="shared" si="6"/>
        <v>86.4</v>
      </c>
      <c r="Y69" s="36">
        <f t="shared" si="7"/>
        <v>0.17399999999999999</v>
      </c>
      <c r="Z69" s="56"/>
      <c r="AA69" s="57"/>
      <c r="AE69" s="64"/>
      <c r="BB69" s="87" t="s">
        <v>1</v>
      </c>
      <c r="BL69" s="64">
        <f t="shared" si="8"/>
        <v>84.6</v>
      </c>
      <c r="BM69" s="64">
        <f t="shared" si="9"/>
        <v>90.24</v>
      </c>
      <c r="BN69" s="64">
        <f t="shared" si="10"/>
        <v>0.1339285714285714</v>
      </c>
      <c r="BO69" s="64">
        <f t="shared" si="11"/>
        <v>0.14285714285714285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7.4999999999999991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0.17399999999999999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81</v>
      </c>
      <c r="X86" s="372">
        <f>IFERROR(SUM(X65:X84),"0")</f>
        <v>86.4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4</v>
      </c>
      <c r="X105" s="371">
        <f t="shared" ref="X105:X116" si="18">IFERROR(IF(W105="",0,CEILING((W105/$H105),1)*$H105),"")</f>
        <v>5.4</v>
      </c>
      <c r="Y105" s="36">
        <f>IFERROR(IF(X105=0,"",ROUNDUP(X105/H105,0)*0.00753),"")</f>
        <v>2.2589999999999999E-2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4.4444444444444446</v>
      </c>
      <c r="BM105" s="64">
        <f t="shared" ref="BM105:BM116" si="20">IFERROR(X105*I105/H105,"0")</f>
        <v>6</v>
      </c>
      <c r="BN105" s="64">
        <f t="shared" ref="BN105:BN116" si="21">IFERROR(1/J105*(W105/H105),"0")</f>
        <v>1.4245014245014245E-2</v>
      </c>
      <c r="BO105" s="64">
        <f t="shared" ref="BO105:BO116" si="22">IFERROR(1/J105*(X105/H105),"0")</f>
        <v>1.9230769230769232E-2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3</v>
      </c>
      <c r="X106" s="371">
        <f t="shared" si="18"/>
        <v>3.6</v>
      </c>
      <c r="Y106" s="36">
        <f>IFERROR(IF(X106=0,"",ROUNDUP(X106/H106,0)*0.00753),"")</f>
        <v>1.506E-2</v>
      </c>
      <c r="Z106" s="56"/>
      <c r="AA106" s="57" t="s">
        <v>68</v>
      </c>
      <c r="AE106" s="64"/>
      <c r="BB106" s="115" t="s">
        <v>1</v>
      </c>
      <c r="BL106" s="64">
        <f t="shared" si="19"/>
        <v>3.4433333333333329</v>
      </c>
      <c r="BM106" s="64">
        <f t="shared" si="20"/>
        <v>4.1319999999999997</v>
      </c>
      <c r="BN106" s="64">
        <f t="shared" si="21"/>
        <v>1.0683760683760682E-2</v>
      </c>
      <c r="BO106" s="64">
        <f t="shared" si="22"/>
        <v>1.282051282051282E-2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130</v>
      </c>
      <c r="X109" s="371">
        <f t="shared" si="18"/>
        <v>134.4</v>
      </c>
      <c r="Y109" s="36">
        <f>IFERROR(IF(X109=0,"",ROUNDUP(X109/H109,0)*0.02175),"")</f>
        <v>0.34799999999999998</v>
      </c>
      <c r="Z109" s="56"/>
      <c r="AA109" s="57"/>
      <c r="AE109" s="64"/>
      <c r="BB109" s="118" t="s">
        <v>1</v>
      </c>
      <c r="BL109" s="64">
        <f t="shared" si="19"/>
        <v>138.72857142857146</v>
      </c>
      <c r="BM109" s="64">
        <f t="shared" si="20"/>
        <v>143.42400000000001</v>
      </c>
      <c r="BN109" s="64">
        <f t="shared" si="21"/>
        <v>0.27636054421768708</v>
      </c>
      <c r="BO109" s="64">
        <f t="shared" si="22"/>
        <v>0.2857142857142857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19.365079365079364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21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0.38564999999999999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137</v>
      </c>
      <c r="X118" s="372">
        <f>IFERROR(SUM(X105:X116),"0")</f>
        <v>143.4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136</v>
      </c>
      <c r="X171" s="371">
        <f>IFERROR(IF(W171="",0,CEILING((W171/$H171),1)*$H171),"")</f>
        <v>140.4</v>
      </c>
      <c r="Y171" s="36">
        <f>IFERROR(IF(X171=0,"",ROUNDUP(X171/H171,0)*0.00937),"")</f>
        <v>0.24362</v>
      </c>
      <c r="Z171" s="56"/>
      <c r="AA171" s="57"/>
      <c r="AE171" s="64"/>
      <c r="BB171" s="154" t="s">
        <v>1</v>
      </c>
      <c r="BL171" s="64">
        <f>IFERROR(W171*I171/H171,"0")</f>
        <v>141.28888888888889</v>
      </c>
      <c r="BM171" s="64">
        <f>IFERROR(X171*I171/H171,"0")</f>
        <v>145.86000000000001</v>
      </c>
      <c r="BN171" s="64">
        <f>IFERROR(1/J171*(W171/H171),"0")</f>
        <v>0.20987654320987653</v>
      </c>
      <c r="BO171" s="64">
        <f>IFERROR(1/J171*(X171/H171),"0")</f>
        <v>0.21666666666666667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78</v>
      </c>
      <c r="X172" s="371">
        <f>IFERROR(IF(W172="",0,CEILING((W172/$H172),1)*$H172),"")</f>
        <v>81</v>
      </c>
      <c r="Y172" s="36">
        <f>IFERROR(IF(X172=0,"",ROUNDUP(X172/H172,0)*0.00937),"")</f>
        <v>0.14055000000000001</v>
      </c>
      <c r="Z172" s="56"/>
      <c r="AA172" s="57"/>
      <c r="AE172" s="64"/>
      <c r="BB172" s="155" t="s">
        <v>1</v>
      </c>
      <c r="BL172" s="64">
        <f>IFERROR(W172*I172/H172,"0")</f>
        <v>81.033333333333331</v>
      </c>
      <c r="BM172" s="64">
        <f>IFERROR(X172*I172/H172,"0")</f>
        <v>84.15</v>
      </c>
      <c r="BN172" s="64">
        <f>IFERROR(1/J172*(W172/H172),"0")</f>
        <v>0.12037037037037035</v>
      </c>
      <c r="BO172" s="64">
        <f>IFERROR(1/J172*(X172/H172),"0")</f>
        <v>0.12499999999999999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39.629629629629626</v>
      </c>
      <c r="X175" s="372">
        <f>IFERROR(X171/H171,"0")+IFERROR(X172/H172,"0")+IFERROR(X173/H173,"0")+IFERROR(X174/H174,"0")</f>
        <v>41</v>
      </c>
      <c r="Y175" s="372">
        <f>IFERROR(IF(Y171="",0,Y171),"0")+IFERROR(IF(Y172="",0,Y172),"0")+IFERROR(IF(Y173="",0,Y173),"0")+IFERROR(IF(Y174="",0,Y174),"0")</f>
        <v>0.38417000000000001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214</v>
      </c>
      <c r="X176" s="372">
        <f>IFERROR(SUM(X171:X174),"0")</f>
        <v>221.4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149</v>
      </c>
      <c r="X181" s="371">
        <f t="shared" si="33"/>
        <v>156</v>
      </c>
      <c r="Y181" s="36">
        <f>IFERROR(IF(X181=0,"",ROUNDUP(X181/H181,0)*0.02175),"")</f>
        <v>0.43499999999999994</v>
      </c>
      <c r="Z181" s="56"/>
      <c r="AA181" s="57"/>
      <c r="AE181" s="64"/>
      <c r="BB181" s="161" t="s">
        <v>1</v>
      </c>
      <c r="BL181" s="64">
        <f t="shared" si="34"/>
        <v>159.77384615384616</v>
      </c>
      <c r="BM181" s="64">
        <f t="shared" si="35"/>
        <v>167.28000000000003</v>
      </c>
      <c r="BN181" s="64">
        <f t="shared" si="36"/>
        <v>0.34111721611721607</v>
      </c>
      <c r="BO181" s="64">
        <f t="shared" si="37"/>
        <v>0.3571428571428571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23</v>
      </c>
      <c r="X184" s="371">
        <f t="shared" si="33"/>
        <v>24</v>
      </c>
      <c r="Y184" s="36">
        <f>IFERROR(IF(X184=0,"",ROUNDUP(X184/H184,0)*0.00753),"")</f>
        <v>7.5300000000000006E-2</v>
      </c>
      <c r="Z184" s="56"/>
      <c r="AA184" s="57"/>
      <c r="AE184" s="64"/>
      <c r="BB184" s="164" t="s">
        <v>1</v>
      </c>
      <c r="BL184" s="64">
        <f t="shared" si="34"/>
        <v>25.606666666666669</v>
      </c>
      <c r="BM184" s="64">
        <f t="shared" si="35"/>
        <v>26.720000000000002</v>
      </c>
      <c r="BN184" s="64">
        <f t="shared" si="36"/>
        <v>6.1431623931623935E-2</v>
      </c>
      <c r="BO184" s="64">
        <f t="shared" si="37"/>
        <v>6.4102564102564097E-2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89</v>
      </c>
      <c r="X186" s="371">
        <f t="shared" si="33"/>
        <v>91.2</v>
      </c>
      <c r="Y186" s="36">
        <f>IFERROR(IF(X186=0,"",ROUNDUP(X186/H186,0)*0.00753),"")</f>
        <v>0.28614000000000001</v>
      </c>
      <c r="Z186" s="56"/>
      <c r="AA186" s="57"/>
      <c r="AE186" s="64"/>
      <c r="BB186" s="166" t="s">
        <v>1</v>
      </c>
      <c r="BL186" s="64">
        <f t="shared" si="34"/>
        <v>96.416666666666671</v>
      </c>
      <c r="BM186" s="64">
        <f t="shared" si="35"/>
        <v>98.800000000000011</v>
      </c>
      <c r="BN186" s="64">
        <f t="shared" si="36"/>
        <v>0.23771367521367523</v>
      </c>
      <c r="BO186" s="64">
        <f t="shared" si="37"/>
        <v>0.24358974358974358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185</v>
      </c>
      <c r="X188" s="371">
        <f t="shared" si="33"/>
        <v>187.2</v>
      </c>
      <c r="Y188" s="36">
        <f t="shared" ref="Y188:Y194" si="38">IFERROR(IF(X188=0,"",ROUNDUP(X188/H188,0)*0.00753),"")</f>
        <v>0.58733999999999997</v>
      </c>
      <c r="Z188" s="56"/>
      <c r="AA188" s="57"/>
      <c r="AE188" s="64"/>
      <c r="BB188" s="168" t="s">
        <v>1</v>
      </c>
      <c r="BL188" s="64">
        <f t="shared" si="34"/>
        <v>207.35416666666666</v>
      </c>
      <c r="BM188" s="64">
        <f t="shared" si="35"/>
        <v>209.82</v>
      </c>
      <c r="BN188" s="64">
        <f t="shared" si="36"/>
        <v>0.49412393162393164</v>
      </c>
      <c r="BO188" s="64">
        <f t="shared" si="37"/>
        <v>0.5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151</v>
      </c>
      <c r="X190" s="371">
        <f t="shared" si="33"/>
        <v>151.19999999999999</v>
      </c>
      <c r="Y190" s="36">
        <f t="shared" si="38"/>
        <v>0.47439000000000003</v>
      </c>
      <c r="Z190" s="56"/>
      <c r="AA190" s="57"/>
      <c r="AE190" s="64"/>
      <c r="BB190" s="170" t="s">
        <v>1</v>
      </c>
      <c r="BL190" s="64">
        <f t="shared" si="34"/>
        <v>168.11333333333334</v>
      </c>
      <c r="BM190" s="64">
        <f t="shared" si="35"/>
        <v>168.33600000000001</v>
      </c>
      <c r="BN190" s="64">
        <f t="shared" si="36"/>
        <v>0.40331196581196582</v>
      </c>
      <c r="BO190" s="64">
        <f t="shared" si="37"/>
        <v>0.40384615384615385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126</v>
      </c>
      <c r="X191" s="371">
        <f t="shared" si="33"/>
        <v>127.19999999999999</v>
      </c>
      <c r="Y191" s="36">
        <f t="shared" si="38"/>
        <v>0.39909</v>
      </c>
      <c r="Z191" s="56"/>
      <c r="AA191" s="57"/>
      <c r="AE191" s="64"/>
      <c r="BB191" s="171" t="s">
        <v>1</v>
      </c>
      <c r="BL191" s="64">
        <f t="shared" si="34"/>
        <v>140.28000000000003</v>
      </c>
      <c r="BM191" s="64">
        <f t="shared" si="35"/>
        <v>141.61600000000001</v>
      </c>
      <c r="BN191" s="64">
        <f t="shared" si="36"/>
        <v>0.33653846153846151</v>
      </c>
      <c r="BO191" s="64">
        <f t="shared" si="37"/>
        <v>0.33974358974358976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171</v>
      </c>
      <c r="X193" s="371">
        <f t="shared" si="33"/>
        <v>172.79999999999998</v>
      </c>
      <c r="Y193" s="36">
        <f t="shared" si="38"/>
        <v>0.54215999999999998</v>
      </c>
      <c r="Z193" s="56"/>
      <c r="AA193" s="57"/>
      <c r="AE193" s="64"/>
      <c r="BB193" s="173" t="s">
        <v>1</v>
      </c>
      <c r="BL193" s="64">
        <f t="shared" si="34"/>
        <v>190.38000000000002</v>
      </c>
      <c r="BM193" s="64">
        <f t="shared" si="35"/>
        <v>192.38399999999999</v>
      </c>
      <c r="BN193" s="64">
        <f t="shared" si="36"/>
        <v>0.45673076923076922</v>
      </c>
      <c r="BO193" s="64">
        <f t="shared" si="37"/>
        <v>0.46153846153846151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150</v>
      </c>
      <c r="X194" s="371">
        <f t="shared" si="33"/>
        <v>151.19999999999999</v>
      </c>
      <c r="Y194" s="36">
        <f t="shared" si="38"/>
        <v>0.47439000000000003</v>
      </c>
      <c r="Z194" s="56"/>
      <c r="AA194" s="57"/>
      <c r="AE194" s="64"/>
      <c r="BB194" s="174" t="s">
        <v>1</v>
      </c>
      <c r="BL194" s="64">
        <f t="shared" si="34"/>
        <v>167.375</v>
      </c>
      <c r="BM194" s="64">
        <f t="shared" si="35"/>
        <v>168.714</v>
      </c>
      <c r="BN194" s="64">
        <f t="shared" si="36"/>
        <v>0.40064102564102561</v>
      </c>
      <c r="BO194" s="64">
        <f t="shared" si="37"/>
        <v>0.40384615384615385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392.01923076923077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397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3.2738100000000001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1044</v>
      </c>
      <c r="X196" s="372">
        <f>IFERROR(SUM(X178:X194),"0")</f>
        <v>1060.8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69</v>
      </c>
      <c r="X200" s="371">
        <f>IFERROR(IF(W200="",0,CEILING((W200/$H200),1)*$H200),"")</f>
        <v>69.599999999999994</v>
      </c>
      <c r="Y200" s="36">
        <f>IFERROR(IF(X200=0,"",ROUNDUP(X200/H200,0)*0.00753),"")</f>
        <v>0.21837000000000001</v>
      </c>
      <c r="Z200" s="56"/>
      <c r="AA200" s="57"/>
      <c r="AE200" s="64"/>
      <c r="BB200" s="177" t="s">
        <v>1</v>
      </c>
      <c r="BL200" s="64">
        <f>IFERROR(W200*I200/H200,"0")</f>
        <v>76.820000000000007</v>
      </c>
      <c r="BM200" s="64">
        <f>IFERROR(X200*I200/H200,"0")</f>
        <v>77.488</v>
      </c>
      <c r="BN200" s="64">
        <f>IFERROR(1/J200*(W200/H200),"0")</f>
        <v>0.18429487179487178</v>
      </c>
      <c r="BO200" s="64">
        <f>IFERROR(1/J200*(X200/H200),"0")</f>
        <v>0.1858974358974359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81</v>
      </c>
      <c r="X201" s="371">
        <f>IFERROR(IF(W201="",0,CEILING((W201/$H201),1)*$H201),"")</f>
        <v>81.599999999999994</v>
      </c>
      <c r="Y201" s="36">
        <f>IFERROR(IF(X201=0,"",ROUNDUP(X201/H201,0)*0.00753),"")</f>
        <v>0.25602000000000003</v>
      </c>
      <c r="Z201" s="56"/>
      <c r="AA201" s="57"/>
      <c r="AE201" s="64"/>
      <c r="BB201" s="178" t="s">
        <v>1</v>
      </c>
      <c r="BL201" s="64">
        <f>IFERROR(W201*I201/H201,"0")</f>
        <v>90.18</v>
      </c>
      <c r="BM201" s="64">
        <f>IFERROR(X201*I201/H201,"0")</f>
        <v>90.847999999999999</v>
      </c>
      <c r="BN201" s="64">
        <f>IFERROR(1/J201*(W201/H201),"0")</f>
        <v>0.21634615384615383</v>
      </c>
      <c r="BO201" s="64">
        <f>IFERROR(1/J201*(X201/H201),"0")</f>
        <v>0.21794871794871795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62.5</v>
      </c>
      <c r="X202" s="372">
        <f>IFERROR(X198/H198,"0")+IFERROR(X199/H199,"0")+IFERROR(X200/H200,"0")+IFERROR(X201/H201,"0")</f>
        <v>63</v>
      </c>
      <c r="Y202" s="372">
        <f>IFERROR(IF(Y198="",0,Y198),"0")+IFERROR(IF(Y199="",0,Y199),"0")+IFERROR(IF(Y200="",0,Y200),"0")+IFERROR(IF(Y201="",0,Y201),"0")</f>
        <v>0.47439000000000003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150</v>
      </c>
      <c r="X203" s="372">
        <f>IFERROR(SUM(X198:X201),"0")</f>
        <v>151.19999999999999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126</v>
      </c>
      <c r="X272" s="371">
        <f>IFERROR(IF(W272="",0,CEILING((W272/$H272),1)*$H272),"")</f>
        <v>132.6</v>
      </c>
      <c r="Y272" s="36">
        <f>IFERROR(IF(X272=0,"",ROUNDUP(X272/H272,0)*0.02175),"")</f>
        <v>0.36974999999999997</v>
      </c>
      <c r="Z272" s="56"/>
      <c r="AA272" s="57"/>
      <c r="AE272" s="64"/>
      <c r="BB272" s="222" t="s">
        <v>1</v>
      </c>
      <c r="BL272" s="64">
        <f>IFERROR(W272*I272/H272,"0")</f>
        <v>135.11076923076925</v>
      </c>
      <c r="BM272" s="64">
        <f>IFERROR(X272*I272/H272,"0")</f>
        <v>142.18800000000002</v>
      </c>
      <c r="BN272" s="64">
        <f>IFERROR(1/J272*(W272/H272),"0")</f>
        <v>0.28846153846153844</v>
      </c>
      <c r="BO272" s="64">
        <f>IFERROR(1/J272*(X272/H272),"0")</f>
        <v>0.30357142857142855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100</v>
      </c>
      <c r="X273" s="371">
        <f>IFERROR(IF(W273="",0,CEILING((W273/$H273),1)*$H273),"")</f>
        <v>100.80000000000001</v>
      </c>
      <c r="Y273" s="36">
        <f>IFERROR(IF(X273=0,"",ROUNDUP(X273/H273,0)*0.02175),"")</f>
        <v>0.26100000000000001</v>
      </c>
      <c r="Z273" s="56"/>
      <c r="AA273" s="57"/>
      <c r="AE273" s="64"/>
      <c r="BB273" s="223" t="s">
        <v>1</v>
      </c>
      <c r="BL273" s="64">
        <f>IFERROR(W273*I273/H273,"0")</f>
        <v>106.71428571428572</v>
      </c>
      <c r="BM273" s="64">
        <f>IFERROR(X273*I273/H273,"0")</f>
        <v>107.56800000000001</v>
      </c>
      <c r="BN273" s="64">
        <f>IFERROR(1/J273*(W273/H273),"0")</f>
        <v>0.21258503401360543</v>
      </c>
      <c r="BO273" s="64">
        <f>IFERROR(1/J273*(X273/H273),"0")</f>
        <v>0.21428571428571427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28.058608058608058</v>
      </c>
      <c r="X274" s="372">
        <f>IFERROR(X271/H271,"0")+IFERROR(X272/H272,"0")+IFERROR(X273/H273,"0")</f>
        <v>29</v>
      </c>
      <c r="Y274" s="372">
        <f>IFERROR(IF(Y271="",0,Y271),"0")+IFERROR(IF(Y272="",0,Y272),"0")+IFERROR(IF(Y273="",0,Y273),"0")</f>
        <v>0.63074999999999992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226</v>
      </c>
      <c r="X275" s="372">
        <f>IFERROR(SUM(X271:X273),"0")</f>
        <v>233.4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500</v>
      </c>
      <c r="X328" s="371">
        <f t="shared" si="65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7" t="s">
        <v>1</v>
      </c>
      <c r="BL328" s="64">
        <f t="shared" si="66"/>
        <v>516</v>
      </c>
      <c r="BM328" s="64">
        <f t="shared" si="67"/>
        <v>526.32000000000005</v>
      </c>
      <c r="BN328" s="64">
        <f t="shared" si="68"/>
        <v>0.69444444444444442</v>
      </c>
      <c r="BO328" s="64">
        <f t="shared" si="69"/>
        <v>0.70833333333333326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800</v>
      </c>
      <c r="X329" s="371">
        <f t="shared" si="65"/>
        <v>810</v>
      </c>
      <c r="Y329" s="36">
        <f>IFERROR(IF(X329=0,"",ROUNDUP(X329/H329,0)*0.02175),"")</f>
        <v>1.1744999999999999</v>
      </c>
      <c r="Z329" s="56"/>
      <c r="AA329" s="57"/>
      <c r="AE329" s="64"/>
      <c r="BB329" s="248" t="s">
        <v>1</v>
      </c>
      <c r="BL329" s="64">
        <f t="shared" si="66"/>
        <v>825.6</v>
      </c>
      <c r="BM329" s="64">
        <f t="shared" si="67"/>
        <v>835.92000000000007</v>
      </c>
      <c r="BN329" s="64">
        <f t="shared" si="68"/>
        <v>1.1111111111111112</v>
      </c>
      <c r="BO329" s="64">
        <f t="shared" si="69"/>
        <v>1.125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1400</v>
      </c>
      <c r="X332" s="371">
        <f t="shared" si="65"/>
        <v>1410</v>
      </c>
      <c r="Y332" s="36">
        <f>IFERROR(IF(X332=0,"",ROUNDUP(X332/H332,0)*0.02175),"")</f>
        <v>2.0444999999999998</v>
      </c>
      <c r="Z332" s="56"/>
      <c r="AA332" s="57"/>
      <c r="AE332" s="64"/>
      <c r="BB332" s="251" t="s">
        <v>1</v>
      </c>
      <c r="BL332" s="64">
        <f t="shared" si="66"/>
        <v>1444.8</v>
      </c>
      <c r="BM332" s="64">
        <f t="shared" si="67"/>
        <v>1455.12</v>
      </c>
      <c r="BN332" s="64">
        <f t="shared" si="68"/>
        <v>1.9444444444444442</v>
      </c>
      <c r="BO332" s="64">
        <f t="shared" si="69"/>
        <v>1.9583333333333333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180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182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3.9584999999999995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2700</v>
      </c>
      <c r="X337" s="372">
        <f>IFERROR(SUM(X326:X335),"0")</f>
        <v>2730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400</v>
      </c>
      <c r="X339" s="371">
        <f>IFERROR(IF(W339="",0,CEILING((W339/$H339),1)*$H339),"")</f>
        <v>405</v>
      </c>
      <c r="Y339" s="36">
        <f>IFERROR(IF(X339=0,"",ROUNDUP(X339/H339,0)*0.02175),"")</f>
        <v>0.58724999999999994</v>
      </c>
      <c r="Z339" s="56"/>
      <c r="AA339" s="57"/>
      <c r="AE339" s="64"/>
      <c r="BB339" s="255" t="s">
        <v>1</v>
      </c>
      <c r="BL339" s="64">
        <f>IFERROR(W339*I339/H339,"0")</f>
        <v>412.8</v>
      </c>
      <c r="BM339" s="64">
        <f>IFERROR(X339*I339/H339,"0")</f>
        <v>417.96000000000004</v>
      </c>
      <c r="BN339" s="64">
        <f>IFERROR(1/J339*(W339/H339),"0")</f>
        <v>0.55555555555555558</v>
      </c>
      <c r="BO339" s="64">
        <f>IFERROR(1/J339*(X339/H339),"0")</f>
        <v>0.5625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26.666666666666668</v>
      </c>
      <c r="X342" s="372">
        <f>IFERROR(X339/H339,"0")+IFERROR(X340/H340,"0")+IFERROR(X341/H341,"0")</f>
        <v>27</v>
      </c>
      <c r="Y342" s="372">
        <f>IFERROR(IF(Y339="",0,Y339),"0")+IFERROR(IF(Y340="",0,Y340),"0")+IFERROR(IF(Y341="",0,Y341),"0")</f>
        <v>0.58724999999999994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400</v>
      </c>
      <c r="X343" s="372">
        <f>IFERROR(SUM(X339:X341),"0")</f>
        <v>405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145</v>
      </c>
      <c r="X350" s="371">
        <f>IFERROR(IF(W350="",0,CEILING((W350/$H350),1)*$H350),"")</f>
        <v>148.19999999999999</v>
      </c>
      <c r="Y350" s="36">
        <f>IFERROR(IF(X350=0,"",ROUNDUP(X350/H350,0)*0.02175),"")</f>
        <v>0.41324999999999995</v>
      </c>
      <c r="Z350" s="56"/>
      <c r="AA350" s="57"/>
      <c r="AE350" s="64"/>
      <c r="BB350" s="260" t="s">
        <v>1</v>
      </c>
      <c r="BL350" s="64">
        <f>IFERROR(W350*I350/H350,"0")</f>
        <v>155.48461538461541</v>
      </c>
      <c r="BM350" s="64">
        <f>IFERROR(X350*I350/H350,"0")</f>
        <v>158.91600000000003</v>
      </c>
      <c r="BN350" s="64">
        <f>IFERROR(1/J350*(W350/H350),"0")</f>
        <v>0.33195970695970695</v>
      </c>
      <c r="BO350" s="64">
        <f>IFERROR(1/J350*(X350/H350),"0")</f>
        <v>0.33928571428571425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18.589743589743591</v>
      </c>
      <c r="X351" s="372">
        <f>IFERROR(X350/H350,"0")</f>
        <v>19</v>
      </c>
      <c r="Y351" s="372">
        <f>IFERROR(IF(Y350="",0,Y350),"0")</f>
        <v>0.41324999999999995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145</v>
      </c>
      <c r="X352" s="372">
        <f>IFERROR(SUM(X350:X350),"0")</f>
        <v>148.19999999999999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378</v>
      </c>
      <c r="X368" s="371">
        <f>IFERROR(IF(W368="",0,CEILING((W368/$H368),1)*$H368),"")</f>
        <v>382.2</v>
      </c>
      <c r="Y368" s="36">
        <f>IFERROR(IF(X368=0,"",ROUNDUP(X368/H368,0)*0.02175),"")</f>
        <v>1.06575</v>
      </c>
      <c r="Z368" s="56"/>
      <c r="AA368" s="57"/>
      <c r="AE368" s="64"/>
      <c r="BB368" s="268" t="s">
        <v>1</v>
      </c>
      <c r="BL368" s="64">
        <f>IFERROR(W368*I368/H368,"0")</f>
        <v>405.33230769230772</v>
      </c>
      <c r="BM368" s="64">
        <f>IFERROR(X368*I368/H368,"0")</f>
        <v>409.83600000000001</v>
      </c>
      <c r="BN368" s="64">
        <f>IFERROR(1/J368*(W368/H368),"0")</f>
        <v>0.86538461538461531</v>
      </c>
      <c r="BO368" s="64">
        <f>IFERROR(1/J368*(X368/H368),"0")</f>
        <v>0.875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48.46153846153846</v>
      </c>
      <c r="X372" s="372">
        <f>IFERROR(X368/H368,"0")+IFERROR(X369/H369,"0")+IFERROR(X370/H370,"0")+IFERROR(X371/H371,"0")</f>
        <v>49</v>
      </c>
      <c r="Y372" s="372">
        <f>IFERROR(IF(Y368="",0,Y368),"0")+IFERROR(IF(Y369="",0,Y369),"0")+IFERROR(IF(Y370="",0,Y370),"0")+IFERROR(IF(Y371="",0,Y371),"0")</f>
        <v>1.06575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378</v>
      </c>
      <c r="X373" s="372">
        <f>IFERROR(SUM(X368:X371),"0")</f>
        <v>382.2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5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6.5</v>
      </c>
      <c r="BM435" s="64">
        <f>IFERROR(X435*I435/H435,"0")</f>
        <v>7.8000000000000007</v>
      </c>
      <c r="BN435" s="64">
        <f>IFERROR(1/J435*(W435/H435),"0")</f>
        <v>1.2500000000000001E-2</v>
      </c>
      <c r="BO435" s="64">
        <f>IFERROR(1/J435*(X435/H435),"0")</f>
        <v>1.4999999999999999E-2</v>
      </c>
    </row>
    <row r="436" spans="1:67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5</v>
      </c>
      <c r="X437" s="372">
        <f>IFERROR(SUM(X434:X435),"0")</f>
        <v>6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370</v>
      </c>
      <c r="X457" s="371">
        <f t="shared" si="81"/>
        <v>374.88</v>
      </c>
      <c r="Y457" s="36">
        <f t="shared" si="82"/>
        <v>0.84916000000000003</v>
      </c>
      <c r="Z457" s="56"/>
      <c r="AA457" s="57"/>
      <c r="AE457" s="64"/>
      <c r="BB457" s="312" t="s">
        <v>1</v>
      </c>
      <c r="BL457" s="64">
        <f t="shared" si="83"/>
        <v>395.22727272727263</v>
      </c>
      <c r="BM457" s="64">
        <f t="shared" si="84"/>
        <v>400.43999999999994</v>
      </c>
      <c r="BN457" s="64">
        <f t="shared" si="85"/>
        <v>0.67380536130536139</v>
      </c>
      <c r="BO457" s="64">
        <f t="shared" si="86"/>
        <v>0.68269230769230771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200</v>
      </c>
      <c r="X461" s="371">
        <f t="shared" si="81"/>
        <v>200.64000000000001</v>
      </c>
      <c r="Y461" s="36">
        <f t="shared" si="82"/>
        <v>0.45448</v>
      </c>
      <c r="Z461" s="56"/>
      <c r="AA461" s="57"/>
      <c r="AE461" s="64"/>
      <c r="BB461" s="316" t="s">
        <v>1</v>
      </c>
      <c r="BL461" s="64">
        <f t="shared" si="83"/>
        <v>213.63636363636363</v>
      </c>
      <c r="BM461" s="64">
        <f t="shared" si="84"/>
        <v>214.32</v>
      </c>
      <c r="BN461" s="64">
        <f t="shared" si="85"/>
        <v>0.36421911421911418</v>
      </c>
      <c r="BO461" s="64">
        <f t="shared" si="86"/>
        <v>0.36538461538461542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107.95454545454545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109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1.3036400000000001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570</v>
      </c>
      <c r="X469" s="372">
        <f>IFERROR(SUM(X456:X467),"0")</f>
        <v>575.52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120</v>
      </c>
      <c r="X471" s="371">
        <f>IFERROR(IF(W471="",0,CEILING((W471/$H471),1)*$H471),"")</f>
        <v>121.44000000000001</v>
      </c>
      <c r="Y471" s="36">
        <f>IFERROR(IF(X471=0,"",ROUNDUP(X471/H471,0)*0.01196),"")</f>
        <v>0.27507999999999999</v>
      </c>
      <c r="Z471" s="56"/>
      <c r="AA471" s="57"/>
      <c r="AE471" s="64"/>
      <c r="BB471" s="323" t="s">
        <v>1</v>
      </c>
      <c r="BL471" s="64">
        <f>IFERROR(W471*I471/H471,"0")</f>
        <v>128.18181818181816</v>
      </c>
      <c r="BM471" s="64">
        <f>IFERROR(X471*I471/H471,"0")</f>
        <v>129.72</v>
      </c>
      <c r="BN471" s="64">
        <f>IFERROR(1/J471*(W471/H471),"0")</f>
        <v>0.21853146853146854</v>
      </c>
      <c r="BO471" s="64">
        <f>IFERROR(1/J471*(X471/H471),"0")</f>
        <v>0.22115384615384617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22.727272727272727</v>
      </c>
      <c r="X473" s="372">
        <f>IFERROR(X471/H471,"0")+IFERROR(X472/H472,"0")</f>
        <v>23</v>
      </c>
      <c r="Y473" s="372">
        <f>IFERROR(IF(Y471="",0,Y471),"0")+IFERROR(IF(Y472="",0,Y472),"0")</f>
        <v>0.27507999999999999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120</v>
      </c>
      <c r="X474" s="372">
        <f>IFERROR(SUM(X471:X472),"0")</f>
        <v>121.44000000000001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200</v>
      </c>
      <c r="X478" s="371">
        <f t="shared" si="87"/>
        <v>200.64000000000001</v>
      </c>
      <c r="Y478" s="36">
        <f>IFERROR(IF(X478=0,"",ROUNDUP(X478/H478,0)*0.01196),"")</f>
        <v>0.45448</v>
      </c>
      <c r="Z478" s="56"/>
      <c r="AA478" s="57"/>
      <c r="AE478" s="64"/>
      <c r="BB478" s="327" t="s">
        <v>1</v>
      </c>
      <c r="BL478" s="64">
        <f t="shared" si="88"/>
        <v>213.63636363636363</v>
      </c>
      <c r="BM478" s="64">
        <f t="shared" si="89"/>
        <v>214.32</v>
      </c>
      <c r="BN478" s="64">
        <f t="shared" si="90"/>
        <v>0.36421911421911418</v>
      </c>
      <c r="BO478" s="64">
        <f t="shared" si="91"/>
        <v>0.36538461538461542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37.878787878787875</v>
      </c>
      <c r="X482" s="372">
        <f>IFERROR(X476/H476,"0")+IFERROR(X477/H477,"0")+IFERROR(X478/H478,"0")+IFERROR(X479/H479,"0")+IFERROR(X480/H480,"0")+IFERROR(X481/H481,"0")</f>
        <v>38</v>
      </c>
      <c r="Y482" s="372">
        <f>IFERROR(IF(Y476="",0,Y476),"0")+IFERROR(IF(Y477="",0,Y477),"0")+IFERROR(IF(Y478="",0,Y478),"0")+IFERROR(IF(Y479="",0,Y479),"0")+IFERROR(IF(Y480="",0,Y480),"0")+IFERROR(IF(Y481="",0,Y481),"0")</f>
        <v>0.45448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200</v>
      </c>
      <c r="X483" s="372">
        <f>IFERROR(SUM(X476:X481),"0")</f>
        <v>200.64000000000001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526</v>
      </c>
      <c r="X523" s="371">
        <f>IFERROR(IF(W523="",0,CEILING((W523/$H523),1)*$H523),"")</f>
        <v>530.4</v>
      </c>
      <c r="Y523" s="36">
        <f>IFERROR(IF(X523=0,"",ROUNDUP(X523/H523,0)*0.02175),"")</f>
        <v>1.4789999999999999</v>
      </c>
      <c r="Z523" s="56"/>
      <c r="AA523" s="57"/>
      <c r="AE523" s="64"/>
      <c r="BB523" s="352" t="s">
        <v>1</v>
      </c>
      <c r="BL523" s="64">
        <f>IFERROR(W523*I523/H523,"0")</f>
        <v>564.0338461538463</v>
      </c>
      <c r="BM523" s="64">
        <f>IFERROR(X523*I523/H523,"0")</f>
        <v>568.75200000000007</v>
      </c>
      <c r="BN523" s="64">
        <f>IFERROR(1/J523*(W523/H523),"0")</f>
        <v>1.2042124542124542</v>
      </c>
      <c r="BO523" s="64">
        <f>IFERROR(1/J523*(X523/H523),"0")</f>
        <v>1.2142857142857142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67.435897435897431</v>
      </c>
      <c r="X528" s="372">
        <f>IFERROR(X523/H523,"0")+IFERROR(X524/H524,"0")+IFERROR(X525/H525,"0")+IFERROR(X526/H526,"0")+IFERROR(X527/H527,"0")</f>
        <v>68</v>
      </c>
      <c r="Y528" s="372">
        <f>IFERROR(IF(Y523="",0,Y523),"0")+IFERROR(IF(Y524="",0,Y524),"0")+IFERROR(IF(Y525="",0,Y525),"0")+IFERROR(IF(Y526="",0,Y526),"0")+IFERROR(IF(Y527="",0,Y527),"0")</f>
        <v>1.4789999999999999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526</v>
      </c>
      <c r="X529" s="372">
        <f>IFERROR(SUM(X523:X527),"0")</f>
        <v>530.4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7001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7104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7408.562559940061</v>
      </c>
      <c r="X538" s="372">
        <f>IFERROR(SUM(BM22:BM534),"0")</f>
        <v>7517.7920000000004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13</v>
      </c>
      <c r="X539" s="38">
        <f>ROUNDUP(SUM(BO22:BO534),0)</f>
        <v>14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7733.562559940061</v>
      </c>
      <c r="X540" s="372">
        <f>GrossWeightTotalR+PalletQtyTotalR*25</f>
        <v>7867.7920000000004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1071.0092222592223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1087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15.096029999999995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108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229.8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1433.3999999999999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233.4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233.4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3283.2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382.2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897.6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530.4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4,00"/>
        <filter val="1 071,01"/>
        <filter val="1 400,00"/>
        <filter val="100,00"/>
        <filter val="105,00"/>
        <filter val="107,95"/>
        <filter val="120,00"/>
        <filter val="126,00"/>
        <filter val="13"/>
        <filter val="130,00"/>
        <filter val="136,00"/>
        <filter val="137,00"/>
        <filter val="145,00"/>
        <filter val="149,00"/>
        <filter val="150,00"/>
        <filter val="151,00"/>
        <filter val="171,00"/>
        <filter val="18,59"/>
        <filter val="180,00"/>
        <filter val="185,00"/>
        <filter val="19,37"/>
        <filter val="2 700,00"/>
        <filter val="2,50"/>
        <filter val="200,00"/>
        <filter val="214,00"/>
        <filter val="22,73"/>
        <filter val="226,00"/>
        <filter val="23,00"/>
        <filter val="26,67"/>
        <filter val="28,06"/>
        <filter val="3,00"/>
        <filter val="37,88"/>
        <filter val="370,00"/>
        <filter val="378,00"/>
        <filter val="39,63"/>
        <filter val="392,02"/>
        <filter val="4,00"/>
        <filter val="400,00"/>
        <filter val="48,46"/>
        <filter val="5,00"/>
        <filter val="500,00"/>
        <filter val="526,00"/>
        <filter val="570,00"/>
        <filter val="62,50"/>
        <filter val="67,44"/>
        <filter val="69,00"/>
        <filter val="7 001,00"/>
        <filter val="7 408,56"/>
        <filter val="7 733,56"/>
        <filter val="7,50"/>
        <filter val="78,00"/>
        <filter val="800,00"/>
        <filter val="81,00"/>
        <filter val="89,00"/>
        <filter val="9,72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