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064764-D67F-4EA6-A202-8B4B71B54A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N277" i="1"/>
  <c r="BL277" i="1"/>
  <c r="X277" i="1"/>
  <c r="W275" i="1"/>
  <c r="W274" i="1"/>
  <c r="BN273" i="1"/>
  <c r="BL273" i="1"/>
  <c r="X273" i="1"/>
  <c r="O273" i="1"/>
  <c r="BN272" i="1"/>
  <c r="BL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BO208" i="1"/>
  <c r="BN208" i="1"/>
  <c r="BM208" i="1"/>
  <c r="BL208" i="1"/>
  <c r="Y208" i="1"/>
  <c r="X208" i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O201" i="1"/>
  <c r="BN200" i="1"/>
  <c r="BL200" i="1"/>
  <c r="X200" i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O172" i="1"/>
  <c r="BN171" i="1"/>
  <c r="BL171" i="1"/>
  <c r="X171" i="1"/>
  <c r="O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Y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N148" i="1"/>
  <c r="BL148" i="1"/>
  <c r="X148" i="1"/>
  <c r="BO148" i="1" s="1"/>
  <c r="O148" i="1"/>
  <c r="W145" i="1"/>
  <c r="W144" i="1"/>
  <c r="BN143" i="1"/>
  <c r="BL143" i="1"/>
  <c r="X143" i="1"/>
  <c r="BO143" i="1" s="1"/>
  <c r="O143" i="1"/>
  <c r="BN142" i="1"/>
  <c r="BL142" i="1"/>
  <c r="X142" i="1"/>
  <c r="O142" i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M132" i="1"/>
  <c r="BL132" i="1"/>
  <c r="Y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8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8" i="1" s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2" i="1" s="1"/>
  <c r="O96" i="1"/>
  <c r="BO95" i="1"/>
  <c r="BN95" i="1"/>
  <c r="BM95" i="1"/>
  <c r="BL95" i="1"/>
  <c r="Y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BN88" i="1"/>
  <c r="BL88" i="1"/>
  <c r="X88" i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47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H10" i="1"/>
  <c r="A9" i="1"/>
  <c r="A10" i="1" s="1"/>
  <c r="D7" i="1"/>
  <c r="P6" i="1"/>
  <c r="O2" i="1"/>
  <c r="BO89" i="1" l="1"/>
  <c r="BM89" i="1"/>
  <c r="Y89" i="1"/>
  <c r="BO111" i="1"/>
  <c r="BM111" i="1"/>
  <c r="Y111" i="1"/>
  <c r="X144" i="1"/>
  <c r="BO141" i="1"/>
  <c r="BM141" i="1"/>
  <c r="Y141" i="1"/>
  <c r="BO167" i="1"/>
  <c r="BM167" i="1"/>
  <c r="Y167" i="1"/>
  <c r="BO189" i="1"/>
  <c r="BM189" i="1"/>
  <c r="Y189" i="1"/>
  <c r="BO216" i="1"/>
  <c r="BM216" i="1"/>
  <c r="Y216" i="1"/>
  <c r="BO240" i="1"/>
  <c r="BM240" i="1"/>
  <c r="Y240" i="1"/>
  <c r="BO266" i="1"/>
  <c r="BM266" i="1"/>
  <c r="Y266" i="1"/>
  <c r="X318" i="1"/>
  <c r="X317" i="1"/>
  <c r="BO316" i="1"/>
  <c r="BM316" i="1"/>
  <c r="Y316" i="1"/>
  <c r="Y317" i="1" s="1"/>
  <c r="X322" i="1"/>
  <c r="X321" i="1"/>
  <c r="BO320" i="1"/>
  <c r="BM320" i="1"/>
  <c r="Y320" i="1"/>
  <c r="Y321" i="1" s="1"/>
  <c r="BO340" i="1"/>
  <c r="BM340" i="1"/>
  <c r="Y340" i="1"/>
  <c r="BO387" i="1"/>
  <c r="BM387" i="1"/>
  <c r="Y387" i="1"/>
  <c r="BO414" i="1"/>
  <c r="BM414" i="1"/>
  <c r="Y414" i="1"/>
  <c r="BO464" i="1"/>
  <c r="BM464" i="1"/>
  <c r="Y464" i="1"/>
  <c r="W541" i="1"/>
  <c r="Y28" i="1"/>
  <c r="BM28" i="1"/>
  <c r="Y57" i="1"/>
  <c r="BM57" i="1"/>
  <c r="X61" i="1"/>
  <c r="Y65" i="1"/>
  <c r="BM65" i="1"/>
  <c r="BO69" i="1"/>
  <c r="BM69" i="1"/>
  <c r="BO77" i="1"/>
  <c r="BM77" i="1"/>
  <c r="Y77" i="1"/>
  <c r="BO99" i="1"/>
  <c r="BM99" i="1"/>
  <c r="Y99" i="1"/>
  <c r="BO123" i="1"/>
  <c r="BM123" i="1"/>
  <c r="Y123" i="1"/>
  <c r="BO154" i="1"/>
  <c r="BM154" i="1"/>
  <c r="Y154" i="1"/>
  <c r="BO181" i="1"/>
  <c r="BM181" i="1"/>
  <c r="Y181" i="1"/>
  <c r="BO201" i="1"/>
  <c r="BM201" i="1"/>
  <c r="Y201" i="1"/>
  <c r="BO232" i="1"/>
  <c r="BM232" i="1"/>
  <c r="Y232" i="1"/>
  <c r="BO254" i="1"/>
  <c r="BM254" i="1"/>
  <c r="Y254" i="1"/>
  <c r="BO293" i="1"/>
  <c r="BM293" i="1"/>
  <c r="Y293" i="1"/>
  <c r="BO363" i="1"/>
  <c r="BM363" i="1"/>
  <c r="Y363" i="1"/>
  <c r="BO395" i="1"/>
  <c r="BM395" i="1"/>
  <c r="Y395" i="1"/>
  <c r="BO427" i="1"/>
  <c r="BM427" i="1"/>
  <c r="Y427" i="1"/>
  <c r="BO480" i="1"/>
  <c r="BM480" i="1"/>
  <c r="Y480" i="1"/>
  <c r="BO179" i="1"/>
  <c r="BM179" i="1"/>
  <c r="Y179" i="1"/>
  <c r="BO187" i="1"/>
  <c r="BM187" i="1"/>
  <c r="Y187" i="1"/>
  <c r="BO199" i="1"/>
  <c r="BM199" i="1"/>
  <c r="Y199" i="1"/>
  <c r="BO210" i="1"/>
  <c r="BM210" i="1"/>
  <c r="Y210" i="1"/>
  <c r="BO225" i="1"/>
  <c r="BM225" i="1"/>
  <c r="Y225" i="1"/>
  <c r="BO238" i="1"/>
  <c r="BM238" i="1"/>
  <c r="Y238" i="1"/>
  <c r="X250" i="1"/>
  <c r="X249" i="1"/>
  <c r="BO248" i="1"/>
  <c r="BM248" i="1"/>
  <c r="Y248" i="1"/>
  <c r="Y249" i="1" s="1"/>
  <c r="BO252" i="1"/>
  <c r="BM252" i="1"/>
  <c r="Y252" i="1"/>
  <c r="BO264" i="1"/>
  <c r="BM264" i="1"/>
  <c r="Y264" i="1"/>
  <c r="X280" i="1"/>
  <c r="BO277" i="1"/>
  <c r="BM277" i="1"/>
  <c r="Y277" i="1"/>
  <c r="BO291" i="1"/>
  <c r="BM291" i="1"/>
  <c r="Y291" i="1"/>
  <c r="BO312" i="1"/>
  <c r="BM312" i="1"/>
  <c r="Y312" i="1"/>
  <c r="BO334" i="1"/>
  <c r="BM334" i="1"/>
  <c r="Y334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X415" i="1"/>
  <c r="Y22" i="1"/>
  <c r="BM22" i="1"/>
  <c r="X25" i="1"/>
  <c r="X35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X92" i="1"/>
  <c r="Y91" i="1"/>
  <c r="BM91" i="1"/>
  <c r="X103" i="1"/>
  <c r="Y97" i="1"/>
  <c r="BM97" i="1"/>
  <c r="Y101" i="1"/>
  <c r="BM101" i="1"/>
  <c r="Y109" i="1"/>
  <c r="BM109" i="1"/>
  <c r="Y113" i="1"/>
  <c r="BM113" i="1"/>
  <c r="Y121" i="1"/>
  <c r="BM121" i="1"/>
  <c r="Y125" i="1"/>
  <c r="BM125" i="1"/>
  <c r="X136" i="1"/>
  <c r="Y135" i="1"/>
  <c r="BM135" i="1"/>
  <c r="Y143" i="1"/>
  <c r="BM143" i="1"/>
  <c r="Y148" i="1"/>
  <c r="BM148" i="1"/>
  <c r="Y152" i="1"/>
  <c r="BM152" i="1"/>
  <c r="Y156" i="1"/>
  <c r="BM156" i="1"/>
  <c r="BO161" i="1"/>
  <c r="BM161" i="1"/>
  <c r="X175" i="1"/>
  <c r="BO171" i="1"/>
  <c r="BM171" i="1"/>
  <c r="Y171" i="1"/>
  <c r="BO183" i="1"/>
  <c r="BM183" i="1"/>
  <c r="Y183" i="1"/>
  <c r="BO191" i="1"/>
  <c r="BM191" i="1"/>
  <c r="Y191" i="1"/>
  <c r="BO206" i="1"/>
  <c r="BM206" i="1"/>
  <c r="Y206" i="1"/>
  <c r="X227" i="1"/>
  <c r="BO221" i="1"/>
  <c r="BM221" i="1"/>
  <c r="Y221" i="1"/>
  <c r="BO234" i="1"/>
  <c r="BM234" i="1"/>
  <c r="Y234" i="1"/>
  <c r="BO242" i="1"/>
  <c r="BM242" i="1"/>
  <c r="Y242" i="1"/>
  <c r="BO260" i="1"/>
  <c r="BM260" i="1"/>
  <c r="Y260" i="1"/>
  <c r="BO272" i="1"/>
  <c r="BM272" i="1"/>
  <c r="Y272" i="1"/>
  <c r="BO278" i="1"/>
  <c r="BM278" i="1"/>
  <c r="Y278" i="1"/>
  <c r="BO295" i="1"/>
  <c r="BM295" i="1"/>
  <c r="Y295" i="1"/>
  <c r="BO327" i="1"/>
  <c r="BM327" i="1"/>
  <c r="Y327" i="1"/>
  <c r="BO346" i="1"/>
  <c r="BM346" i="1"/>
  <c r="Y346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43" i="1"/>
  <c r="X352" i="1"/>
  <c r="X351" i="1"/>
  <c r="BO350" i="1"/>
  <c r="BM350" i="1"/>
  <c r="Y350" i="1"/>
  <c r="Y351" i="1" s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F9" i="1"/>
  <c r="J9" i="1"/>
  <c r="F10" i="1"/>
  <c r="B547" i="1"/>
  <c r="W538" i="1"/>
  <c r="W539" i="1"/>
  <c r="Y23" i="1"/>
  <c r="Y24" i="1" s="1"/>
  <c r="BM23" i="1"/>
  <c r="BO23" i="1"/>
  <c r="X24" i="1"/>
  <c r="W537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47" i="1"/>
  <c r="Y58" i="1"/>
  <c r="Y61" i="1" s="1"/>
  <c r="BM58" i="1"/>
  <c r="BO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Y92" i="1" s="1"/>
  <c r="BM88" i="1"/>
  <c r="BO88" i="1"/>
  <c r="Y90" i="1"/>
  <c r="BM90" i="1"/>
  <c r="X93" i="1"/>
  <c r="Y96" i="1"/>
  <c r="Y102" i="1" s="1"/>
  <c r="BM96" i="1"/>
  <c r="BO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X117" i="1"/>
  <c r="Y120" i="1"/>
  <c r="BM120" i="1"/>
  <c r="BO120" i="1"/>
  <c r="Y122" i="1"/>
  <c r="BM122" i="1"/>
  <c r="Y124" i="1"/>
  <c r="BM124" i="1"/>
  <c r="Y126" i="1"/>
  <c r="BM126" i="1"/>
  <c r="X127" i="1"/>
  <c r="Y131" i="1"/>
  <c r="BM131" i="1"/>
  <c r="BO131" i="1"/>
  <c r="Y144" i="1"/>
  <c r="BO142" i="1"/>
  <c r="BM142" i="1"/>
  <c r="Y142" i="1"/>
  <c r="H547" i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H9" i="1"/>
  <c r="X53" i="1"/>
  <c r="X86" i="1"/>
  <c r="F547" i="1"/>
  <c r="X137" i="1"/>
  <c r="BO134" i="1"/>
  <c r="BM134" i="1"/>
  <c r="Y13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X202" i="1"/>
  <c r="BO207" i="1"/>
  <c r="BM207" i="1"/>
  <c r="Y207" i="1"/>
  <c r="BO211" i="1"/>
  <c r="BM211" i="1"/>
  <c r="Y211" i="1"/>
  <c r="X213" i="1"/>
  <c r="X218" i="1"/>
  <c r="BO215" i="1"/>
  <c r="BM215" i="1"/>
  <c r="Y215" i="1"/>
  <c r="Y217" i="1" s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X257" i="1"/>
  <c r="BO253" i="1"/>
  <c r="BM253" i="1"/>
  <c r="Y253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15" i="1" l="1"/>
  <c r="Y405" i="1"/>
  <c r="Y372" i="1"/>
  <c r="Y342" i="1"/>
  <c r="Y202" i="1"/>
  <c r="Y482" i="1"/>
  <c r="Y256" i="1"/>
  <c r="X538" i="1"/>
  <c r="Y227" i="1"/>
  <c r="X537" i="1"/>
  <c r="Y504" i="1"/>
  <c r="Y511" i="1"/>
  <c r="Y520" i="1"/>
  <c r="Y212" i="1"/>
  <c r="Y157" i="1"/>
  <c r="X539" i="1"/>
  <c r="Y85" i="1"/>
  <c r="Y297" i="1"/>
  <c r="Y268" i="1"/>
  <c r="Y468" i="1"/>
  <c r="Y451" i="1"/>
  <c r="Y336" i="1"/>
  <c r="Y286" i="1"/>
  <c r="Y195" i="1"/>
  <c r="Y175" i="1"/>
  <c r="Y136" i="1"/>
  <c r="Y127" i="1"/>
  <c r="Y117" i="1"/>
  <c r="Y34" i="1"/>
  <c r="X541" i="1"/>
  <c r="Y399" i="1"/>
  <c r="Y535" i="1"/>
  <c r="Y488" i="1"/>
  <c r="Y431" i="1"/>
  <c r="Y245" i="1"/>
  <c r="W540" i="1"/>
  <c r="Y542" i="1" l="1"/>
  <c r="X540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<sst xmlns="http://schemas.openxmlformats.org/spreadsheetml/2006/main" count="2314" uniqueCount="768">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</sst>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131" sqref="AA13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45430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hidden="1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100</v>
      </c>
      <c r="X131" s="371">
        <f>IFERROR(IF(W131="",0,CEILING((W131/$H131),1)*$H131),"")</f>
        <v>100.80000000000001</v>
      </c>
      <c r="Y131" s="36">
        <f>IFERROR(IF(X131=0,"",ROUNDUP(X131/H131,0)*0.02175),"")</f>
        <v>0.26100000000000001</v>
      </c>
      <c r="Z131" s="56"/>
      <c r="AA131" s="57"/>
      <c r="AE131" s="64"/>
      <c r="BB131" s="133" t="s">
        <v>1</v>
      </c>
      <c r="BL131" s="64">
        <f>IFERROR(W131*I131/H131,"0")</f>
        <v>106.64285714285715</v>
      </c>
      <c r="BM131" s="64">
        <f>IFERROR(X131*I131/H131,"0")</f>
        <v>107.49600000000001</v>
      </c>
      <c r="BN131" s="64">
        <f>IFERROR(1/J131*(W131/H131),"0")</f>
        <v>0.21258503401360543</v>
      </c>
      <c r="BO131" s="64">
        <f>IFERROR(1/J131*(X131/H131),"0")</f>
        <v>0.21428571428571427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11.904761904761905</v>
      </c>
      <c r="X136" s="372">
        <f>IFERROR(X131/H131,"0")+IFERROR(X132/H132,"0")+IFERROR(X133/H133,"0")+IFERROR(X134/H134,"0")+IFERROR(X135/H135,"0")</f>
        <v>12</v>
      </c>
      <c r="Y136" s="372">
        <f>IFERROR(IF(Y131="",0,Y131),"0")+IFERROR(IF(Y132="",0,Y132),"0")+IFERROR(IF(Y133="",0,Y133),"0")+IFERROR(IF(Y134="",0,Y134),"0")+IFERROR(IF(Y135="",0,Y135),"0")</f>
        <v>0.26100000000000001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100</v>
      </c>
      <c r="X137" s="372">
        <f>IFERROR(SUM(X131:X135),"0")</f>
        <v>100.80000000000001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42</v>
      </c>
      <c r="X154" s="371">
        <f t="shared" si="28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29"/>
        <v>44</v>
      </c>
      <c r="BM154" s="64">
        <f t="shared" si="30"/>
        <v>44</v>
      </c>
      <c r="BN154" s="64">
        <f t="shared" si="31"/>
        <v>8.5470085470085472E-2</v>
      </c>
      <c r="BO154" s="64">
        <f t="shared" si="32"/>
        <v>8.5470085470085472E-2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20</v>
      </c>
      <c r="X157" s="372">
        <f>IFERROR(X148/H148,"0")+IFERROR(X149/H149,"0")+IFERROR(X150/H150,"0")+IFERROR(X151/H151,"0")+IFERROR(X152/H152,"0")+IFERROR(X153/H153,"0")+IFERROR(X154/H154,"0")+IFERROR(X155/H155,"0")+IFERROR(X156/H156,"0")</f>
        <v>20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0.1004</v>
      </c>
      <c r="Z157" s="373"/>
      <c r="AA157" s="373"/>
    </row>
    <row r="158" spans="1:67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42</v>
      </c>
      <c r="X158" s="372">
        <f>IFERROR(SUM(X148:X156),"0")</f>
        <v>42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30</v>
      </c>
      <c r="X171" s="371">
        <f>IFERROR(IF(W171="",0,CEILING((W171/$H171),1)*$H171),"")</f>
        <v>32.400000000000006</v>
      </c>
      <c r="Y171" s="36">
        <f>IFERROR(IF(X171=0,"",ROUNDUP(X171/H171,0)*0.00937),"")</f>
        <v>5.6219999999999999E-2</v>
      </c>
      <c r="Z171" s="56"/>
      <c r="AA171" s="57"/>
      <c r="AE171" s="64"/>
      <c r="BB171" s="154" t="s">
        <v>1</v>
      </c>
      <c r="BL171" s="64">
        <f>IFERROR(W171*I171/H171,"0")</f>
        <v>31.166666666666668</v>
      </c>
      <c r="BM171" s="64">
        <f>IFERROR(X171*I171/H171,"0")</f>
        <v>33.660000000000004</v>
      </c>
      <c r="BN171" s="64">
        <f>IFERROR(1/J171*(W171/H171),"0")</f>
        <v>4.6296296296296294E-2</v>
      </c>
      <c r="BO171" s="64">
        <f>IFERROR(1/J171*(X171/H171),"0")</f>
        <v>5.000000000000001E-2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120</v>
      </c>
      <c r="X172" s="371">
        <f>IFERROR(IF(W172="",0,CEILING((W172/$H172),1)*$H172),"")</f>
        <v>124.2</v>
      </c>
      <c r="Y172" s="36">
        <f>IFERROR(IF(X172=0,"",ROUNDUP(X172/H172,0)*0.00937),"")</f>
        <v>0.21551000000000001</v>
      </c>
      <c r="Z172" s="56"/>
      <c r="AA172" s="57"/>
      <c r="AE172" s="64"/>
      <c r="BB172" s="155" t="s">
        <v>1</v>
      </c>
      <c r="BL172" s="64">
        <f>IFERROR(W172*I172/H172,"0")</f>
        <v>124.66666666666667</v>
      </c>
      <c r="BM172" s="64">
        <f>IFERROR(X172*I172/H172,"0")</f>
        <v>129.03</v>
      </c>
      <c r="BN172" s="64">
        <f>IFERROR(1/J172*(W172/H172),"0")</f>
        <v>0.18518518518518517</v>
      </c>
      <c r="BO172" s="64">
        <f>IFERROR(1/J172*(X172/H172),"0")</f>
        <v>0.19166666666666665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200</v>
      </c>
      <c r="X173" s="371">
        <f>IFERROR(IF(W173="",0,CEILING((W173/$H173),1)*$H173),"")</f>
        <v>205.20000000000002</v>
      </c>
      <c r="Y173" s="36">
        <f>IFERROR(IF(X173=0,"",ROUNDUP(X173/H173,0)*0.00937),"")</f>
        <v>0.35605999999999999</v>
      </c>
      <c r="Z173" s="56"/>
      <c r="AA173" s="57"/>
      <c r="AE173" s="64"/>
      <c r="BB173" s="156" t="s">
        <v>1</v>
      </c>
      <c r="BL173" s="64">
        <f>IFERROR(W173*I173/H173,"0")</f>
        <v>207.77777777777777</v>
      </c>
      <c r="BM173" s="64">
        <f>IFERROR(X173*I173/H173,"0")</f>
        <v>213.18000000000004</v>
      </c>
      <c r="BN173" s="64">
        <f>IFERROR(1/J173*(W173/H173),"0")</f>
        <v>0.30864197530864196</v>
      </c>
      <c r="BO173" s="64">
        <f>IFERROR(1/J173*(X173/H173),"0")</f>
        <v>0.31666666666666665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180</v>
      </c>
      <c r="X174" s="371">
        <f>IFERROR(IF(W174="",0,CEILING((W174/$H174),1)*$H174),"")</f>
        <v>183.60000000000002</v>
      </c>
      <c r="Y174" s="36">
        <f>IFERROR(IF(X174=0,"",ROUNDUP(X174/H174,0)*0.00937),"")</f>
        <v>0.31857999999999997</v>
      </c>
      <c r="Z174" s="56"/>
      <c r="AA174" s="57"/>
      <c r="AE174" s="64"/>
      <c r="BB174" s="157" t="s">
        <v>1</v>
      </c>
      <c r="BL174" s="64">
        <f>IFERROR(W174*I174/H174,"0")</f>
        <v>187</v>
      </c>
      <c r="BM174" s="64">
        <f>IFERROR(X174*I174/H174,"0")</f>
        <v>190.74</v>
      </c>
      <c r="BN174" s="64">
        <f>IFERROR(1/J174*(W174/H174),"0")</f>
        <v>0.27777777777777773</v>
      </c>
      <c r="BO174" s="64">
        <f>IFERROR(1/J174*(X174/H174),"0")</f>
        <v>0.28333333333333333</v>
      </c>
    </row>
    <row r="175" spans="1:67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98.148148148148138</v>
      </c>
      <c r="X175" s="372">
        <f>IFERROR(X171/H171,"0")+IFERROR(X172/H172,"0")+IFERROR(X173/H173,"0")+IFERROR(X174/H174,"0")</f>
        <v>101</v>
      </c>
      <c r="Y175" s="372">
        <f>IFERROR(IF(Y171="",0,Y171),"0")+IFERROR(IF(Y172="",0,Y172),"0")+IFERROR(IF(Y173="",0,Y173),"0")+IFERROR(IF(Y174="",0,Y174),"0")</f>
        <v>0.94637000000000004</v>
      </c>
      <c r="Z175" s="373"/>
      <c r="AA175" s="373"/>
    </row>
    <row r="176" spans="1:67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530</v>
      </c>
      <c r="X176" s="372">
        <f>IFERROR(SUM(X171:X174),"0")</f>
        <v>545.40000000000009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30</v>
      </c>
      <c r="X179" s="371">
        <f t="shared" si="33"/>
        <v>32.4</v>
      </c>
      <c r="Y179" s="36">
        <f>IFERROR(IF(X179=0,"",ROUNDUP(X179/H179,0)*0.02175),"")</f>
        <v>8.6999999999999994E-2</v>
      </c>
      <c r="Z179" s="56"/>
      <c r="AA179" s="57"/>
      <c r="AE179" s="64"/>
      <c r="BB179" s="159" t="s">
        <v>1</v>
      </c>
      <c r="BL179" s="64">
        <f t="shared" si="34"/>
        <v>32.088888888888896</v>
      </c>
      <c r="BM179" s="64">
        <f t="shared" si="35"/>
        <v>34.655999999999999</v>
      </c>
      <c r="BN179" s="64">
        <f t="shared" si="36"/>
        <v>6.6137566137566134E-2</v>
      </c>
      <c r="BO179" s="64">
        <f t="shared" si="37"/>
        <v>7.1428571428571425E-2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180</v>
      </c>
      <c r="X181" s="371">
        <f t="shared" si="33"/>
        <v>187.2</v>
      </c>
      <c r="Y181" s="36">
        <f>IFERROR(IF(X181=0,"",ROUNDUP(X181/H181,0)*0.02175),"")</f>
        <v>0.52200000000000002</v>
      </c>
      <c r="Z181" s="56"/>
      <c r="AA181" s="57"/>
      <c r="AE181" s="64"/>
      <c r="BB181" s="161" t="s">
        <v>1</v>
      </c>
      <c r="BL181" s="64">
        <f t="shared" si="34"/>
        <v>193.01538461538465</v>
      </c>
      <c r="BM181" s="64">
        <f t="shared" si="35"/>
        <v>200.73600000000002</v>
      </c>
      <c r="BN181" s="64">
        <f t="shared" si="36"/>
        <v>0.41208791208791207</v>
      </c>
      <c r="BO181" s="64">
        <f t="shared" si="37"/>
        <v>0.42857142857142855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30</v>
      </c>
      <c r="X183" s="371">
        <f t="shared" si="33"/>
        <v>34.799999999999997</v>
      </c>
      <c r="Y183" s="36">
        <f>IFERROR(IF(X183=0,"",ROUNDUP(X183/H183,0)*0.02175),"")</f>
        <v>8.6999999999999994E-2</v>
      </c>
      <c r="Z183" s="56"/>
      <c r="AA183" s="57"/>
      <c r="AE183" s="64"/>
      <c r="BB183" s="163" t="s">
        <v>1</v>
      </c>
      <c r="BL183" s="64">
        <f t="shared" si="34"/>
        <v>31.944827586206895</v>
      </c>
      <c r="BM183" s="64">
        <f t="shared" si="35"/>
        <v>37.055999999999997</v>
      </c>
      <c r="BN183" s="64">
        <f t="shared" si="36"/>
        <v>6.1576354679802957E-2</v>
      </c>
      <c r="BO183" s="64">
        <f t="shared" si="37"/>
        <v>7.1428571428571425E-2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24</v>
      </c>
      <c r="X184" s="371">
        <f t="shared" si="33"/>
        <v>24</v>
      </c>
      <c r="Y184" s="36">
        <f>IFERROR(IF(X184=0,"",ROUNDUP(X184/H184,0)*0.00753),"")</f>
        <v>7.5300000000000006E-2</v>
      </c>
      <c r="Z184" s="56"/>
      <c r="AA184" s="57"/>
      <c r="AE184" s="64"/>
      <c r="BB184" s="164" t="s">
        <v>1</v>
      </c>
      <c r="BL184" s="64">
        <f t="shared" si="34"/>
        <v>26.720000000000002</v>
      </c>
      <c r="BM184" s="64">
        <f t="shared" si="35"/>
        <v>26.720000000000002</v>
      </c>
      <c r="BN184" s="64">
        <f t="shared" si="36"/>
        <v>6.4102564102564097E-2</v>
      </c>
      <c r="BO184" s="64">
        <f t="shared" si="37"/>
        <v>6.4102564102564097E-2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24</v>
      </c>
      <c r="X186" s="371">
        <f t="shared" si="33"/>
        <v>24</v>
      </c>
      <c r="Y186" s="36">
        <f>IFERROR(IF(X186=0,"",ROUNDUP(X186/H186,0)*0.00753),"")</f>
        <v>7.5300000000000006E-2</v>
      </c>
      <c r="Z186" s="56"/>
      <c r="AA186" s="57"/>
      <c r="AE186" s="64"/>
      <c r="BB186" s="166" t="s">
        <v>1</v>
      </c>
      <c r="BL186" s="64">
        <f t="shared" si="34"/>
        <v>26.000000000000004</v>
      </c>
      <c r="BM186" s="64">
        <f t="shared" si="35"/>
        <v>26.000000000000004</v>
      </c>
      <c r="BN186" s="64">
        <f t="shared" si="36"/>
        <v>6.4102564102564097E-2</v>
      </c>
      <c r="BO186" s="64">
        <f t="shared" si="37"/>
        <v>6.4102564102564097E-2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192</v>
      </c>
      <c r="X188" s="371">
        <f t="shared" si="33"/>
        <v>192</v>
      </c>
      <c r="Y188" s="36">
        <f t="shared" ref="Y188:Y194" si="38">IFERROR(IF(X188=0,"",ROUNDUP(X188/H188,0)*0.00753),"")</f>
        <v>0.60240000000000005</v>
      </c>
      <c r="Z188" s="56"/>
      <c r="AA188" s="57"/>
      <c r="AE188" s="64"/>
      <c r="BB188" s="168" t="s">
        <v>1</v>
      </c>
      <c r="BL188" s="64">
        <f t="shared" si="34"/>
        <v>215.20000000000002</v>
      </c>
      <c r="BM188" s="64">
        <f t="shared" si="35"/>
        <v>215.20000000000002</v>
      </c>
      <c r="BN188" s="64">
        <f t="shared" si="36"/>
        <v>0.51282051282051277</v>
      </c>
      <c r="BO188" s="64">
        <f t="shared" si="37"/>
        <v>0.51282051282051277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54</v>
      </c>
      <c r="X189" s="371">
        <f t="shared" si="33"/>
        <v>54</v>
      </c>
      <c r="Y189" s="36">
        <f t="shared" si="38"/>
        <v>0.22590000000000002</v>
      </c>
      <c r="Z189" s="56"/>
      <c r="AA189" s="57"/>
      <c r="AE189" s="64"/>
      <c r="BB189" s="169" t="s">
        <v>1</v>
      </c>
      <c r="BL189" s="64">
        <f t="shared" si="34"/>
        <v>62.160000000000004</v>
      </c>
      <c r="BM189" s="64">
        <f t="shared" si="35"/>
        <v>62.160000000000004</v>
      </c>
      <c r="BN189" s="64">
        <f t="shared" si="36"/>
        <v>0.19230769230769229</v>
      </c>
      <c r="BO189" s="64">
        <f t="shared" si="37"/>
        <v>0.19230769230769229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72</v>
      </c>
      <c r="X191" s="371">
        <f t="shared" si="33"/>
        <v>72</v>
      </c>
      <c r="Y191" s="36">
        <f t="shared" si="38"/>
        <v>0.22590000000000002</v>
      </c>
      <c r="Z191" s="56"/>
      <c r="AA191" s="57"/>
      <c r="AE191" s="64"/>
      <c r="BB191" s="171" t="s">
        <v>1</v>
      </c>
      <c r="BL191" s="64">
        <f t="shared" si="34"/>
        <v>80.160000000000011</v>
      </c>
      <c r="BM191" s="64">
        <f t="shared" si="35"/>
        <v>80.160000000000011</v>
      </c>
      <c r="BN191" s="64">
        <f t="shared" si="36"/>
        <v>0.19230769230769229</v>
      </c>
      <c r="BO191" s="64">
        <f t="shared" si="37"/>
        <v>0.19230769230769229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72</v>
      </c>
      <c r="X193" s="371">
        <f t="shared" si="33"/>
        <v>72</v>
      </c>
      <c r="Y193" s="36">
        <f t="shared" si="38"/>
        <v>0.22590000000000002</v>
      </c>
      <c r="Z193" s="56"/>
      <c r="AA193" s="57"/>
      <c r="AE193" s="64"/>
      <c r="BB193" s="173" t="s">
        <v>1</v>
      </c>
      <c r="BL193" s="64">
        <f t="shared" si="34"/>
        <v>80.160000000000011</v>
      </c>
      <c r="BM193" s="64">
        <f t="shared" si="35"/>
        <v>80.160000000000011</v>
      </c>
      <c r="BN193" s="64">
        <f t="shared" si="36"/>
        <v>0.19230769230769229</v>
      </c>
      <c r="BO193" s="64">
        <f t="shared" si="37"/>
        <v>0.19230769230769229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72</v>
      </c>
      <c r="X194" s="371">
        <f t="shared" si="33"/>
        <v>72</v>
      </c>
      <c r="Y194" s="36">
        <f t="shared" si="38"/>
        <v>0.22590000000000002</v>
      </c>
      <c r="Z194" s="56"/>
      <c r="AA194" s="57"/>
      <c r="AE194" s="64"/>
      <c r="BB194" s="174" t="s">
        <v>1</v>
      </c>
      <c r="BL194" s="64">
        <f t="shared" si="34"/>
        <v>80.34</v>
      </c>
      <c r="BM194" s="64">
        <f t="shared" si="35"/>
        <v>80.34</v>
      </c>
      <c r="BN194" s="64">
        <f t="shared" si="36"/>
        <v>0.19230769230769229</v>
      </c>
      <c r="BO194" s="64">
        <f t="shared" si="37"/>
        <v>0.19230769230769229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250.22890264269574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252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2.3526000000000002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750</v>
      </c>
      <c r="X196" s="372">
        <f>IFERROR(SUM(X178:X194),"0")</f>
        <v>764.4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128</v>
      </c>
      <c r="X200" s="371">
        <f>IFERROR(IF(W200="",0,CEILING((W200/$H200),1)*$H200),"")</f>
        <v>129.6</v>
      </c>
      <c r="Y200" s="36">
        <f>IFERROR(IF(X200=0,"",ROUNDUP(X200/H200,0)*0.00753),"")</f>
        <v>0.40662000000000004</v>
      </c>
      <c r="Z200" s="56"/>
      <c r="AA200" s="57"/>
      <c r="AE200" s="64"/>
      <c r="BB200" s="177" t="s">
        <v>1</v>
      </c>
      <c r="BL200" s="64">
        <f>IFERROR(W200*I200/H200,"0")</f>
        <v>142.50666666666669</v>
      </c>
      <c r="BM200" s="64">
        <f>IFERROR(X200*I200/H200,"0")</f>
        <v>144.28800000000001</v>
      </c>
      <c r="BN200" s="64">
        <f>IFERROR(1/J200*(W200/H200),"0")</f>
        <v>0.34188034188034189</v>
      </c>
      <c r="BO200" s="64">
        <f>IFERROR(1/J200*(X200/H200),"0")</f>
        <v>0.34615384615384615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128</v>
      </c>
      <c r="X201" s="371">
        <f>IFERROR(IF(W201="",0,CEILING((W201/$H201),1)*$H201),"")</f>
        <v>129.6</v>
      </c>
      <c r="Y201" s="36">
        <f>IFERROR(IF(X201=0,"",ROUNDUP(X201/H201,0)*0.00753),"")</f>
        <v>0.40662000000000004</v>
      </c>
      <c r="Z201" s="56"/>
      <c r="AA201" s="57"/>
      <c r="AE201" s="64"/>
      <c r="BB201" s="178" t="s">
        <v>1</v>
      </c>
      <c r="BL201" s="64">
        <f>IFERROR(W201*I201/H201,"0")</f>
        <v>142.50666666666669</v>
      </c>
      <c r="BM201" s="64">
        <f>IFERROR(X201*I201/H201,"0")</f>
        <v>144.28800000000001</v>
      </c>
      <c r="BN201" s="64">
        <f>IFERROR(1/J201*(W201/H201),"0")</f>
        <v>0.34188034188034189</v>
      </c>
      <c r="BO201" s="64">
        <f>IFERROR(1/J201*(X201/H201),"0")</f>
        <v>0.34615384615384615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106.66666666666667</v>
      </c>
      <c r="X202" s="372">
        <f>IFERROR(X198/H198,"0")+IFERROR(X199/H199,"0")+IFERROR(X200/H200,"0")+IFERROR(X201/H201,"0")</f>
        <v>108</v>
      </c>
      <c r="Y202" s="372">
        <f>IFERROR(IF(Y198="",0,Y198),"0")+IFERROR(IF(Y199="",0,Y199),"0")+IFERROR(IF(Y200="",0,Y200),"0")+IFERROR(IF(Y201="",0,Y201),"0")</f>
        <v>0.81324000000000007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256</v>
      </c>
      <c r="X203" s="372">
        <f>IFERROR(SUM(X198:X201),"0")</f>
        <v>259.2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120</v>
      </c>
      <c r="X271" s="371">
        <f>IFERROR(IF(W271="",0,CEILING((W271/$H271),1)*$H271),"")</f>
        <v>126</v>
      </c>
      <c r="Y271" s="36">
        <f>IFERROR(IF(X271=0,"",ROUNDUP(X271/H271,0)*0.02175),"")</f>
        <v>0.32624999999999998</v>
      </c>
      <c r="Z271" s="56"/>
      <c r="AA271" s="57"/>
      <c r="AE271" s="64"/>
      <c r="BB271" s="221" t="s">
        <v>1</v>
      </c>
      <c r="BL271" s="64">
        <f>IFERROR(W271*I271/H271,"0")</f>
        <v>128.05714285714285</v>
      </c>
      <c r="BM271" s="64">
        <f>IFERROR(X271*I271/H271,"0")</f>
        <v>134.45999999999998</v>
      </c>
      <c r="BN271" s="64">
        <f>IFERROR(1/J271*(W271/H271),"0")</f>
        <v>0.25510204081632648</v>
      </c>
      <c r="BO271" s="64">
        <f>IFERROR(1/J271*(X271/H271),"0")</f>
        <v>0.26785714285714285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100</v>
      </c>
      <c r="X272" s="371">
        <f>IFERROR(IF(W272="",0,CEILING((W272/$H272),1)*$H272),"")</f>
        <v>101.39999999999999</v>
      </c>
      <c r="Y272" s="36">
        <f>IFERROR(IF(X272=0,"",ROUNDUP(X272/H272,0)*0.02175),"")</f>
        <v>0.28275</v>
      </c>
      <c r="Z272" s="56"/>
      <c r="AA272" s="57"/>
      <c r="AE272" s="64"/>
      <c r="BB272" s="222" t="s">
        <v>1</v>
      </c>
      <c r="BL272" s="64">
        <f>IFERROR(W272*I272/H272,"0")</f>
        <v>107.23076923076924</v>
      </c>
      <c r="BM272" s="64">
        <f>IFERROR(X272*I272/H272,"0")</f>
        <v>108.732</v>
      </c>
      <c r="BN272" s="64">
        <f>IFERROR(1/J272*(W272/H272),"0")</f>
        <v>0.22893772893772893</v>
      </c>
      <c r="BO272" s="64">
        <f>IFERROR(1/J272*(X272/H272),"0")</f>
        <v>0.23214285714285712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27.106227106227106</v>
      </c>
      <c r="X274" s="372">
        <f>IFERROR(X271/H271,"0")+IFERROR(X272/H272,"0")+IFERROR(X273/H273,"0")</f>
        <v>28</v>
      </c>
      <c r="Y274" s="372">
        <f>IFERROR(IF(Y271="",0,Y271),"0")+IFERROR(IF(Y272="",0,Y272),"0")+IFERROR(IF(Y273="",0,Y273),"0")</f>
        <v>0.60899999999999999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220</v>
      </c>
      <c r="X275" s="372">
        <f>IFERROR(SUM(X271:X273),"0")</f>
        <v>227.39999999999998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12.6</v>
      </c>
      <c r="X311" s="371">
        <f>IFERROR(IF(W311="",0,CEILING((W311/$H311),1)*$H311),"")</f>
        <v>12.600000000000001</v>
      </c>
      <c r="Y311" s="36">
        <f>IFERROR(IF(X311=0,"",ROUNDUP(X311/H311,0)*0.00753),"")</f>
        <v>4.5179999999999998E-2</v>
      </c>
      <c r="Z311" s="56"/>
      <c r="AA311" s="57"/>
      <c r="AE311" s="64"/>
      <c r="BB311" s="241" t="s">
        <v>1</v>
      </c>
      <c r="BL311" s="64">
        <f>IFERROR(W311*I311/H311,"0")</f>
        <v>14.231999999999998</v>
      </c>
      <c r="BM311" s="64">
        <f>IFERROR(X311*I311/H311,"0")</f>
        <v>14.232000000000001</v>
      </c>
      <c r="BN311" s="64">
        <f>IFERROR(1/J311*(W311/H311),"0")</f>
        <v>3.8461538461538464E-2</v>
      </c>
      <c r="BO311" s="64">
        <f>IFERROR(1/J311*(X311/H311),"0")</f>
        <v>3.8461538461538464E-2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12.6</v>
      </c>
      <c r="X312" s="371">
        <f>IFERROR(IF(W312="",0,CEILING((W312/$H312),1)*$H312),"")</f>
        <v>12.600000000000001</v>
      </c>
      <c r="Y312" s="36">
        <f>IFERROR(IF(X312=0,"",ROUNDUP(X312/H312,0)*0.00753),"")</f>
        <v>4.5179999999999998E-2</v>
      </c>
      <c r="Z312" s="56"/>
      <c r="AA312" s="57"/>
      <c r="AE312" s="64"/>
      <c r="BB312" s="242" t="s">
        <v>1</v>
      </c>
      <c r="BL312" s="64">
        <f>IFERROR(W312*I312/H312,"0")</f>
        <v>14.159999999999998</v>
      </c>
      <c r="BM312" s="64">
        <f>IFERROR(X312*I312/H312,"0")</f>
        <v>14.16</v>
      </c>
      <c r="BN312" s="64">
        <f>IFERROR(1/J312*(W312/H312),"0")</f>
        <v>3.8461538461538464E-2</v>
      </c>
      <c r="BO312" s="64">
        <f>IFERROR(1/J312*(X312/H312),"0")</f>
        <v>3.8461538461538464E-2</v>
      </c>
    </row>
    <row r="313" spans="1:67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12</v>
      </c>
      <c r="X313" s="372">
        <f>IFERROR(X310/H310,"0")+IFERROR(X311/H311,"0")+IFERROR(X312/H312,"0")</f>
        <v>12</v>
      </c>
      <c r="Y313" s="372">
        <f>IFERROR(IF(Y310="",0,Y310),"0")+IFERROR(IF(Y311="",0,Y311),"0")+IFERROR(IF(Y312="",0,Y312),"0")</f>
        <v>9.0359999999999996E-2</v>
      </c>
      <c r="Z313" s="373"/>
      <c r="AA313" s="373"/>
    </row>
    <row r="314" spans="1:67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25.2</v>
      </c>
      <c r="X314" s="372">
        <f>IFERROR(SUM(X310:X312),"0")</f>
        <v>25.200000000000003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hidden="1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hidden="1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0</v>
      </c>
      <c r="X329" s="371">
        <f t="shared" si="65"/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si="66"/>
        <v>0</v>
      </c>
      <c r="BM329" s="64">
        <f t="shared" si="67"/>
        <v>0</v>
      </c>
      <c r="BN329" s="64">
        <f t="shared" si="68"/>
        <v>0</v>
      </c>
      <c r="BO329" s="64">
        <f t="shared" si="69"/>
        <v>0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16</v>
      </c>
      <c r="X334" s="371">
        <f t="shared" si="65"/>
        <v>20</v>
      </c>
      <c r="Y334" s="36">
        <f>IFERROR(IF(X334=0,"",ROUNDUP(X334/H334,0)*0.00937),"")</f>
        <v>3.7479999999999999E-2</v>
      </c>
      <c r="Z334" s="56"/>
      <c r="AA334" s="57"/>
      <c r="AE334" s="64"/>
      <c r="BB334" s="253" t="s">
        <v>1</v>
      </c>
      <c r="BL334" s="64">
        <f t="shared" si="66"/>
        <v>16.672000000000001</v>
      </c>
      <c r="BM334" s="64">
        <f t="shared" si="67"/>
        <v>20.84</v>
      </c>
      <c r="BN334" s="64">
        <f t="shared" si="68"/>
        <v>2.6666666666666668E-2</v>
      </c>
      <c r="BO334" s="64">
        <f t="shared" si="69"/>
        <v>3.3333333333333333E-2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3.2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3.7479999999999999E-2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16</v>
      </c>
      <c r="X337" s="372">
        <f>IFERROR(SUM(X326:X335),"0")</f>
        <v>20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hidden="1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hidden="1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350</v>
      </c>
      <c r="X346" s="371">
        <f>IFERROR(IF(W346="",0,CEILING((W346/$H346),1)*$H346),"")</f>
        <v>351</v>
      </c>
      <c r="Y346" s="36">
        <f>IFERROR(IF(X346=0,"",ROUNDUP(X346/H346,0)*0.02175),"")</f>
        <v>0.9787499999999999</v>
      </c>
      <c r="Z346" s="56"/>
      <c r="AA346" s="57"/>
      <c r="AE346" s="64"/>
      <c r="BB346" s="259" t="s">
        <v>1</v>
      </c>
      <c r="BL346" s="64">
        <f>IFERROR(W346*I346/H346,"0")</f>
        <v>375.30769230769232</v>
      </c>
      <c r="BM346" s="64">
        <f>IFERROR(X346*I346/H346,"0")</f>
        <v>376.38000000000005</v>
      </c>
      <c r="BN346" s="64">
        <f>IFERROR(1/J346*(W346/H346),"0")</f>
        <v>0.80128205128205132</v>
      </c>
      <c r="BO346" s="64">
        <f>IFERROR(1/J346*(X346/H346),"0")</f>
        <v>0.80357142857142849</v>
      </c>
    </row>
    <row r="347" spans="1:67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44.871794871794876</v>
      </c>
      <c r="X347" s="372">
        <f>IFERROR(X345/H345,"0")+IFERROR(X346/H346,"0")</f>
        <v>45</v>
      </c>
      <c r="Y347" s="372">
        <f>IFERROR(IF(Y345="",0,Y345),"0")+IFERROR(IF(Y346="",0,Y346),"0")</f>
        <v>0.9787499999999999</v>
      </c>
      <c r="Z347" s="373"/>
      <c r="AA347" s="373"/>
    </row>
    <row r="348" spans="1:67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350</v>
      </c>
      <c r="X348" s="372">
        <f>IFERROR(SUM(X345:X346),"0")</f>
        <v>351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500</v>
      </c>
      <c r="X350" s="371">
        <f>IFERROR(IF(W350="",0,CEILING((W350/$H350),1)*$H350),"")</f>
        <v>507</v>
      </c>
      <c r="Y350" s="36">
        <f>IFERROR(IF(X350=0,"",ROUNDUP(X350/H350,0)*0.02175),"")</f>
        <v>1.4137499999999998</v>
      </c>
      <c r="Z350" s="56"/>
      <c r="AA350" s="57"/>
      <c r="AE350" s="64"/>
      <c r="BB350" s="260" t="s">
        <v>1</v>
      </c>
      <c r="BL350" s="64">
        <f>IFERROR(W350*I350/H350,"0")</f>
        <v>536.15384615384619</v>
      </c>
      <c r="BM350" s="64">
        <f>IFERROR(X350*I350/H350,"0")</f>
        <v>543.66000000000008</v>
      </c>
      <c r="BN350" s="64">
        <f>IFERROR(1/J350*(W350/H350),"0")</f>
        <v>1.1446886446886446</v>
      </c>
      <c r="BO350" s="64">
        <f>IFERROR(1/J350*(X350/H350),"0")</f>
        <v>1.1607142857142856</v>
      </c>
    </row>
    <row r="351" spans="1:67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64.102564102564102</v>
      </c>
      <c r="X351" s="372">
        <f>IFERROR(X350/H350,"0")</f>
        <v>65</v>
      </c>
      <c r="Y351" s="372">
        <f>IFERROR(IF(Y350="",0,Y350),"0")</f>
        <v>1.4137499999999998</v>
      </c>
      <c r="Z351" s="373"/>
      <c r="AA351" s="373"/>
    </row>
    <row r="352" spans="1:67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500</v>
      </c>
      <c r="X352" s="372">
        <f>IFERROR(SUM(X350:X350),"0")</f>
        <v>507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120</v>
      </c>
      <c r="X368" s="371">
        <f>IFERROR(IF(W368="",0,CEILING((W368/$H368),1)*$H368),"")</f>
        <v>124.8</v>
      </c>
      <c r="Y368" s="36">
        <f>IFERROR(IF(X368=0,"",ROUNDUP(X368/H368,0)*0.02175),"")</f>
        <v>0.34799999999999998</v>
      </c>
      <c r="Z368" s="56"/>
      <c r="AA368" s="57"/>
      <c r="AE368" s="64"/>
      <c r="BB368" s="268" t="s">
        <v>1</v>
      </c>
      <c r="BL368" s="64">
        <f>IFERROR(W368*I368/H368,"0")</f>
        <v>128.67692307692309</v>
      </c>
      <c r="BM368" s="64">
        <f>IFERROR(X368*I368/H368,"0")</f>
        <v>133.82400000000001</v>
      </c>
      <c r="BN368" s="64">
        <f>IFERROR(1/J368*(W368/H368),"0")</f>
        <v>0.27472527472527469</v>
      </c>
      <c r="BO368" s="64">
        <f>IFERROR(1/J368*(X368/H368),"0")</f>
        <v>0.2857142857142857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15.384615384615385</v>
      </c>
      <c r="X372" s="372">
        <f>IFERROR(X368/H368,"0")+IFERROR(X369/H369,"0")+IFERROR(X370/H370,"0")+IFERROR(X371/H371,"0")</f>
        <v>16</v>
      </c>
      <c r="Y372" s="372">
        <f>IFERROR(IF(Y368="",0,Y368),"0")+IFERROR(IF(Y369="",0,Y369),"0")+IFERROR(IF(Y370="",0,Y370),"0")+IFERROR(IF(Y371="",0,Y371),"0")</f>
        <v>0.34799999999999998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120</v>
      </c>
      <c r="X373" s="372">
        <f>IFERROR(SUM(X368:X371),"0")</f>
        <v>124.8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80</v>
      </c>
      <c r="X386" s="371">
        <f t="shared" ref="X386:X398" si="70">IFERROR(IF(W386="",0,CEILING((W386/$H386),1)*$H386),"")</f>
        <v>84</v>
      </c>
      <c r="Y386" s="36">
        <f>IFERROR(IF(X386=0,"",ROUNDUP(X386/H386,0)*0.00753),"")</f>
        <v>0.15060000000000001</v>
      </c>
      <c r="Z386" s="56"/>
      <c r="AA386" s="57"/>
      <c r="AE386" s="64"/>
      <c r="BB386" s="275" t="s">
        <v>1</v>
      </c>
      <c r="BL386" s="64">
        <f t="shared" ref="BL386:BL398" si="71">IFERROR(W386*I386/H386,"0")</f>
        <v>84.380952380952365</v>
      </c>
      <c r="BM386" s="64">
        <f t="shared" ref="BM386:BM398" si="72">IFERROR(X386*I386/H386,"0")</f>
        <v>88.6</v>
      </c>
      <c r="BN386" s="64">
        <f t="shared" ref="BN386:BN398" si="73">IFERROR(1/J386*(W386/H386),"0")</f>
        <v>0.1221001221001221</v>
      </c>
      <c r="BO386" s="64">
        <f t="shared" ref="BO386:BO398" si="74">IFERROR(1/J386*(X386/H386),"0")</f>
        <v>0.12820512820512819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100</v>
      </c>
      <c r="X388" s="371">
        <f t="shared" si="70"/>
        <v>100.80000000000001</v>
      </c>
      <c r="Y388" s="36">
        <f>IFERROR(IF(X388=0,"",ROUNDUP(X388/H388,0)*0.00753),"")</f>
        <v>0.18071999999999999</v>
      </c>
      <c r="Z388" s="56"/>
      <c r="AA388" s="57"/>
      <c r="AE388" s="64"/>
      <c r="BB388" s="277" t="s">
        <v>1</v>
      </c>
      <c r="BL388" s="64">
        <f t="shared" si="71"/>
        <v>105.47619047619047</v>
      </c>
      <c r="BM388" s="64">
        <f t="shared" si="72"/>
        <v>106.32000000000001</v>
      </c>
      <c r="BN388" s="64">
        <f t="shared" si="73"/>
        <v>0.15262515262515264</v>
      </c>
      <c r="BO388" s="64">
        <f t="shared" si="74"/>
        <v>0.15384615384615385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12.6</v>
      </c>
      <c r="X397" s="371">
        <f t="shared" si="70"/>
        <v>12.600000000000001</v>
      </c>
      <c r="Y397" s="36">
        <f t="shared" si="75"/>
        <v>3.0120000000000001E-2</v>
      </c>
      <c r="Z397" s="56"/>
      <c r="AA397" s="57"/>
      <c r="AE397" s="64"/>
      <c r="BB397" s="286" t="s">
        <v>1</v>
      </c>
      <c r="BL397" s="64">
        <f t="shared" si="71"/>
        <v>13.379999999999999</v>
      </c>
      <c r="BM397" s="64">
        <f t="shared" si="72"/>
        <v>13.38</v>
      </c>
      <c r="BN397" s="64">
        <f t="shared" si="73"/>
        <v>2.5641025641025644E-2</v>
      </c>
      <c r="BO397" s="64">
        <f t="shared" si="74"/>
        <v>2.5641025641025644E-2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48.857142857142861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50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0.36143999999999998</v>
      </c>
      <c r="Z399" s="373"/>
      <c r="AA399" s="373"/>
    </row>
    <row r="400" spans="1:67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192.6</v>
      </c>
      <c r="X400" s="372">
        <f>IFERROR(SUM(X386:X398),"0")</f>
        <v>197.4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30</v>
      </c>
      <c r="X402" s="371">
        <f>IFERROR(IF(W402="",0,CEILING((W402/$H402),1)*$H402),"")</f>
        <v>31.2</v>
      </c>
      <c r="Y402" s="36">
        <f>IFERROR(IF(X402=0,"",ROUNDUP(X402/H402,0)*0.02175),"")</f>
        <v>8.6999999999999994E-2</v>
      </c>
      <c r="Z402" s="56"/>
      <c r="AA402" s="57"/>
      <c r="AE402" s="64"/>
      <c r="BB402" s="288" t="s">
        <v>1</v>
      </c>
      <c r="BL402" s="64">
        <f>IFERROR(W402*I402/H402,"0")</f>
        <v>32.1</v>
      </c>
      <c r="BM402" s="64">
        <f>IFERROR(X402*I402/H402,"0")</f>
        <v>33.384</v>
      </c>
      <c r="BN402" s="64">
        <f>IFERROR(1/J402*(W402/H402),"0")</f>
        <v>6.8681318681318673E-2</v>
      </c>
      <c r="BO402" s="64">
        <f>IFERROR(1/J402*(X402/H402),"0")</f>
        <v>7.1428571428571425E-2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3.8461538461538463</v>
      </c>
      <c r="X405" s="372">
        <f>IFERROR(X402/H402,"0")+IFERROR(X403/H403,"0")+IFERROR(X404/H404,"0")</f>
        <v>4</v>
      </c>
      <c r="Y405" s="372">
        <f>IFERROR(IF(Y402="",0,Y402),"0")+IFERROR(IF(Y403="",0,Y403),"0")+IFERROR(IF(Y404="",0,Y404),"0")</f>
        <v>8.6999999999999994E-2</v>
      </c>
      <c r="Z405" s="373"/>
      <c r="AA405" s="373"/>
    </row>
    <row r="406" spans="1:67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30</v>
      </c>
      <c r="X406" s="372">
        <f>IFERROR(SUM(X402:X404),"0")</f>
        <v>31.2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hidden="1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idden="1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67" hidden="1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0</v>
      </c>
      <c r="X469" s="372">
        <f>IFERROR(SUM(X456:X467),"0")</f>
        <v>0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hidden="1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idden="1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hidden="1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idden="1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hidden="1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30</v>
      </c>
      <c r="X501" s="371">
        <f t="shared" si="92"/>
        <v>36</v>
      </c>
      <c r="Y501" s="36">
        <f t="shared" si="93"/>
        <v>6.5250000000000002E-2</v>
      </c>
      <c r="Z501" s="56"/>
      <c r="AA501" s="57"/>
      <c r="AE501" s="64"/>
      <c r="BB501" s="339" t="s">
        <v>1</v>
      </c>
      <c r="BL501" s="64">
        <f t="shared" si="94"/>
        <v>31.200000000000003</v>
      </c>
      <c r="BM501" s="64">
        <f t="shared" si="95"/>
        <v>37.440000000000005</v>
      </c>
      <c r="BN501" s="64">
        <f t="shared" si="96"/>
        <v>4.4642857142857137E-2</v>
      </c>
      <c r="BO501" s="64">
        <f t="shared" si="97"/>
        <v>5.3571428571428568E-2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2.5</v>
      </c>
      <c r="X504" s="372">
        <f>IFERROR(X497/H497,"0")+IFERROR(X498/H498,"0")+IFERROR(X499/H499,"0")+IFERROR(X500/H500,"0")+IFERROR(X501/H501,"0")+IFERROR(X502/H502,"0")+IFERROR(X503/H503,"0")</f>
        <v>3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6.5250000000000002E-2</v>
      </c>
      <c r="Z504" s="373"/>
      <c r="AA504" s="373"/>
    </row>
    <row r="505" spans="1:67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30</v>
      </c>
      <c r="X505" s="372">
        <f>IFERROR(SUM(X497:X503),"0")</f>
        <v>36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50</v>
      </c>
      <c r="X514" s="371">
        <f t="shared" ref="X514:X519" si="98">IFERROR(IF(W514="",0,CEILING((W514/$H514),1)*$H514),"")</f>
        <v>50.400000000000006</v>
      </c>
      <c r="Y514" s="36">
        <f>IFERROR(IF(X514=0,"",ROUNDUP(X514/H514,0)*0.00753),"")</f>
        <v>9.0359999999999996E-2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53.095238095238095</v>
      </c>
      <c r="BM514" s="64">
        <f t="shared" ref="BM514:BM519" si="100">IFERROR(X514*I514/H514,"0")</f>
        <v>53.52</v>
      </c>
      <c r="BN514" s="64">
        <f t="shared" ref="BN514:BN519" si="101">IFERROR(1/J514*(W514/H514),"0")</f>
        <v>7.6312576312576319E-2</v>
      </c>
      <c r="BO514" s="64">
        <f t="shared" ref="BO514:BO519" si="102">IFERROR(1/J514*(X514/H514),"0")</f>
        <v>7.6923076923076927E-2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11.904761904761905</v>
      </c>
      <c r="X520" s="372">
        <f>IFERROR(X514/H514,"0")+IFERROR(X515/H515,"0")+IFERROR(X516/H516,"0")+IFERROR(X517/H517,"0")+IFERROR(X518/H518,"0")+IFERROR(X519/H519,"0")</f>
        <v>12</v>
      </c>
      <c r="Y520" s="372">
        <f>IFERROR(IF(Y514="",0,Y514),"0")+IFERROR(IF(Y515="",0,Y515),"0")+IFERROR(IF(Y516="",0,Y516),"0")+IFERROR(IF(Y517="",0,Y517),"0")+IFERROR(IF(Y518="",0,Y518),"0")+IFERROR(IF(Y519="",0,Y519),"0")</f>
        <v>9.0359999999999996E-2</v>
      </c>
      <c r="Z520" s="373"/>
      <c r="AA520" s="373"/>
    </row>
    <row r="521" spans="1:67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50</v>
      </c>
      <c r="X521" s="372">
        <f>IFERROR(SUM(X514:X519),"0")</f>
        <v>50.400000000000006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1300</v>
      </c>
      <c r="X523" s="371">
        <f>IFERROR(IF(W523="",0,CEILING((W523/$H523),1)*$H523),"")</f>
        <v>1302.5999999999999</v>
      </c>
      <c r="Y523" s="36">
        <f>IFERROR(IF(X523=0,"",ROUNDUP(X523/H523,0)*0.02175),"")</f>
        <v>3.6322499999999995</v>
      </c>
      <c r="Z523" s="56"/>
      <c r="AA523" s="57"/>
      <c r="AE523" s="64"/>
      <c r="BB523" s="352" t="s">
        <v>1</v>
      </c>
      <c r="BL523" s="64">
        <f>IFERROR(W523*I523/H523,"0")</f>
        <v>1394.0000000000002</v>
      </c>
      <c r="BM523" s="64">
        <f>IFERROR(X523*I523/H523,"0")</f>
        <v>1396.788</v>
      </c>
      <c r="BN523" s="64">
        <f>IFERROR(1/J523*(W523/H523),"0")</f>
        <v>2.9761904761904758</v>
      </c>
      <c r="BO523" s="64">
        <f>IFERROR(1/J523*(X523/H523),"0")</f>
        <v>2.9821428571428568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166.66666666666666</v>
      </c>
      <c r="X528" s="372">
        <f>IFERROR(X523/H523,"0")+IFERROR(X524/H524,"0")+IFERROR(X525/H525,"0")+IFERROR(X526/H526,"0")+IFERROR(X527/H527,"0")</f>
        <v>167</v>
      </c>
      <c r="Y528" s="372">
        <f>IFERROR(IF(Y523="",0,Y523),"0")+IFERROR(IF(Y524="",0,Y524),"0")+IFERROR(IF(Y525="",0,Y525),"0")+IFERROR(IF(Y526="",0,Y526),"0")+IFERROR(IF(Y527="",0,Y527),"0")</f>
        <v>3.6322499999999995</v>
      </c>
      <c r="Z528" s="373"/>
      <c r="AA528" s="373"/>
    </row>
    <row r="529" spans="1:67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1300</v>
      </c>
      <c r="X529" s="372">
        <f>IFERROR(SUM(X523:X527),"0")</f>
        <v>1302.5999999999999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4511.7999999999993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4584.7999999999993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4848.1791572565362</v>
      </c>
      <c r="X538" s="372">
        <f>IFERROR(SUM(BM22:BM534),"0")</f>
        <v>4925.5900000000011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11</v>
      </c>
      <c r="X539" s="38">
        <f>ROUNDUP(SUM(BO22:BO534),0)</f>
        <v>11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5123.1791572565362</v>
      </c>
      <c r="X540" s="372">
        <f>GrossWeightTotalR+PalletQtyTotalR*25</f>
        <v>5200.5900000000011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887.38840610219927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899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12.187250000000001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100.80000000000001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42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1568.9999999999998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227.39999999999998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227.39999999999998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25.200000000000003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878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124.8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228.6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1389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0,00"/>
        <filter val="100,00"/>
        <filter val="106,67"/>
        <filter val="11"/>
        <filter val="11,90"/>
        <filter val="12,00"/>
        <filter val="12,60"/>
        <filter val="120,00"/>
        <filter val="128,00"/>
        <filter val="15,38"/>
        <filter val="16,00"/>
        <filter val="166,67"/>
        <filter val="180,00"/>
        <filter val="192,00"/>
        <filter val="192,60"/>
        <filter val="2,50"/>
        <filter val="20,00"/>
        <filter val="200,00"/>
        <filter val="220,00"/>
        <filter val="24,00"/>
        <filter val="25,20"/>
        <filter val="250,23"/>
        <filter val="256,00"/>
        <filter val="27,11"/>
        <filter val="3,20"/>
        <filter val="3,85"/>
        <filter val="30,00"/>
        <filter val="350,00"/>
        <filter val="4 511,80"/>
        <filter val="4 848,18"/>
        <filter val="42,00"/>
        <filter val="44,87"/>
        <filter val="48,86"/>
        <filter val="5 123,18"/>
        <filter val="50,00"/>
        <filter val="500,00"/>
        <filter val="530,00"/>
        <filter val="54,00"/>
        <filter val="64,10"/>
        <filter val="72,00"/>
        <filter val="750,00"/>
        <filter val="80,00"/>
        <filter val="887,39"/>
        <filter val="98,15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2024-05-16T10:18:17Z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