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F27162-1542-41D9-BB66-247F686E51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N535" i="1"/>
  <c r="BL535" i="1"/>
  <c r="X535" i="1"/>
  <c r="BO535" i="1" s="1"/>
  <c r="BN534" i="1"/>
  <c r="BL534" i="1"/>
  <c r="X534" i="1"/>
  <c r="X539" i="1" s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X532" i="1" s="1"/>
  <c r="W524" i="1"/>
  <c r="W523" i="1"/>
  <c r="BN522" i="1"/>
  <c r="BL522" i="1"/>
  <c r="X522" i="1"/>
  <c r="BO522" i="1" s="1"/>
  <c r="BN521" i="1"/>
  <c r="BL521" i="1"/>
  <c r="X521" i="1"/>
  <c r="BN520" i="1"/>
  <c r="BL520" i="1"/>
  <c r="X520" i="1"/>
  <c r="BO520" i="1" s="1"/>
  <c r="BN519" i="1"/>
  <c r="BL519" i="1"/>
  <c r="X519" i="1"/>
  <c r="BN518" i="1"/>
  <c r="BL518" i="1"/>
  <c r="X518" i="1"/>
  <c r="BO518" i="1" s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O512" i="1" s="1"/>
  <c r="BN511" i="1"/>
  <c r="BL511" i="1"/>
  <c r="X511" i="1"/>
  <c r="BN510" i="1"/>
  <c r="BL510" i="1"/>
  <c r="X510" i="1"/>
  <c r="W508" i="1"/>
  <c r="W507" i="1"/>
  <c r="BO506" i="1"/>
  <c r="BN506" i="1"/>
  <c r="BM506" i="1"/>
  <c r="BL506" i="1"/>
  <c r="Y506" i="1"/>
  <c r="X506" i="1"/>
  <c r="BN505" i="1"/>
  <c r="BL505" i="1"/>
  <c r="X505" i="1"/>
  <c r="BO505" i="1" s="1"/>
  <c r="BN504" i="1"/>
  <c r="BL504" i="1"/>
  <c r="X504" i="1"/>
  <c r="BN503" i="1"/>
  <c r="BL503" i="1"/>
  <c r="X503" i="1"/>
  <c r="BO503" i="1" s="1"/>
  <c r="BO502" i="1"/>
  <c r="BN502" i="1"/>
  <c r="BM502" i="1"/>
  <c r="BL502" i="1"/>
  <c r="Y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BO489" i="1" s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Y483" i="1"/>
  <c r="X483" i="1"/>
  <c r="BM483" i="1" s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Y479" i="1"/>
  <c r="X479" i="1"/>
  <c r="BM479" i="1" s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BO469" i="1" s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O461" i="1" s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X448" i="1" s="1"/>
  <c r="O446" i="1"/>
  <c r="W444" i="1"/>
  <c r="W443" i="1"/>
  <c r="BN442" i="1"/>
  <c r="BL442" i="1"/>
  <c r="X442" i="1"/>
  <c r="X444" i="1" s="1"/>
  <c r="O442" i="1"/>
  <c r="W440" i="1"/>
  <c r="W439" i="1"/>
  <c r="BN438" i="1"/>
  <c r="BL438" i="1"/>
  <c r="X438" i="1"/>
  <c r="BO438" i="1" s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BM422" i="1" s="1"/>
  <c r="O422" i="1"/>
  <c r="W419" i="1"/>
  <c r="W418" i="1"/>
  <c r="BN417" i="1"/>
  <c r="BL417" i="1"/>
  <c r="X417" i="1"/>
  <c r="BO417" i="1" s="1"/>
  <c r="O417" i="1"/>
  <c r="BO416" i="1"/>
  <c r="BN416" i="1"/>
  <c r="BM416" i="1"/>
  <c r="BL416" i="1"/>
  <c r="Y416" i="1"/>
  <c r="X416" i="1"/>
  <c r="O416" i="1"/>
  <c r="BN415" i="1"/>
  <c r="BL415" i="1"/>
  <c r="X415" i="1"/>
  <c r="Y415" i="1" s="1"/>
  <c r="O415" i="1"/>
  <c r="W413" i="1"/>
  <c r="W412" i="1"/>
  <c r="BO411" i="1"/>
  <c r="BN411" i="1"/>
  <c r="BL411" i="1"/>
  <c r="X411" i="1"/>
  <c r="O411" i="1"/>
  <c r="W409" i="1"/>
  <c r="W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BM405" i="1" s="1"/>
  <c r="O405" i="1"/>
  <c r="W403" i="1"/>
  <c r="W402" i="1"/>
  <c r="BN401" i="1"/>
  <c r="BL401" i="1"/>
  <c r="X401" i="1"/>
  <c r="BO401" i="1" s="1"/>
  <c r="O401" i="1"/>
  <c r="BN400" i="1"/>
  <c r="BL400" i="1"/>
  <c r="X400" i="1"/>
  <c r="O400" i="1"/>
  <c r="BN399" i="1"/>
  <c r="BL399" i="1"/>
  <c r="Y399" i="1"/>
  <c r="X399" i="1"/>
  <c r="BM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Y395" i="1"/>
  <c r="X395" i="1"/>
  <c r="BM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Y391" i="1"/>
  <c r="X391" i="1"/>
  <c r="BM391" i="1" s="1"/>
  <c r="O391" i="1"/>
  <c r="BN390" i="1"/>
  <c r="BL390" i="1"/>
  <c r="X390" i="1"/>
  <c r="O390" i="1"/>
  <c r="BN389" i="1"/>
  <c r="BL389" i="1"/>
  <c r="X389" i="1"/>
  <c r="BM389" i="1" s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BM373" i="1" s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BM367" i="1" s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BM361" i="1" s="1"/>
  <c r="O361" i="1"/>
  <c r="BN360" i="1"/>
  <c r="BL360" i="1"/>
  <c r="X360" i="1"/>
  <c r="BO360" i="1" s="1"/>
  <c r="O360" i="1"/>
  <c r="BN359" i="1"/>
  <c r="BL359" i="1"/>
  <c r="X359" i="1"/>
  <c r="BO359" i="1" s="1"/>
  <c r="O359" i="1"/>
  <c r="BN358" i="1"/>
  <c r="BL358" i="1"/>
  <c r="X358" i="1"/>
  <c r="O358" i="1"/>
  <c r="X355" i="1"/>
  <c r="W355" i="1"/>
  <c r="X354" i="1"/>
  <c r="W354" i="1"/>
  <c r="BO353" i="1"/>
  <c r="BN353" i="1"/>
  <c r="BM353" i="1"/>
  <c r="BL353" i="1"/>
  <c r="Y353" i="1"/>
  <c r="Y354" i="1" s="1"/>
  <c r="X353" i="1"/>
  <c r="O353" i="1"/>
  <c r="W351" i="1"/>
  <c r="W350" i="1"/>
  <c r="BN349" i="1"/>
  <c r="BL349" i="1"/>
  <c r="X349" i="1"/>
  <c r="O349" i="1"/>
  <c r="BN348" i="1"/>
  <c r="BL348" i="1"/>
  <c r="X348" i="1"/>
  <c r="BM348" i="1" s="1"/>
  <c r="O348" i="1"/>
  <c r="W346" i="1"/>
  <c r="W345" i="1"/>
  <c r="BN344" i="1"/>
  <c r="BL344" i="1"/>
  <c r="X344" i="1"/>
  <c r="BM344" i="1" s="1"/>
  <c r="O344" i="1"/>
  <c r="BN343" i="1"/>
  <c r="BL343" i="1"/>
  <c r="X343" i="1"/>
  <c r="BO343" i="1" s="1"/>
  <c r="O343" i="1"/>
  <c r="BN342" i="1"/>
  <c r="BL342" i="1"/>
  <c r="X342" i="1"/>
  <c r="O342" i="1"/>
  <c r="W340" i="1"/>
  <c r="W339" i="1"/>
  <c r="BN338" i="1"/>
  <c r="BL338" i="1"/>
  <c r="X338" i="1"/>
  <c r="BO338" i="1" s="1"/>
  <c r="O338" i="1"/>
  <c r="BN337" i="1"/>
  <c r="BL337" i="1"/>
  <c r="X337" i="1"/>
  <c r="O337" i="1"/>
  <c r="BN336" i="1"/>
  <c r="BL336" i="1"/>
  <c r="X336" i="1"/>
  <c r="BM336" i="1" s="1"/>
  <c r="O336" i="1"/>
  <c r="BN335" i="1"/>
  <c r="BL335" i="1"/>
  <c r="X335" i="1"/>
  <c r="BN334" i="1"/>
  <c r="BL334" i="1"/>
  <c r="X334" i="1"/>
  <c r="O334" i="1"/>
  <c r="BN333" i="1"/>
  <c r="BL333" i="1"/>
  <c r="X333" i="1"/>
  <c r="BM333" i="1" s="1"/>
  <c r="O333" i="1"/>
  <c r="BN332" i="1"/>
  <c r="BL332" i="1"/>
  <c r="X332" i="1"/>
  <c r="O332" i="1"/>
  <c r="BN331" i="1"/>
  <c r="BL331" i="1"/>
  <c r="X331" i="1"/>
  <c r="BO331" i="1" s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BM303" i="1" s="1"/>
  <c r="O303" i="1"/>
  <c r="W301" i="1"/>
  <c r="W300" i="1"/>
  <c r="BN299" i="1"/>
  <c r="BL299" i="1"/>
  <c r="X299" i="1"/>
  <c r="BM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BM295" i="1" s="1"/>
  <c r="O295" i="1"/>
  <c r="BO294" i="1"/>
  <c r="BN294" i="1"/>
  <c r="BM294" i="1"/>
  <c r="BL294" i="1"/>
  <c r="Y294" i="1"/>
  <c r="X294" i="1"/>
  <c r="O294" i="1"/>
  <c r="BN293" i="1"/>
  <c r="BL293" i="1"/>
  <c r="X293" i="1"/>
  <c r="BM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X290" i="1" s="1"/>
  <c r="O286" i="1"/>
  <c r="W284" i="1"/>
  <c r="W283" i="1"/>
  <c r="BN282" i="1"/>
  <c r="BL282" i="1"/>
  <c r="X282" i="1"/>
  <c r="BM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M276" i="1" s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M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M234" i="1" s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M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BO201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M196" i="1" s="1"/>
  <c r="O196" i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M188" i="1" s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M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M176" i="1" s="1"/>
  <c r="O176" i="1"/>
  <c r="BN175" i="1"/>
  <c r="BL175" i="1"/>
  <c r="Y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BO169" i="1" s="1"/>
  <c r="O169" i="1"/>
  <c r="W167" i="1"/>
  <c r="W166" i="1"/>
  <c r="BN165" i="1"/>
  <c r="BL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M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M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H550" i="1" s="1"/>
  <c r="O151" i="1"/>
  <c r="W148" i="1"/>
  <c r="W147" i="1"/>
  <c r="BN146" i="1"/>
  <c r="BL146" i="1"/>
  <c r="X146" i="1"/>
  <c r="BM146" i="1" s="1"/>
  <c r="O146" i="1"/>
  <c r="BO145" i="1"/>
  <c r="BN145" i="1"/>
  <c r="BM145" i="1"/>
  <c r="BL145" i="1"/>
  <c r="Y145" i="1"/>
  <c r="X145" i="1"/>
  <c r="O145" i="1"/>
  <c r="BN144" i="1"/>
  <c r="BL144" i="1"/>
  <c r="X144" i="1"/>
  <c r="BM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M136" i="1" s="1"/>
  <c r="O136" i="1"/>
  <c r="BN135" i="1"/>
  <c r="BL135" i="1"/>
  <c r="X135" i="1"/>
  <c r="BO135" i="1" s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M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M123" i="1" s="1"/>
  <c r="O123" i="1"/>
  <c r="W121" i="1"/>
  <c r="W120" i="1"/>
  <c r="BN119" i="1"/>
  <c r="BL119" i="1"/>
  <c r="X119" i="1"/>
  <c r="BM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M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M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Y73" i="1"/>
  <c r="X73" i="1"/>
  <c r="BM73" i="1" s="1"/>
  <c r="O73" i="1"/>
  <c r="BN72" i="1"/>
  <c r="BL72" i="1"/>
  <c r="X72" i="1"/>
  <c r="BM72" i="1" s="1"/>
  <c r="O72" i="1"/>
  <c r="BN71" i="1"/>
  <c r="BL71" i="1"/>
  <c r="X71" i="1"/>
  <c r="BM71" i="1" s="1"/>
  <c r="O71" i="1"/>
  <c r="BN70" i="1"/>
  <c r="BL70" i="1"/>
  <c r="X70" i="1"/>
  <c r="BO70" i="1" s="1"/>
  <c r="O70" i="1"/>
  <c r="BN69" i="1"/>
  <c r="BL69" i="1"/>
  <c r="X69" i="1"/>
  <c r="BM69" i="1" s="1"/>
  <c r="O69" i="1"/>
  <c r="BN68" i="1"/>
  <c r="BL68" i="1"/>
  <c r="X68" i="1"/>
  <c r="BM68" i="1" s="1"/>
  <c r="O68" i="1"/>
  <c r="BN67" i="1"/>
  <c r="BL67" i="1"/>
  <c r="X67" i="1"/>
  <c r="BM67" i="1" s="1"/>
  <c r="O67" i="1"/>
  <c r="BN66" i="1"/>
  <c r="BL66" i="1"/>
  <c r="X66" i="1"/>
  <c r="BO66" i="1" s="1"/>
  <c r="O66" i="1"/>
  <c r="BN65" i="1"/>
  <c r="BL65" i="1"/>
  <c r="Y65" i="1"/>
  <c r="X65" i="1"/>
  <c r="BM65" i="1" s="1"/>
  <c r="O65" i="1"/>
  <c r="W62" i="1"/>
  <c r="W61" i="1"/>
  <c r="BN60" i="1"/>
  <c r="BL60" i="1"/>
  <c r="X60" i="1"/>
  <c r="BM60" i="1" s="1"/>
  <c r="BN59" i="1"/>
  <c r="BL59" i="1"/>
  <c r="X59" i="1"/>
  <c r="BM59" i="1" s="1"/>
  <c r="O59" i="1"/>
  <c r="BN58" i="1"/>
  <c r="BL58" i="1"/>
  <c r="X58" i="1"/>
  <c r="BO58" i="1" s="1"/>
  <c r="O58" i="1"/>
  <c r="BN57" i="1"/>
  <c r="BL57" i="1"/>
  <c r="Y57" i="1"/>
  <c r="X57" i="1"/>
  <c r="O57" i="1"/>
  <c r="W54" i="1"/>
  <c r="W53" i="1"/>
  <c r="BN52" i="1"/>
  <c r="BL52" i="1"/>
  <c r="X52" i="1"/>
  <c r="BM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M30" i="1" s="1"/>
  <c r="O30" i="1"/>
  <c r="BN29" i="1"/>
  <c r="BL29" i="1"/>
  <c r="X29" i="1"/>
  <c r="BM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W544" i="1" s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93" i="1" l="1"/>
  <c r="BM193" i="1"/>
  <c r="Y193" i="1"/>
  <c r="BO219" i="1"/>
  <c r="BM219" i="1"/>
  <c r="Y219" i="1"/>
  <c r="BO224" i="1"/>
  <c r="BM224" i="1"/>
  <c r="Y224" i="1"/>
  <c r="BO245" i="1"/>
  <c r="BM245" i="1"/>
  <c r="Y245" i="1"/>
  <c r="BO275" i="1"/>
  <c r="BM275" i="1"/>
  <c r="Y275" i="1"/>
  <c r="BO281" i="1"/>
  <c r="BM281" i="1"/>
  <c r="Y281" i="1"/>
  <c r="BO334" i="1"/>
  <c r="BM334" i="1"/>
  <c r="Y334" i="1"/>
  <c r="BO362" i="1"/>
  <c r="BM362" i="1"/>
  <c r="Y362" i="1"/>
  <c r="BO392" i="1"/>
  <c r="BM392" i="1"/>
  <c r="Y392" i="1"/>
  <c r="BO400" i="1"/>
  <c r="BM400" i="1"/>
  <c r="Y400" i="1"/>
  <c r="BM428" i="1"/>
  <c r="Y428" i="1"/>
  <c r="X443" i="1"/>
  <c r="BM460" i="1"/>
  <c r="Y460" i="1"/>
  <c r="BM467" i="1"/>
  <c r="Y467" i="1"/>
  <c r="BO480" i="1"/>
  <c r="BM480" i="1"/>
  <c r="Y480" i="1"/>
  <c r="BO500" i="1"/>
  <c r="BM500" i="1"/>
  <c r="Y500" i="1"/>
  <c r="B550" i="1"/>
  <c r="W542" i="1"/>
  <c r="W540" i="1"/>
  <c r="Y30" i="1"/>
  <c r="Y52" i="1"/>
  <c r="Y58" i="1"/>
  <c r="BM58" i="1"/>
  <c r="Y60" i="1"/>
  <c r="Y66" i="1"/>
  <c r="BM66" i="1"/>
  <c r="Y74" i="1"/>
  <c r="BM74" i="1"/>
  <c r="Y82" i="1"/>
  <c r="BM82" i="1"/>
  <c r="Y96" i="1"/>
  <c r="BM96" i="1"/>
  <c r="X120" i="1"/>
  <c r="Y108" i="1"/>
  <c r="BM108" i="1"/>
  <c r="Y116" i="1"/>
  <c r="BM116" i="1"/>
  <c r="Y128" i="1"/>
  <c r="BM128" i="1"/>
  <c r="Y154" i="1"/>
  <c r="BM154" i="1"/>
  <c r="Y169" i="1"/>
  <c r="BM169" i="1"/>
  <c r="BO175" i="1"/>
  <c r="BM175" i="1"/>
  <c r="BO185" i="1"/>
  <c r="BM185" i="1"/>
  <c r="Y185" i="1"/>
  <c r="BO203" i="1"/>
  <c r="BM203" i="1"/>
  <c r="Y203" i="1"/>
  <c r="BO237" i="1"/>
  <c r="BM237" i="1"/>
  <c r="Y237" i="1"/>
  <c r="BO263" i="1"/>
  <c r="BM263" i="1"/>
  <c r="Y263" i="1"/>
  <c r="BO280" i="1"/>
  <c r="BM280" i="1"/>
  <c r="Y280" i="1"/>
  <c r="BO304" i="1"/>
  <c r="BM304" i="1"/>
  <c r="Y304" i="1"/>
  <c r="BO335" i="1"/>
  <c r="BM335" i="1"/>
  <c r="Y335" i="1"/>
  <c r="X386" i="1"/>
  <c r="BO384" i="1"/>
  <c r="BM384" i="1"/>
  <c r="Y384" i="1"/>
  <c r="BO396" i="1"/>
  <c r="BM396" i="1"/>
  <c r="Y396" i="1"/>
  <c r="BM432" i="1"/>
  <c r="Y432" i="1"/>
  <c r="BO452" i="1"/>
  <c r="BM452" i="1"/>
  <c r="Y452" i="1"/>
  <c r="BM463" i="1"/>
  <c r="Y463" i="1"/>
  <c r="BM475" i="1"/>
  <c r="Y475" i="1"/>
  <c r="BO484" i="1"/>
  <c r="BM484" i="1"/>
  <c r="Y484" i="1"/>
  <c r="BO504" i="1"/>
  <c r="BM504" i="1"/>
  <c r="Y504" i="1"/>
  <c r="X215" i="1"/>
  <c r="X387" i="1"/>
  <c r="X447" i="1"/>
  <c r="Y23" i="1"/>
  <c r="BM23" i="1"/>
  <c r="X35" i="1"/>
  <c r="BO30" i="1"/>
  <c r="BO52" i="1"/>
  <c r="X61" i="1"/>
  <c r="BO57" i="1"/>
  <c r="BO60" i="1"/>
  <c r="BO65" i="1"/>
  <c r="Y69" i="1"/>
  <c r="Y70" i="1"/>
  <c r="BM70" i="1"/>
  <c r="BO73" i="1"/>
  <c r="Y76" i="1"/>
  <c r="BM76" i="1"/>
  <c r="Y80" i="1"/>
  <c r="BM80" i="1"/>
  <c r="Y84" i="1"/>
  <c r="BM84" i="1"/>
  <c r="Y92" i="1"/>
  <c r="BM92" i="1"/>
  <c r="Y98" i="1"/>
  <c r="BM98" i="1"/>
  <c r="Y102" i="1"/>
  <c r="BM102" i="1"/>
  <c r="Y110" i="1"/>
  <c r="BM110" i="1"/>
  <c r="Y114" i="1"/>
  <c r="BM114" i="1"/>
  <c r="Y118" i="1"/>
  <c r="BM118" i="1"/>
  <c r="Y126" i="1"/>
  <c r="BM126" i="1"/>
  <c r="Y135" i="1"/>
  <c r="BM135" i="1"/>
  <c r="BO137" i="1"/>
  <c r="BM137" i="1"/>
  <c r="Y137" i="1"/>
  <c r="BO156" i="1"/>
  <c r="BM156" i="1"/>
  <c r="Y156" i="1"/>
  <c r="BM28" i="1"/>
  <c r="BM32" i="1"/>
  <c r="BO69" i="1"/>
  <c r="BO152" i="1"/>
  <c r="BM152" i="1"/>
  <c r="Y152" i="1"/>
  <c r="BO165" i="1"/>
  <c r="BM165" i="1"/>
  <c r="Y165" i="1"/>
  <c r="X171" i="1"/>
  <c r="X172" i="1"/>
  <c r="Y177" i="1"/>
  <c r="BM177" i="1"/>
  <c r="X198" i="1"/>
  <c r="Y183" i="1"/>
  <c r="BM183" i="1"/>
  <c r="Y187" i="1"/>
  <c r="BM187" i="1"/>
  <c r="Y191" i="1"/>
  <c r="BM191" i="1"/>
  <c r="Y195" i="1"/>
  <c r="BM195" i="1"/>
  <c r="Y201" i="1"/>
  <c r="BM201" i="1"/>
  <c r="Y209" i="1"/>
  <c r="BM209" i="1"/>
  <c r="BO209" i="1"/>
  <c r="Y213" i="1"/>
  <c r="BM213" i="1"/>
  <c r="Y226" i="1"/>
  <c r="BM226" i="1"/>
  <c r="Y235" i="1"/>
  <c r="BM235" i="1"/>
  <c r="Y239" i="1"/>
  <c r="BM239" i="1"/>
  <c r="Y243" i="1"/>
  <c r="BM243" i="1"/>
  <c r="Y247" i="1"/>
  <c r="BM247" i="1"/>
  <c r="X259" i="1"/>
  <c r="Y257" i="1"/>
  <c r="BM257" i="1"/>
  <c r="Y265" i="1"/>
  <c r="BM265" i="1"/>
  <c r="Y269" i="1"/>
  <c r="BM269" i="1"/>
  <c r="X277" i="1"/>
  <c r="X283" i="1"/>
  <c r="Y287" i="1"/>
  <c r="BM287" i="1"/>
  <c r="Y296" i="1"/>
  <c r="BM296" i="1"/>
  <c r="BO298" i="1"/>
  <c r="BM298" i="1"/>
  <c r="Y298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2" i="1"/>
  <c r="BM332" i="1"/>
  <c r="Y332" i="1"/>
  <c r="X363" i="1"/>
  <c r="BO358" i="1"/>
  <c r="BM358" i="1"/>
  <c r="Y358" i="1"/>
  <c r="BM360" i="1"/>
  <c r="BO366" i="1"/>
  <c r="BM366" i="1"/>
  <c r="Y366" i="1"/>
  <c r="BO372" i="1"/>
  <c r="BM372" i="1"/>
  <c r="Y372" i="1"/>
  <c r="BM385" i="1"/>
  <c r="BM393" i="1"/>
  <c r="BM401" i="1"/>
  <c r="X412" i="1"/>
  <c r="X413" i="1"/>
  <c r="Y411" i="1"/>
  <c r="Y412" i="1" s="1"/>
  <c r="X440" i="1"/>
  <c r="BO437" i="1"/>
  <c r="BM437" i="1"/>
  <c r="Y437" i="1"/>
  <c r="X439" i="1"/>
  <c r="BM465" i="1"/>
  <c r="X491" i="1"/>
  <c r="BO488" i="1"/>
  <c r="BM488" i="1"/>
  <c r="Y488" i="1"/>
  <c r="BM512" i="1"/>
  <c r="P550" i="1"/>
  <c r="X311" i="1"/>
  <c r="X310" i="1"/>
  <c r="BO309" i="1"/>
  <c r="BM309" i="1"/>
  <c r="Y309" i="1"/>
  <c r="Y310" i="1" s="1"/>
  <c r="BO337" i="1"/>
  <c r="BM337" i="1"/>
  <c r="Y337" i="1"/>
  <c r="BO349" i="1"/>
  <c r="BM349" i="1"/>
  <c r="Y349" i="1"/>
  <c r="X380" i="1"/>
  <c r="X379" i="1"/>
  <c r="BO378" i="1"/>
  <c r="BM378" i="1"/>
  <c r="Y378" i="1"/>
  <c r="Y379" i="1" s="1"/>
  <c r="BM397" i="1"/>
  <c r="BM407" i="1"/>
  <c r="Y407" i="1"/>
  <c r="BM417" i="1"/>
  <c r="BM430" i="1"/>
  <c r="BM461" i="1"/>
  <c r="BM469" i="1"/>
  <c r="BM481" i="1"/>
  <c r="X317" i="1"/>
  <c r="X316" i="1"/>
  <c r="Q550" i="1"/>
  <c r="X345" i="1"/>
  <c r="BM343" i="1"/>
  <c r="BM359" i="1"/>
  <c r="X376" i="1"/>
  <c r="BM371" i="1"/>
  <c r="BO391" i="1"/>
  <c r="BO395" i="1"/>
  <c r="BO399" i="1"/>
  <c r="X419" i="1"/>
  <c r="BO415" i="1"/>
  <c r="X418" i="1"/>
  <c r="BO428" i="1"/>
  <c r="BO432" i="1"/>
  <c r="BM438" i="1"/>
  <c r="BM442" i="1"/>
  <c r="BM446" i="1"/>
  <c r="BO460" i="1"/>
  <c r="BO463" i="1"/>
  <c r="BO467" i="1"/>
  <c r="BO475" i="1"/>
  <c r="BO479" i="1"/>
  <c r="BO483" i="1"/>
  <c r="BM489" i="1"/>
  <c r="X507" i="1"/>
  <c r="BM501" i="1"/>
  <c r="BM503" i="1"/>
  <c r="BM505" i="1"/>
  <c r="X514" i="1"/>
  <c r="BM510" i="1"/>
  <c r="F9" i="1"/>
  <c r="F10" i="1"/>
  <c r="W541" i="1"/>
  <c r="W543" i="1" s="1"/>
  <c r="X24" i="1"/>
  <c r="Y29" i="1"/>
  <c r="BO29" i="1"/>
  <c r="Y33" i="1"/>
  <c r="BO33" i="1"/>
  <c r="Y37" i="1"/>
  <c r="Y38" i="1" s="1"/>
  <c r="BO37" i="1"/>
  <c r="Y41" i="1"/>
  <c r="Y42" i="1" s="1"/>
  <c r="BO41" i="1"/>
  <c r="Y45" i="1"/>
  <c r="Y46" i="1" s="1"/>
  <c r="BO45" i="1"/>
  <c r="Y51" i="1"/>
  <c r="Y53" i="1" s="1"/>
  <c r="BO51" i="1"/>
  <c r="X54" i="1"/>
  <c r="X62" i="1"/>
  <c r="Y68" i="1"/>
  <c r="BO68" i="1"/>
  <c r="Y72" i="1"/>
  <c r="BO72" i="1"/>
  <c r="BO75" i="1"/>
  <c r="BM75" i="1"/>
  <c r="BM77" i="1"/>
  <c r="BO77" i="1"/>
  <c r="Y77" i="1"/>
  <c r="BM85" i="1"/>
  <c r="BO85" i="1"/>
  <c r="Y85" i="1"/>
  <c r="X94" i="1"/>
  <c r="BM89" i="1"/>
  <c r="BO89" i="1"/>
  <c r="Y89" i="1"/>
  <c r="BM97" i="1"/>
  <c r="X103" i="1"/>
  <c r="BO97" i="1"/>
  <c r="Y97" i="1"/>
  <c r="H9" i="1"/>
  <c r="BM22" i="1"/>
  <c r="Y28" i="1"/>
  <c r="BO28" i="1"/>
  <c r="Y32" i="1"/>
  <c r="X39" i="1"/>
  <c r="X43" i="1"/>
  <c r="X47" i="1"/>
  <c r="X53" i="1"/>
  <c r="BM57" i="1"/>
  <c r="Y59" i="1"/>
  <c r="Y61" i="1" s="1"/>
  <c r="BO59" i="1"/>
  <c r="Y67" i="1"/>
  <c r="BO67" i="1"/>
  <c r="Y71" i="1"/>
  <c r="BO71" i="1"/>
  <c r="Y75" i="1"/>
  <c r="BO83" i="1"/>
  <c r="Y83" i="1"/>
  <c r="BM83" i="1"/>
  <c r="X104" i="1"/>
  <c r="BM107" i="1"/>
  <c r="BO107" i="1"/>
  <c r="Y107" i="1"/>
  <c r="J9" i="1"/>
  <c r="BM37" i="1"/>
  <c r="BM41" i="1"/>
  <c r="BM45" i="1"/>
  <c r="BM51" i="1"/>
  <c r="D550" i="1"/>
  <c r="E550" i="1"/>
  <c r="X86" i="1"/>
  <c r="BM81" i="1"/>
  <c r="BO81" i="1"/>
  <c r="Y81" i="1"/>
  <c r="X87" i="1"/>
  <c r="X93" i="1"/>
  <c r="BM101" i="1"/>
  <c r="BO101" i="1"/>
  <c r="Y101" i="1"/>
  <c r="Y22" i="1"/>
  <c r="Y24" i="1" s="1"/>
  <c r="BO22" i="1"/>
  <c r="X25" i="1"/>
  <c r="BO79" i="1"/>
  <c r="Y79" i="1"/>
  <c r="BM79" i="1"/>
  <c r="BO91" i="1"/>
  <c r="Y91" i="1"/>
  <c r="BM91" i="1"/>
  <c r="X131" i="1"/>
  <c r="X140" i="1"/>
  <c r="BO212" i="1"/>
  <c r="Y212" i="1"/>
  <c r="BM212" i="1"/>
  <c r="BO225" i="1"/>
  <c r="Y225" i="1"/>
  <c r="BM225" i="1"/>
  <c r="BM236" i="1"/>
  <c r="BO236" i="1"/>
  <c r="Y236" i="1"/>
  <c r="BM244" i="1"/>
  <c r="BO244" i="1"/>
  <c r="Y244" i="1"/>
  <c r="BM99" i="1"/>
  <c r="BM106" i="1"/>
  <c r="BM109" i="1"/>
  <c r="Y111" i="1"/>
  <c r="BO111" i="1"/>
  <c r="BM113" i="1"/>
  <c r="Y115" i="1"/>
  <c r="BO115" i="1"/>
  <c r="BM117" i="1"/>
  <c r="Y119" i="1"/>
  <c r="BO119" i="1"/>
  <c r="Y123" i="1"/>
  <c r="BO123" i="1"/>
  <c r="BM125" i="1"/>
  <c r="Y127" i="1"/>
  <c r="BO127" i="1"/>
  <c r="BM129" i="1"/>
  <c r="X130" i="1"/>
  <c r="BM134" i="1"/>
  <c r="Y136" i="1"/>
  <c r="BO136" i="1"/>
  <c r="BM138" i="1"/>
  <c r="Y146" i="1"/>
  <c r="BO146" i="1"/>
  <c r="Y151" i="1"/>
  <c r="BO151" i="1"/>
  <c r="BM153" i="1"/>
  <c r="Y155" i="1"/>
  <c r="BO155" i="1"/>
  <c r="BM157" i="1"/>
  <c r="Y159" i="1"/>
  <c r="BO159" i="1"/>
  <c r="Y164" i="1"/>
  <c r="BO164" i="1"/>
  <c r="X167" i="1"/>
  <c r="BM170" i="1"/>
  <c r="BM174" i="1"/>
  <c r="Y176" i="1"/>
  <c r="BO176" i="1"/>
  <c r="X179" i="1"/>
  <c r="BM182" i="1"/>
  <c r="Y184" i="1"/>
  <c r="BO184" i="1"/>
  <c r="BM186" i="1"/>
  <c r="Y188" i="1"/>
  <c r="BO188" i="1"/>
  <c r="BM190" i="1"/>
  <c r="Y192" i="1"/>
  <c r="BO192" i="1"/>
  <c r="BM194" i="1"/>
  <c r="Y196" i="1"/>
  <c r="BO196" i="1"/>
  <c r="X199" i="1"/>
  <c r="BM202" i="1"/>
  <c r="Y204" i="1"/>
  <c r="BO204" i="1"/>
  <c r="BM210" i="1"/>
  <c r="BO210" i="1"/>
  <c r="Y210" i="1"/>
  <c r="X216" i="1"/>
  <c r="X230" i="1"/>
  <c r="X121" i="1"/>
  <c r="F550" i="1"/>
  <c r="G550" i="1"/>
  <c r="X148" i="1"/>
  <c r="X161" i="1"/>
  <c r="X166" i="1"/>
  <c r="X178" i="1"/>
  <c r="BO229" i="1"/>
  <c r="Y229" i="1"/>
  <c r="BM229" i="1"/>
  <c r="BM240" i="1"/>
  <c r="BO240" i="1"/>
  <c r="Y240" i="1"/>
  <c r="X248" i="1"/>
  <c r="BM256" i="1"/>
  <c r="BO256" i="1"/>
  <c r="Y256" i="1"/>
  <c r="X260" i="1"/>
  <c r="Y99" i="1"/>
  <c r="Y103" i="1" s="1"/>
  <c r="Y106" i="1"/>
  <c r="BO106" i="1"/>
  <c r="Y109" i="1"/>
  <c r="Y113" i="1"/>
  <c r="Y117" i="1"/>
  <c r="Y125" i="1"/>
  <c r="Y129" i="1"/>
  <c r="Y134" i="1"/>
  <c r="BO134" i="1"/>
  <c r="Y138" i="1"/>
  <c r="Y144" i="1"/>
  <c r="Y147" i="1" s="1"/>
  <c r="BO144" i="1"/>
  <c r="X147" i="1"/>
  <c r="BM151" i="1"/>
  <c r="Y153" i="1"/>
  <c r="Y157" i="1"/>
  <c r="X160" i="1"/>
  <c r="BM164" i="1"/>
  <c r="Y170" i="1"/>
  <c r="Y171" i="1" s="1"/>
  <c r="Y174" i="1"/>
  <c r="Y178" i="1" s="1"/>
  <c r="Y182" i="1"/>
  <c r="Y186" i="1"/>
  <c r="Y190" i="1"/>
  <c r="Y194" i="1"/>
  <c r="X206" i="1"/>
  <c r="Y202" i="1"/>
  <c r="Y205" i="1" s="1"/>
  <c r="X205" i="1"/>
  <c r="BM214" i="1"/>
  <c r="BO214" i="1"/>
  <c r="Y214" i="1"/>
  <c r="BM218" i="1"/>
  <c r="X221" i="1"/>
  <c r="BO218" i="1"/>
  <c r="Y218" i="1"/>
  <c r="Y220" i="1" s="1"/>
  <c r="BM227" i="1"/>
  <c r="BO227" i="1"/>
  <c r="Y227" i="1"/>
  <c r="X231" i="1"/>
  <c r="X272" i="1"/>
  <c r="BM264" i="1"/>
  <c r="BO264" i="1"/>
  <c r="Y264" i="1"/>
  <c r="BM238" i="1"/>
  <c r="BM242" i="1"/>
  <c r="BM246" i="1"/>
  <c r="BM258" i="1"/>
  <c r="BM262" i="1"/>
  <c r="BM266" i="1"/>
  <c r="Y268" i="1"/>
  <c r="BO268" i="1"/>
  <c r="BM270" i="1"/>
  <c r="X271" i="1"/>
  <c r="BM274" i="1"/>
  <c r="Y276" i="1"/>
  <c r="BO276" i="1"/>
  <c r="Y282" i="1"/>
  <c r="Y283" i="1" s="1"/>
  <c r="BO282" i="1"/>
  <c r="Y286" i="1"/>
  <c r="BO286" i="1"/>
  <c r="BM288" i="1"/>
  <c r="X289" i="1"/>
  <c r="Y295" i="1"/>
  <c r="BO295" i="1"/>
  <c r="BM297" i="1"/>
  <c r="Y299" i="1"/>
  <c r="BO299" i="1"/>
  <c r="Y303" i="1"/>
  <c r="BO303" i="1"/>
  <c r="X306" i="1"/>
  <c r="BM314" i="1"/>
  <c r="Y329" i="1"/>
  <c r="BO329" i="1"/>
  <c r="BM331" i="1"/>
  <c r="Y333" i="1"/>
  <c r="BO333" i="1"/>
  <c r="Y336" i="1"/>
  <c r="BO336" i="1"/>
  <c r="BM338" i="1"/>
  <c r="X339" i="1"/>
  <c r="BM342" i="1"/>
  <c r="Y344" i="1"/>
  <c r="BO344" i="1"/>
  <c r="Y348" i="1"/>
  <c r="BO348" i="1"/>
  <c r="X351" i="1"/>
  <c r="Y361" i="1"/>
  <c r="X368" i="1"/>
  <c r="X403" i="1"/>
  <c r="BM482" i="1"/>
  <c r="BO482" i="1"/>
  <c r="Y482" i="1"/>
  <c r="BM490" i="1"/>
  <c r="BO490" i="1"/>
  <c r="Y490" i="1"/>
  <c r="BM521" i="1"/>
  <c r="BO521" i="1"/>
  <c r="Y521" i="1"/>
  <c r="X524" i="1"/>
  <c r="BM536" i="1"/>
  <c r="BO536" i="1"/>
  <c r="Y536" i="1"/>
  <c r="N550" i="1"/>
  <c r="L550" i="1"/>
  <c r="X278" i="1"/>
  <c r="X284" i="1"/>
  <c r="O550" i="1"/>
  <c r="X301" i="1"/>
  <c r="X305" i="1"/>
  <c r="Y343" i="1"/>
  <c r="X346" i="1"/>
  <c r="X350" i="1"/>
  <c r="Y360" i="1"/>
  <c r="BO371" i="1"/>
  <c r="Y371" i="1"/>
  <c r="BO373" i="1"/>
  <c r="S550" i="1"/>
  <c r="BM390" i="1"/>
  <c r="BO390" i="1"/>
  <c r="Y390" i="1"/>
  <c r="BM398" i="1"/>
  <c r="BO398" i="1"/>
  <c r="Y398" i="1"/>
  <c r="X424" i="1"/>
  <c r="BM427" i="1"/>
  <c r="X434" i="1"/>
  <c r="BO427" i="1"/>
  <c r="Y427" i="1"/>
  <c r="X435" i="1"/>
  <c r="X454" i="1"/>
  <c r="BM451" i="1"/>
  <c r="X455" i="1"/>
  <c r="U550" i="1"/>
  <c r="BO451" i="1"/>
  <c r="Y451" i="1"/>
  <c r="X471" i="1"/>
  <c r="BM459" i="1"/>
  <c r="V550" i="1"/>
  <c r="X472" i="1"/>
  <c r="BO459" i="1"/>
  <c r="Y459" i="1"/>
  <c r="BM466" i="1"/>
  <c r="BO466" i="1"/>
  <c r="Y466" i="1"/>
  <c r="W550" i="1"/>
  <c r="J550" i="1"/>
  <c r="Y234" i="1"/>
  <c r="BO234" i="1"/>
  <c r="Y238" i="1"/>
  <c r="Y242" i="1"/>
  <c r="Y246" i="1"/>
  <c r="X249" i="1"/>
  <c r="Y258" i="1"/>
  <c r="Y259" i="1" s="1"/>
  <c r="Y262" i="1"/>
  <c r="Y266" i="1"/>
  <c r="Y270" i="1"/>
  <c r="Y274" i="1"/>
  <c r="Y277" i="1" s="1"/>
  <c r="BO274" i="1"/>
  <c r="BM286" i="1"/>
  <c r="Y288" i="1"/>
  <c r="Y293" i="1"/>
  <c r="BO293" i="1"/>
  <c r="Y297" i="1"/>
  <c r="X300" i="1"/>
  <c r="Y314" i="1"/>
  <c r="Y316" i="1" s="1"/>
  <c r="BM329" i="1"/>
  <c r="Y331" i="1"/>
  <c r="Y338" i="1"/>
  <c r="Y342" i="1"/>
  <c r="Y345" i="1" s="1"/>
  <c r="BO342" i="1"/>
  <c r="R550" i="1"/>
  <c r="Y359" i="1"/>
  <c r="X364" i="1"/>
  <c r="Y373" i="1"/>
  <c r="X375" i="1"/>
  <c r="X408" i="1"/>
  <c r="BM423" i="1"/>
  <c r="BO423" i="1"/>
  <c r="Y423" i="1"/>
  <c r="BM453" i="1"/>
  <c r="BO453" i="1"/>
  <c r="Y453" i="1"/>
  <c r="BM474" i="1"/>
  <c r="X476" i="1"/>
  <c r="X477" i="1"/>
  <c r="BO474" i="1"/>
  <c r="Y474" i="1"/>
  <c r="Y476" i="1" s="1"/>
  <c r="X486" i="1"/>
  <c r="BM513" i="1"/>
  <c r="BO513" i="1"/>
  <c r="Y513" i="1"/>
  <c r="BM519" i="1"/>
  <c r="BO519" i="1"/>
  <c r="Y519" i="1"/>
  <c r="Y531" i="1"/>
  <c r="BM534" i="1"/>
  <c r="X538" i="1"/>
  <c r="BO534" i="1"/>
  <c r="Y534" i="1"/>
  <c r="X340" i="1"/>
  <c r="Y363" i="1"/>
  <c r="BO361" i="1"/>
  <c r="BO367" i="1"/>
  <c r="Y367" i="1"/>
  <c r="X369" i="1"/>
  <c r="BM394" i="1"/>
  <c r="BO394" i="1"/>
  <c r="Y394" i="1"/>
  <c r="X402" i="1"/>
  <c r="BM406" i="1"/>
  <c r="BO406" i="1"/>
  <c r="Y406" i="1"/>
  <c r="BM431" i="1"/>
  <c r="BO431" i="1"/>
  <c r="Y431" i="1"/>
  <c r="BM462" i="1"/>
  <c r="BO462" i="1"/>
  <c r="Y462" i="1"/>
  <c r="BM470" i="1"/>
  <c r="BO470" i="1"/>
  <c r="Y470" i="1"/>
  <c r="X495" i="1"/>
  <c r="BM494" i="1"/>
  <c r="X496" i="1"/>
  <c r="BO494" i="1"/>
  <c r="Y494" i="1"/>
  <c r="Y495" i="1" s="1"/>
  <c r="BM511" i="1"/>
  <c r="BO511" i="1"/>
  <c r="Y511" i="1"/>
  <c r="T550" i="1"/>
  <c r="X409" i="1"/>
  <c r="X485" i="1"/>
  <c r="X508" i="1"/>
  <c r="BM518" i="1"/>
  <c r="BM520" i="1"/>
  <c r="BM522" i="1"/>
  <c r="X523" i="1"/>
  <c r="BM535" i="1"/>
  <c r="BM537" i="1"/>
  <c r="Y385" i="1"/>
  <c r="Y386" i="1" s="1"/>
  <c r="BO385" i="1"/>
  <c r="Y389" i="1"/>
  <c r="BO389" i="1"/>
  <c r="Y393" i="1"/>
  <c r="Y397" i="1"/>
  <c r="Y401" i="1"/>
  <c r="Y405" i="1"/>
  <c r="Y408" i="1" s="1"/>
  <c r="BO405" i="1"/>
  <c r="BM411" i="1"/>
  <c r="BM415" i="1"/>
  <c r="Y417" i="1"/>
  <c r="Y418" i="1" s="1"/>
  <c r="Y422" i="1"/>
  <c r="BO422" i="1"/>
  <c r="X425" i="1"/>
  <c r="Y430" i="1"/>
  <c r="Y438" i="1"/>
  <c r="Y439" i="1" s="1"/>
  <c r="Y442" i="1"/>
  <c r="Y443" i="1" s="1"/>
  <c r="BO442" i="1"/>
  <c r="Y446" i="1"/>
  <c r="Y447" i="1" s="1"/>
  <c r="BO446" i="1"/>
  <c r="Y461" i="1"/>
  <c r="Y465" i="1"/>
  <c r="Y469" i="1"/>
  <c r="Y481" i="1"/>
  <c r="Y489" i="1"/>
  <c r="Y491" i="1" s="1"/>
  <c r="X492" i="1"/>
  <c r="Y501" i="1"/>
  <c r="BO501" i="1"/>
  <c r="Y503" i="1"/>
  <c r="Y505" i="1"/>
  <c r="X515" i="1"/>
  <c r="Y510" i="1"/>
  <c r="BO510" i="1"/>
  <c r="Y512" i="1"/>
  <c r="Y518" i="1"/>
  <c r="Y520" i="1"/>
  <c r="Y522" i="1"/>
  <c r="Y535" i="1"/>
  <c r="Y537" i="1"/>
  <c r="Y523" i="1" l="1"/>
  <c r="Y485" i="1"/>
  <c r="Y368" i="1"/>
  <c r="Y350" i="1"/>
  <c r="Y305" i="1"/>
  <c r="Y166" i="1"/>
  <c r="Y86" i="1"/>
  <c r="Y34" i="1"/>
  <c r="Y507" i="1"/>
  <c r="Y514" i="1"/>
  <c r="Y424" i="1"/>
  <c r="Y198" i="1"/>
  <c r="Y215" i="1"/>
  <c r="Y230" i="1"/>
  <c r="Y300" i="1"/>
  <c r="Y375" i="1"/>
  <c r="Y289" i="1"/>
  <c r="Y139" i="1"/>
  <c r="X541" i="1"/>
  <c r="Y402" i="1"/>
  <c r="Y538" i="1"/>
  <c r="Y471" i="1"/>
  <c r="Y160" i="1"/>
  <c r="X540" i="1"/>
  <c r="X544" i="1"/>
  <c r="Y248" i="1"/>
  <c r="Y434" i="1"/>
  <c r="Y130" i="1"/>
  <c r="X542" i="1"/>
  <c r="Y271" i="1"/>
  <c r="Y454" i="1"/>
  <c r="Y339" i="1"/>
  <c r="Y120" i="1"/>
  <c r="Y93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<sst xmlns="http://schemas.openxmlformats.org/spreadsheetml/2006/main" count="2317" uniqueCount="760">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</sst>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5">
        <v>45433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Вторник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1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80</v>
      </c>
      <c r="X51" s="374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157.5</v>
      </c>
      <c r="X52" s="374">
        <f>IFERROR(IF(W52="",0,CEILING((W52/$H52),1)*$H52),"")</f>
        <v>159.30000000000001</v>
      </c>
      <c r="Y52" s="36">
        <f>IFERROR(IF(X52=0,"",ROUNDUP(X52/H52,0)*0.00753),"")</f>
        <v>0.44427</v>
      </c>
      <c r="Z52" s="56"/>
      <c r="AA52" s="57"/>
      <c r="AE52" s="64"/>
      <c r="BB52" s="78" t="s">
        <v>1</v>
      </c>
      <c r="BL52" s="64">
        <f>IFERROR(W52*I52/H52,"0")</f>
        <v>169.16666666666666</v>
      </c>
      <c r="BM52" s="64">
        <f>IFERROR(X52*I52/H52,"0")</f>
        <v>171.1</v>
      </c>
      <c r="BN52" s="64">
        <f>IFERROR(1/J52*(W52/H52),"0")</f>
        <v>0.37393162393162388</v>
      </c>
      <c r="BO52" s="64">
        <f>IFERROR(1/J52*(X52/H52),"0")</f>
        <v>0.37820512820512819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65.740740740740733</v>
      </c>
      <c r="X53" s="375">
        <f>IFERROR(X51/H51,"0")+IFERROR(X52/H52,"0")</f>
        <v>67</v>
      </c>
      <c r="Y53" s="375">
        <f>IFERROR(IF(Y51="",0,Y51),"0")+IFERROR(IF(Y52="",0,Y52),"0")</f>
        <v>0.61826999999999999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237.5</v>
      </c>
      <c r="X54" s="375">
        <f>IFERROR(SUM(X51:X52),"0")</f>
        <v>245.70000000000002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250</v>
      </c>
      <c r="X57" s="374">
        <f>IFERROR(IF(W57="",0,CEILING((W57/$H57),1)*$H57),"")</f>
        <v>259.20000000000005</v>
      </c>
      <c r="Y57" s="36">
        <f>IFERROR(IF(X57=0,"",ROUNDUP(X57/H57,0)*0.02175),"")</f>
        <v>0.52200000000000002</v>
      </c>
      <c r="Z57" s="56"/>
      <c r="AA57" s="57"/>
      <c r="AE57" s="64"/>
      <c r="BB57" s="79" t="s">
        <v>1</v>
      </c>
      <c r="BL57" s="64">
        <f>IFERROR(W57*I57/H57,"0")</f>
        <v>261.11111111111109</v>
      </c>
      <c r="BM57" s="64">
        <f>IFERROR(X57*I57/H57,"0")</f>
        <v>270.72000000000003</v>
      </c>
      <c r="BN57" s="64">
        <f>IFERROR(1/J57*(W57/H57),"0")</f>
        <v>0.41335978835978826</v>
      </c>
      <c r="BO57" s="64">
        <f>IFERROR(1/J57*(X57/H57),"0")</f>
        <v>0.4285714285714286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360</v>
      </c>
      <c r="X59" s="374">
        <f>IFERROR(IF(W59="",0,CEILING((W59/$H59),1)*$H59),"")</f>
        <v>360</v>
      </c>
      <c r="Y59" s="36">
        <f>IFERROR(IF(X59=0,"",ROUNDUP(X59/H59,0)*0.00937),"")</f>
        <v>0.74960000000000004</v>
      </c>
      <c r="Z59" s="56"/>
      <c r="AA59" s="57"/>
      <c r="AE59" s="64"/>
      <c r="BB59" s="81" t="s">
        <v>1</v>
      </c>
      <c r="BL59" s="64">
        <f>IFERROR(W59*I59/H59,"0")</f>
        <v>379.20000000000005</v>
      </c>
      <c r="BM59" s="64">
        <f>IFERROR(X59*I59/H59,"0")</f>
        <v>379.20000000000005</v>
      </c>
      <c r="BN59" s="64">
        <f>IFERROR(1/J59*(W59/H59),"0")</f>
        <v>0.66666666666666663</v>
      </c>
      <c r="BO59" s="64">
        <f>IFERROR(1/J59*(X59/H59),"0")</f>
        <v>0.66666666666666663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103.14814814814815</v>
      </c>
      <c r="X61" s="375">
        <f>IFERROR(X57/H57,"0")+IFERROR(X58/H58,"0")+IFERROR(X59/H59,"0")+IFERROR(X60/H60,"0")</f>
        <v>104</v>
      </c>
      <c r="Y61" s="375">
        <f>IFERROR(IF(Y57="",0,Y57),"0")+IFERROR(IF(Y58="",0,Y58),"0")+IFERROR(IF(Y59="",0,Y59),"0")+IFERROR(IF(Y60="",0,Y60),"0")</f>
        <v>1.2716000000000001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610</v>
      </c>
      <c r="X62" s="375">
        <f>IFERROR(SUM(X57:X60),"0")</f>
        <v>619.20000000000005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200</v>
      </c>
      <c r="X67" s="374">
        <f t="shared" si="6"/>
        <v>201.6</v>
      </c>
      <c r="Y67" s="36">
        <f t="shared" si="7"/>
        <v>0.39149999999999996</v>
      </c>
      <c r="Z67" s="56"/>
      <c r="AA67" s="57"/>
      <c r="AE67" s="64"/>
      <c r="BB67" s="85" t="s">
        <v>1</v>
      </c>
      <c r="BL67" s="64">
        <f t="shared" si="8"/>
        <v>208.57142857142858</v>
      </c>
      <c r="BM67" s="64">
        <f t="shared" si="9"/>
        <v>210.24</v>
      </c>
      <c r="BN67" s="64">
        <f t="shared" si="10"/>
        <v>0.31887755102040816</v>
      </c>
      <c r="BO67" s="64">
        <f t="shared" si="11"/>
        <v>0.3214285714285714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200</v>
      </c>
      <c r="X69" s="374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60</v>
      </c>
      <c r="X70" s="374">
        <f t="shared" si="6"/>
        <v>67.199999999999989</v>
      </c>
      <c r="Y70" s="36">
        <f t="shared" si="7"/>
        <v>0.1305</v>
      </c>
      <c r="Z70" s="56"/>
      <c r="AA70" s="57"/>
      <c r="AE70" s="64"/>
      <c r="BB70" s="88" t="s">
        <v>1</v>
      </c>
      <c r="BL70" s="64">
        <f t="shared" si="8"/>
        <v>62.571428571428569</v>
      </c>
      <c r="BM70" s="64">
        <f t="shared" si="9"/>
        <v>70.079999999999984</v>
      </c>
      <c r="BN70" s="64">
        <f t="shared" si="10"/>
        <v>9.5663265306122458E-2</v>
      </c>
      <c r="BO70" s="64">
        <f t="shared" si="11"/>
        <v>0.10714285714285712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35</v>
      </c>
      <c r="X72" s="374">
        <f t="shared" si="6"/>
        <v>36</v>
      </c>
      <c r="Y72" s="36">
        <f>IFERROR(IF(X72=0,"",ROUNDUP(X72/H72,0)*0.00753),"")</f>
        <v>9.0359999999999996E-2</v>
      </c>
      <c r="Z72" s="56"/>
      <c r="AA72" s="57"/>
      <c r="AE72" s="64"/>
      <c r="BB72" s="90" t="s">
        <v>1</v>
      </c>
      <c r="BL72" s="64">
        <f t="shared" si="8"/>
        <v>37.333333333333336</v>
      </c>
      <c r="BM72" s="64">
        <f t="shared" si="9"/>
        <v>38.4</v>
      </c>
      <c r="BN72" s="64">
        <f t="shared" si="10"/>
        <v>7.4786324786324784E-2</v>
      </c>
      <c r="BO72" s="64">
        <f t="shared" si="11"/>
        <v>7.6923076923076927E-2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240</v>
      </c>
      <c r="X73" s="374">
        <f t="shared" si="6"/>
        <v>240</v>
      </c>
      <c r="Y73" s="36">
        <f t="shared" ref="Y73:Y79" si="12">IFERROR(IF(X73=0,"",ROUNDUP(X73/H73,0)*0.00937),"")</f>
        <v>0.56220000000000003</v>
      </c>
      <c r="Z73" s="56"/>
      <c r="AA73" s="57"/>
      <c r="AE73" s="64"/>
      <c r="BB73" s="91" t="s">
        <v>1</v>
      </c>
      <c r="BL73" s="64">
        <f t="shared" si="8"/>
        <v>254.4</v>
      </c>
      <c r="BM73" s="64">
        <f t="shared" si="9"/>
        <v>254.4</v>
      </c>
      <c r="BN73" s="64">
        <f t="shared" si="10"/>
        <v>0.5</v>
      </c>
      <c r="BO73" s="64">
        <f t="shared" si="11"/>
        <v>0.5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405</v>
      </c>
      <c r="X79" s="374">
        <f t="shared" si="6"/>
        <v>405</v>
      </c>
      <c r="Y79" s="36">
        <f t="shared" si="12"/>
        <v>0.84329999999999994</v>
      </c>
      <c r="Z79" s="56"/>
      <c r="AA79" s="57"/>
      <c r="AE79" s="64"/>
      <c r="BB79" s="97" t="s">
        <v>1</v>
      </c>
      <c r="BL79" s="64">
        <f t="shared" si="8"/>
        <v>423.9</v>
      </c>
      <c r="BM79" s="64">
        <f t="shared" si="9"/>
        <v>423.9</v>
      </c>
      <c r="BN79" s="64">
        <f t="shared" si="10"/>
        <v>0.75</v>
      </c>
      <c r="BO79" s="64">
        <f t="shared" si="11"/>
        <v>0.75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48</v>
      </c>
      <c r="X80" s="374">
        <f t="shared" si="6"/>
        <v>48</v>
      </c>
      <c r="Y80" s="36">
        <f>IFERROR(IF(X80=0,"",ROUNDUP(X80/H80,0)*0.00753),"")</f>
        <v>0.11295000000000001</v>
      </c>
      <c r="Z80" s="56"/>
      <c r="AA80" s="57"/>
      <c r="AE80" s="64"/>
      <c r="BB80" s="98" t="s">
        <v>1</v>
      </c>
      <c r="BL80" s="64">
        <f t="shared" si="8"/>
        <v>50.999999999999993</v>
      </c>
      <c r="BM80" s="64">
        <f t="shared" si="9"/>
        <v>50.999999999999993</v>
      </c>
      <c r="BN80" s="64">
        <f t="shared" si="10"/>
        <v>9.6153846153846145E-2</v>
      </c>
      <c r="BO80" s="64">
        <f t="shared" si="11"/>
        <v>9.6153846153846145E-2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540</v>
      </c>
      <c r="X84" s="374">
        <f t="shared" si="6"/>
        <v>540</v>
      </c>
      <c r="Y84" s="36">
        <f>IFERROR(IF(X84=0,"",ROUNDUP(X84/H84,0)*0.00937),"")</f>
        <v>1.1244000000000001</v>
      </c>
      <c r="Z84" s="56"/>
      <c r="AA84" s="57"/>
      <c r="AE84" s="64"/>
      <c r="BB84" s="102" t="s">
        <v>1</v>
      </c>
      <c r="BL84" s="64">
        <f t="shared" si="8"/>
        <v>568.79999999999995</v>
      </c>
      <c r="BM84" s="64">
        <f t="shared" si="9"/>
        <v>568.79999999999995</v>
      </c>
      <c r="BN84" s="64">
        <f t="shared" si="10"/>
        <v>1</v>
      </c>
      <c r="BO84" s="64">
        <f t="shared" si="11"/>
        <v>1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338.39947089947088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3.6684600000000001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1728</v>
      </c>
      <c r="X87" s="375">
        <f>IFERROR(SUM(X65:X85),"0")</f>
        <v>1743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42</v>
      </c>
      <c r="X102" s="374">
        <f t="shared" si="13"/>
        <v>42</v>
      </c>
      <c r="Y102" s="36">
        <f>IFERROR(IF(X102=0,"",ROUNDUP(X102/H102,0)*0.00753),"")</f>
        <v>0.11295000000000001</v>
      </c>
      <c r="Z102" s="56"/>
      <c r="AA102" s="57"/>
      <c r="AE102" s="64"/>
      <c r="BB102" s="114" t="s">
        <v>1</v>
      </c>
      <c r="BL102" s="64">
        <f t="shared" si="14"/>
        <v>46.32</v>
      </c>
      <c r="BM102" s="64">
        <f t="shared" si="15"/>
        <v>46.32</v>
      </c>
      <c r="BN102" s="64">
        <f t="shared" si="16"/>
        <v>9.6153846153846159E-2</v>
      </c>
      <c r="BO102" s="64">
        <f t="shared" si="17"/>
        <v>9.6153846153846159E-2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15.000000000000002</v>
      </c>
      <c r="X103" s="375">
        <f>IFERROR(X96/H96,"0")+IFERROR(X97/H97,"0")+IFERROR(X98/H98,"0")+IFERROR(X99/H99,"0")+IFERROR(X100/H100,"0")+IFERROR(X101/H101,"0")+IFERROR(X102/H102,"0")</f>
        <v>15.000000000000002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0.11295000000000001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42</v>
      </c>
      <c r="X104" s="375">
        <f>IFERROR(SUM(X96:X102),"0")</f>
        <v>42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250</v>
      </c>
      <c r="X109" s="374">
        <f t="shared" si="18"/>
        <v>252</v>
      </c>
      <c r="Y109" s="36">
        <f>IFERROR(IF(X109=0,"",ROUNDUP(X109/H109,0)*0.02175),"")</f>
        <v>0.65249999999999997</v>
      </c>
      <c r="Z109" s="56"/>
      <c r="AA109" s="57"/>
      <c r="AE109" s="64"/>
      <c r="BB109" s="118" t="s">
        <v>1</v>
      </c>
      <c r="BL109" s="64">
        <f t="shared" si="19"/>
        <v>266.78571428571428</v>
      </c>
      <c r="BM109" s="64">
        <f t="shared" si="20"/>
        <v>268.91999999999996</v>
      </c>
      <c r="BN109" s="64">
        <f t="shared" si="21"/>
        <v>0.53146258503401356</v>
      </c>
      <c r="BO109" s="64">
        <f t="shared" si="22"/>
        <v>0.5357142857142857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60</v>
      </c>
      <c r="X110" s="374">
        <f t="shared" si="18"/>
        <v>67.2</v>
      </c>
      <c r="Y110" s="36">
        <f>IFERROR(IF(X110=0,"",ROUNDUP(X110/H110,0)*0.02175),"")</f>
        <v>0.17399999999999999</v>
      </c>
      <c r="Z110" s="56"/>
      <c r="AA110" s="57"/>
      <c r="AE110" s="64"/>
      <c r="BB110" s="119" t="s">
        <v>1</v>
      </c>
      <c r="BL110" s="64">
        <f t="shared" si="19"/>
        <v>64.028571428571425</v>
      </c>
      <c r="BM110" s="64">
        <f t="shared" si="20"/>
        <v>71.712000000000003</v>
      </c>
      <c r="BN110" s="64">
        <f t="shared" si="21"/>
        <v>0.12755102040816324</v>
      </c>
      <c r="BO110" s="64">
        <f t="shared" si="22"/>
        <v>0.14285714285714285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72.600000000000009</v>
      </c>
      <c r="X113" s="374">
        <f t="shared" si="18"/>
        <v>73.92</v>
      </c>
      <c r="Y113" s="36">
        <f>IFERROR(IF(X113=0,"",ROUNDUP(X113/H113,0)*0.00753),"")</f>
        <v>0.21084</v>
      </c>
      <c r="Z113" s="56"/>
      <c r="AA113" s="57"/>
      <c r="AE113" s="64"/>
      <c r="BB113" s="122" t="s">
        <v>1</v>
      </c>
      <c r="BL113" s="64">
        <f t="shared" si="19"/>
        <v>80.52000000000001</v>
      </c>
      <c r="BM113" s="64">
        <f t="shared" si="20"/>
        <v>81.983999999999995</v>
      </c>
      <c r="BN113" s="64">
        <f t="shared" si="21"/>
        <v>0.17628205128205129</v>
      </c>
      <c r="BO113" s="64">
        <f t="shared" si="22"/>
        <v>0.17948717948717949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630</v>
      </c>
      <c r="X114" s="374">
        <f t="shared" si="18"/>
        <v>631.80000000000007</v>
      </c>
      <c r="Y114" s="36">
        <f>IFERROR(IF(X114=0,"",ROUNDUP(X114/H114,0)*0.00753),"")</f>
        <v>1.7620200000000001</v>
      </c>
      <c r="Z114" s="56"/>
      <c r="AA114" s="57"/>
      <c r="AE114" s="64"/>
      <c r="BB114" s="123" t="s">
        <v>1</v>
      </c>
      <c r="BL114" s="64">
        <f t="shared" si="19"/>
        <v>693.46666666666658</v>
      </c>
      <c r="BM114" s="64">
        <f t="shared" si="20"/>
        <v>695.44799999999998</v>
      </c>
      <c r="BN114" s="64">
        <f t="shared" si="21"/>
        <v>1.4957264957264955</v>
      </c>
      <c r="BO114" s="64">
        <f t="shared" si="22"/>
        <v>1.5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35</v>
      </c>
      <c r="X117" s="374">
        <f t="shared" si="18"/>
        <v>36</v>
      </c>
      <c r="Y117" s="36">
        <f>IFERROR(IF(X117=0,"",ROUNDUP(X117/H117,0)*0.00753),"")</f>
        <v>9.0359999999999996E-2</v>
      </c>
      <c r="Z117" s="56"/>
      <c r="AA117" s="57"/>
      <c r="AE117" s="64"/>
      <c r="BB117" s="126" t="s">
        <v>1</v>
      </c>
      <c r="BL117" s="64">
        <f t="shared" si="19"/>
        <v>38.173333333333332</v>
      </c>
      <c r="BM117" s="64">
        <f t="shared" si="20"/>
        <v>39.263999999999996</v>
      </c>
      <c r="BN117" s="64">
        <f t="shared" si="21"/>
        <v>7.4786324786324784E-2</v>
      </c>
      <c r="BO117" s="64">
        <f t="shared" si="22"/>
        <v>7.6923076923076927E-2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309.40476190476187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312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2.8897200000000001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1047.5999999999999</v>
      </c>
      <c r="X121" s="375">
        <f>IFERROR(SUM(X106:X119),"0")</f>
        <v>1060.92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60</v>
      </c>
      <c r="X124" s="374">
        <f t="shared" si="23"/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 t="shared" si="24"/>
        <v>64.028571428571425</v>
      </c>
      <c r="BM124" s="64">
        <f t="shared" si="25"/>
        <v>71.712000000000003</v>
      </c>
      <c r="BN124" s="64">
        <f t="shared" si="26"/>
        <v>0.12755102040816324</v>
      </c>
      <c r="BO124" s="64">
        <f t="shared" si="27"/>
        <v>0.14285714285714285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26.4</v>
      </c>
      <c r="X128" s="374">
        <f t="shared" si="23"/>
        <v>27.72</v>
      </c>
      <c r="Y128" s="36">
        <f>IFERROR(IF(X128=0,"",ROUNDUP(X128/H128,0)*0.00753),"")</f>
        <v>0.10542</v>
      </c>
      <c r="Z128" s="56"/>
      <c r="AA128" s="57"/>
      <c r="AE128" s="64"/>
      <c r="BB128" s="134" t="s">
        <v>1</v>
      </c>
      <c r="BL128" s="64">
        <f t="shared" si="24"/>
        <v>30.106666666666666</v>
      </c>
      <c r="BM128" s="64">
        <f t="shared" si="25"/>
        <v>31.612000000000002</v>
      </c>
      <c r="BN128" s="64">
        <f t="shared" si="26"/>
        <v>8.5470085470085458E-2</v>
      </c>
      <c r="BO128" s="64">
        <f t="shared" si="27"/>
        <v>8.9743589743589744E-2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20.476190476190474</v>
      </c>
      <c r="X130" s="375">
        <f>IFERROR(X123/H123,"0")+IFERROR(X124/H124,"0")+IFERROR(X125/H125,"0")+IFERROR(X126/H126,"0")+IFERROR(X127/H127,"0")+IFERROR(X128/H128,"0")+IFERROR(X129/H129,"0")</f>
        <v>22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0.27942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86.4</v>
      </c>
      <c r="X131" s="375">
        <f>IFERROR(SUM(X123:X129),"0")</f>
        <v>94.92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400</v>
      </c>
      <c r="X134" s="374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64"/>
      <c r="BB134" s="136" t="s">
        <v>1</v>
      </c>
      <c r="BL134" s="64">
        <f>IFERROR(W134*I134/H134,"0")</f>
        <v>426.57142857142861</v>
      </c>
      <c r="BM134" s="64">
        <f>IFERROR(X134*I134/H134,"0")</f>
        <v>429.98400000000004</v>
      </c>
      <c r="BN134" s="64">
        <f>IFERROR(1/J134*(W134/H134),"0")</f>
        <v>0.85034013605442171</v>
      </c>
      <c r="BO134" s="64">
        <f>IFERROR(1/J134*(X134/H134),"0")</f>
        <v>0.8571428571428571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450</v>
      </c>
      <c r="X137" s="374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214.28571428571428</v>
      </c>
      <c r="X139" s="375">
        <f>IFERROR(X134/H134,"0")+IFERROR(X135/H135,"0")+IFERROR(X136/H136,"0")+IFERROR(X137/H137,"0")+IFERROR(X138/H138,"0")</f>
        <v>215</v>
      </c>
      <c r="Y139" s="375">
        <f>IFERROR(IF(Y134="",0,Y134),"0")+IFERROR(IF(Y135="",0,Y135),"0")+IFERROR(IF(Y136="",0,Y136),"0")+IFERROR(IF(Y137="",0,Y137),"0")+IFERROR(IF(Y138="",0,Y138),"0")</f>
        <v>2.3015100000000004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850</v>
      </c>
      <c r="X140" s="375">
        <f>IFERROR(SUM(X134:X138),"0")</f>
        <v>854.10000000000014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70</v>
      </c>
      <c r="X151" s="374">
        <f t="shared" ref="X151:X159" si="2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29">IFERROR(W151*I151/H151,"0")</f>
        <v>74.333333333333329</v>
      </c>
      <c r="BM151" s="64">
        <f t="shared" ref="BM151:BM159" si="30">IFERROR(X151*I151/H151,"0")</f>
        <v>75.820000000000007</v>
      </c>
      <c r="BN151" s="64">
        <f t="shared" ref="BN151:BN159" si="31">IFERROR(1/J151*(W151/H151),"0")</f>
        <v>0.10683760683760682</v>
      </c>
      <c r="BO151" s="64">
        <f t="shared" ref="BO151:BO159" si="32">IFERROR(1/J151*(X151/H151),"0")</f>
        <v>0.10897435897435898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200</v>
      </c>
      <c r="X153" s="374">
        <f t="shared" si="28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29"/>
        <v>209.52380952380955</v>
      </c>
      <c r="BM153" s="64">
        <f t="shared" si="30"/>
        <v>211.20000000000005</v>
      </c>
      <c r="BN153" s="64">
        <f t="shared" si="31"/>
        <v>0.30525030525030528</v>
      </c>
      <c r="BO153" s="64">
        <f t="shared" si="32"/>
        <v>0.30769230769230771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126</v>
      </c>
      <c r="X154" s="374">
        <f t="shared" si="28"/>
        <v>126</v>
      </c>
      <c r="Y154" s="36">
        <f>IFERROR(IF(X154=0,"",ROUNDUP(X154/H154,0)*0.00502),"")</f>
        <v>0.30120000000000002</v>
      </c>
      <c r="Z154" s="56"/>
      <c r="AA154" s="57"/>
      <c r="AE154" s="64"/>
      <c r="BB154" s="147" t="s">
        <v>1</v>
      </c>
      <c r="BL154" s="64">
        <f t="shared" si="29"/>
        <v>133.80000000000001</v>
      </c>
      <c r="BM154" s="64">
        <f t="shared" si="30"/>
        <v>133.80000000000001</v>
      </c>
      <c r="BN154" s="64">
        <f t="shared" si="31"/>
        <v>0.25641025641025644</v>
      </c>
      <c r="BO154" s="64">
        <f t="shared" si="32"/>
        <v>0.25641025641025644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140</v>
      </c>
      <c r="X156" s="374">
        <f t="shared" si="28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9"/>
        <v>148.66666666666666</v>
      </c>
      <c r="BM156" s="64">
        <f t="shared" si="30"/>
        <v>149.41</v>
      </c>
      <c r="BN156" s="64">
        <f t="shared" si="31"/>
        <v>0.28490028490028491</v>
      </c>
      <c r="BO156" s="64">
        <f t="shared" si="32"/>
        <v>0.28632478632478636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210</v>
      </c>
      <c r="X157" s="374">
        <f t="shared" si="28"/>
        <v>210</v>
      </c>
      <c r="Y157" s="36">
        <f>IFERROR(IF(X157=0,"",ROUNDUP(X157/H157,0)*0.00502),"")</f>
        <v>0.502</v>
      </c>
      <c r="Z157" s="56"/>
      <c r="AA157" s="57"/>
      <c r="AE157" s="64"/>
      <c r="BB157" s="150" t="s">
        <v>1</v>
      </c>
      <c r="BL157" s="64">
        <f t="shared" si="29"/>
        <v>220.00000000000003</v>
      </c>
      <c r="BM157" s="64">
        <f t="shared" si="30"/>
        <v>220.00000000000003</v>
      </c>
      <c r="BN157" s="64">
        <f t="shared" si="31"/>
        <v>0.42735042735042739</v>
      </c>
      <c r="BO157" s="64">
        <f t="shared" si="32"/>
        <v>0.42735042735042739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290.95238095238096</v>
      </c>
      <c r="X160" s="375">
        <f>IFERROR(X151/H151,"0")+IFERROR(X152/H152,"0")+IFERROR(X153/H153,"0")+IFERROR(X154/H154,"0")+IFERROR(X155/H155,"0")+IFERROR(X156/H156,"0")+IFERROR(X157/H157,"0")+IFERROR(X158/H158,"0")+IFERROR(X159/H159,"0")</f>
        <v>292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1.6289900000000002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746</v>
      </c>
      <c r="X161" s="375">
        <f>IFERROR(SUM(X151:X159),"0")</f>
        <v>749.7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140</v>
      </c>
      <c r="X174" s="374">
        <f>IFERROR(IF(W174="",0,CEILING((W174/$H174),1)*$H174),"")</f>
        <v>140.4</v>
      </c>
      <c r="Y174" s="36">
        <f>IFERROR(IF(X174=0,"",ROUNDUP(X174/H174,0)*0.00937),"")</f>
        <v>0.24362</v>
      </c>
      <c r="Z174" s="56"/>
      <c r="AA174" s="57"/>
      <c r="AE174" s="64"/>
      <c r="BB174" s="157" t="s">
        <v>1</v>
      </c>
      <c r="BL174" s="64">
        <f>IFERROR(W174*I174/H174,"0")</f>
        <v>145.44444444444446</v>
      </c>
      <c r="BM174" s="64">
        <f>IFERROR(X174*I174/H174,"0")</f>
        <v>145.86000000000001</v>
      </c>
      <c r="BN174" s="64">
        <f>IFERROR(1/J174*(W174/H174),"0")</f>
        <v>0.21604938271604937</v>
      </c>
      <c r="BO174" s="64">
        <f>IFERROR(1/J174*(X174/H174),"0")</f>
        <v>0.21666666666666667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100</v>
      </c>
      <c r="X175" s="374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240</v>
      </c>
      <c r="X176" s="374">
        <f>IFERROR(IF(W176="",0,CEILING((W176/$H176),1)*$H176),"")</f>
        <v>243.00000000000003</v>
      </c>
      <c r="Y176" s="36">
        <f>IFERROR(IF(X176=0,"",ROUNDUP(X176/H176,0)*0.00937),"")</f>
        <v>0.42164999999999997</v>
      </c>
      <c r="Z176" s="56"/>
      <c r="AA176" s="57"/>
      <c r="AE176" s="64"/>
      <c r="BB176" s="159" t="s">
        <v>1</v>
      </c>
      <c r="BL176" s="64">
        <f>IFERROR(W176*I176/H176,"0")</f>
        <v>249.33333333333334</v>
      </c>
      <c r="BM176" s="64">
        <f>IFERROR(X176*I176/H176,"0")</f>
        <v>252.45000000000002</v>
      </c>
      <c r="BN176" s="64">
        <f>IFERROR(1/J176*(W176/H176),"0")</f>
        <v>0.37037037037037035</v>
      </c>
      <c r="BO176" s="64">
        <f>IFERROR(1/J176*(X176/H176),"0")</f>
        <v>0.375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140</v>
      </c>
      <c r="X177" s="374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>IFERROR(W177*I177/H177,"0")</f>
        <v>145.44444444444446</v>
      </c>
      <c r="BM177" s="64">
        <f>IFERROR(X177*I177/H177,"0")</f>
        <v>145.86000000000001</v>
      </c>
      <c r="BN177" s="64">
        <f>IFERROR(1/J177*(W177/H177),"0")</f>
        <v>0.21604938271604937</v>
      </c>
      <c r="BO177" s="64">
        <f>IFERROR(1/J177*(X177/H177),"0")</f>
        <v>0.21666666666666667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114.81481481481481</v>
      </c>
      <c r="X178" s="375">
        <f>IFERROR(X174/H174,"0")+IFERROR(X175/H175,"0")+IFERROR(X176/H176,"0")+IFERROR(X177/H177,"0")</f>
        <v>116</v>
      </c>
      <c r="Y178" s="375">
        <f>IFERROR(IF(Y174="",0,Y174),"0")+IFERROR(IF(Y175="",0,Y175),"0")+IFERROR(IF(Y176="",0,Y176),"0")+IFERROR(IF(Y177="",0,Y177),"0")</f>
        <v>1.0869199999999999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620</v>
      </c>
      <c r="X179" s="375">
        <f>IFERROR(SUM(X174:X177),"0")</f>
        <v>626.4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250</v>
      </c>
      <c r="X186" s="374">
        <f t="shared" si="33"/>
        <v>252.29999999999998</v>
      </c>
      <c r="Y186" s="36">
        <f>IFERROR(IF(X186=0,"",ROUNDUP(X186/H186,0)*0.02175),"")</f>
        <v>0.63074999999999992</v>
      </c>
      <c r="Z186" s="56"/>
      <c r="AA186" s="57"/>
      <c r="AE186" s="64"/>
      <c r="BB186" s="166" t="s">
        <v>1</v>
      </c>
      <c r="BL186" s="64">
        <f t="shared" si="34"/>
        <v>266.20689655172418</v>
      </c>
      <c r="BM186" s="64">
        <f t="shared" si="35"/>
        <v>268.65600000000001</v>
      </c>
      <c r="BN186" s="64">
        <f t="shared" si="36"/>
        <v>0.51313628899835795</v>
      </c>
      <c r="BO186" s="64">
        <f t="shared" si="37"/>
        <v>0.51785714285714279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280</v>
      </c>
      <c r="X187" s="374">
        <f t="shared" si="33"/>
        <v>280.8</v>
      </c>
      <c r="Y187" s="36">
        <f>IFERROR(IF(X187=0,"",ROUNDUP(X187/H187,0)*0.00753),"")</f>
        <v>0.88101000000000007</v>
      </c>
      <c r="Z187" s="56"/>
      <c r="AA187" s="57"/>
      <c r="AE187" s="64"/>
      <c r="BB187" s="167" t="s">
        <v>1</v>
      </c>
      <c r="BL187" s="64">
        <f t="shared" si="34"/>
        <v>311.73333333333341</v>
      </c>
      <c r="BM187" s="64">
        <f t="shared" si="35"/>
        <v>312.62400000000008</v>
      </c>
      <c r="BN187" s="64">
        <f t="shared" si="36"/>
        <v>0.74786324786324787</v>
      </c>
      <c r="BO187" s="64">
        <f t="shared" si="37"/>
        <v>0.75000000000000011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320</v>
      </c>
      <c r="X189" s="374">
        <f t="shared" si="33"/>
        <v>321.59999999999997</v>
      </c>
      <c r="Y189" s="36">
        <f>IFERROR(IF(X189=0,"",ROUNDUP(X189/H189,0)*0.00753),"")</f>
        <v>1.00902</v>
      </c>
      <c r="Z189" s="56"/>
      <c r="AA189" s="57"/>
      <c r="AE189" s="64"/>
      <c r="BB189" s="169" t="s">
        <v>1</v>
      </c>
      <c r="BL189" s="64">
        <f t="shared" si="34"/>
        <v>346.66666666666669</v>
      </c>
      <c r="BM189" s="64">
        <f t="shared" si="35"/>
        <v>348.4</v>
      </c>
      <c r="BN189" s="64">
        <f t="shared" si="36"/>
        <v>0.85470085470085477</v>
      </c>
      <c r="BO189" s="64">
        <f t="shared" si="37"/>
        <v>0.85897435897435892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360</v>
      </c>
      <c r="X191" s="374">
        <f t="shared" si="33"/>
        <v>360</v>
      </c>
      <c r="Y191" s="36">
        <f t="shared" ref="Y191:Y197" si="38">IFERROR(IF(X191=0,"",ROUNDUP(X191/H191,0)*0.00753),"")</f>
        <v>1.1294999999999999</v>
      </c>
      <c r="Z191" s="56"/>
      <c r="AA191" s="57"/>
      <c r="AE191" s="64"/>
      <c r="BB191" s="171" t="s">
        <v>1</v>
      </c>
      <c r="BL191" s="64">
        <f t="shared" si="34"/>
        <v>403.5</v>
      </c>
      <c r="BM191" s="64">
        <f t="shared" si="35"/>
        <v>403.5</v>
      </c>
      <c r="BN191" s="64">
        <f t="shared" si="36"/>
        <v>0.96153846153846145</v>
      </c>
      <c r="BO191" s="64">
        <f t="shared" si="37"/>
        <v>0.96153846153846145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640</v>
      </c>
      <c r="X193" s="374">
        <f t="shared" si="33"/>
        <v>640.79999999999995</v>
      </c>
      <c r="Y193" s="36">
        <f t="shared" si="38"/>
        <v>2.01051</v>
      </c>
      <c r="Z193" s="56"/>
      <c r="AA193" s="57"/>
      <c r="AE193" s="64"/>
      <c r="BB193" s="173" t="s">
        <v>1</v>
      </c>
      <c r="BL193" s="64">
        <f t="shared" si="34"/>
        <v>712.53333333333342</v>
      </c>
      <c r="BM193" s="64">
        <f t="shared" si="35"/>
        <v>713.42399999999998</v>
      </c>
      <c r="BN193" s="64">
        <f t="shared" si="36"/>
        <v>1.7094017094017095</v>
      </c>
      <c r="BO193" s="64">
        <f t="shared" si="37"/>
        <v>1.7115384615384615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120</v>
      </c>
      <c r="X196" s="374">
        <f t="shared" si="33"/>
        <v>120</v>
      </c>
      <c r="Y196" s="36">
        <f t="shared" si="38"/>
        <v>0.3765</v>
      </c>
      <c r="Z196" s="56"/>
      <c r="AA196" s="57"/>
      <c r="AE196" s="64"/>
      <c r="BB196" s="176" t="s">
        <v>1</v>
      </c>
      <c r="BL196" s="64">
        <f t="shared" si="34"/>
        <v>133.60000000000002</v>
      </c>
      <c r="BM196" s="64">
        <f t="shared" si="35"/>
        <v>133.60000000000002</v>
      </c>
      <c r="BN196" s="64">
        <f t="shared" si="36"/>
        <v>0.32051282051282048</v>
      </c>
      <c r="BO196" s="64">
        <f t="shared" si="37"/>
        <v>0.32051282051282048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280</v>
      </c>
      <c r="X197" s="374">
        <f t="shared" si="33"/>
        <v>280.8</v>
      </c>
      <c r="Y197" s="36">
        <f t="shared" si="38"/>
        <v>0.88101000000000007</v>
      </c>
      <c r="Z197" s="56"/>
      <c r="AA197" s="57"/>
      <c r="AE197" s="64"/>
      <c r="BB197" s="177" t="s">
        <v>1</v>
      </c>
      <c r="BL197" s="64">
        <f t="shared" si="34"/>
        <v>312.43333333333334</v>
      </c>
      <c r="BM197" s="64">
        <f t="shared" si="35"/>
        <v>313.32600000000002</v>
      </c>
      <c r="BN197" s="64">
        <f t="shared" si="36"/>
        <v>0.74786324786324787</v>
      </c>
      <c r="BO197" s="64">
        <f t="shared" si="37"/>
        <v>0.75000000000000011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862.06896551724128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864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6.9183000000000003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2250</v>
      </c>
      <c r="X199" s="375">
        <f>IFERROR(SUM(X181:X197),"0")</f>
        <v>2256.3000000000002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56</v>
      </c>
      <c r="X203" s="374">
        <f>IFERROR(IF(W203="",0,CEILING((W203/$H203),1)*$H203),"")</f>
        <v>57.599999999999994</v>
      </c>
      <c r="Y203" s="36">
        <f>IFERROR(IF(X203=0,"",ROUNDUP(X203/H203,0)*0.00753),"")</f>
        <v>0.18071999999999999</v>
      </c>
      <c r="Z203" s="56"/>
      <c r="AA203" s="57"/>
      <c r="AE203" s="64"/>
      <c r="BB203" s="180" t="s">
        <v>1</v>
      </c>
      <c r="BL203" s="64">
        <f>IFERROR(W203*I203/H203,"0")</f>
        <v>62.346666666666671</v>
      </c>
      <c r="BM203" s="64">
        <f>IFERROR(X203*I203/H203,"0")</f>
        <v>64.128</v>
      </c>
      <c r="BN203" s="64">
        <f>IFERROR(1/J203*(W203/H203),"0")</f>
        <v>0.1495726495726496</v>
      </c>
      <c r="BO203" s="64">
        <f>IFERROR(1/J203*(X203/H203),"0")</f>
        <v>0.15384615384615385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56</v>
      </c>
      <c r="X204" s="374">
        <f>IFERROR(IF(W204="",0,CEILING((W204/$H204),1)*$H204),"")</f>
        <v>57.599999999999994</v>
      </c>
      <c r="Y204" s="36">
        <f>IFERROR(IF(X204=0,"",ROUNDUP(X204/H204,0)*0.00753),"")</f>
        <v>0.18071999999999999</v>
      </c>
      <c r="Z204" s="56"/>
      <c r="AA204" s="57"/>
      <c r="AE204" s="64"/>
      <c r="BB204" s="181" t="s">
        <v>1</v>
      </c>
      <c r="BL204" s="64">
        <f>IFERROR(W204*I204/H204,"0")</f>
        <v>62.346666666666671</v>
      </c>
      <c r="BM204" s="64">
        <f>IFERROR(X204*I204/H204,"0")</f>
        <v>64.128</v>
      </c>
      <c r="BN204" s="64">
        <f>IFERROR(1/J204*(W204/H204),"0")</f>
        <v>0.1495726495726496</v>
      </c>
      <c r="BO204" s="64">
        <f>IFERROR(1/J204*(X204/H204),"0")</f>
        <v>0.15384615384615385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46.666666666666671</v>
      </c>
      <c r="X205" s="375">
        <f>IFERROR(X201/H201,"0")+IFERROR(X202/H202,"0")+IFERROR(X203/H203,"0")+IFERROR(X204/H204,"0")</f>
        <v>48</v>
      </c>
      <c r="Y205" s="375">
        <f>IFERROR(IF(Y201="",0,Y201),"0")+IFERROR(IF(Y202="",0,Y202),"0")+IFERROR(IF(Y203="",0,Y203),"0")+IFERROR(IF(Y204="",0,Y204),"0")</f>
        <v>0.36143999999999998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112</v>
      </c>
      <c r="X206" s="375">
        <f>IFERROR(SUM(X201:X204),"0")</f>
        <v>115.19999999999999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12</v>
      </c>
      <c r="X214" s="374">
        <f t="shared" si="39"/>
        <v>12</v>
      </c>
      <c r="Y214" s="36">
        <f>IFERROR(IF(X214=0,"",ROUNDUP(X214/H214,0)*0.00937),"")</f>
        <v>2.811E-2</v>
      </c>
      <c r="Z214" s="56"/>
      <c r="AA214" s="57"/>
      <c r="AE214" s="64"/>
      <c r="BB214" s="187" t="s">
        <v>1</v>
      </c>
      <c r="BL214" s="64">
        <f t="shared" si="40"/>
        <v>12.72</v>
      </c>
      <c r="BM214" s="64">
        <f t="shared" si="41"/>
        <v>12.72</v>
      </c>
      <c r="BN214" s="64">
        <f t="shared" si="42"/>
        <v>2.5000000000000001E-2</v>
      </c>
      <c r="BO214" s="64">
        <f t="shared" si="43"/>
        <v>2.5000000000000001E-2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3</v>
      </c>
      <c r="X215" s="375">
        <f>IFERROR(X209/H209,"0")+IFERROR(X210/H210,"0")+IFERROR(X211/H211,"0")+IFERROR(X212/H212,"0")+IFERROR(X213/H213,"0")+IFERROR(X214/H214,"0")</f>
        <v>3</v>
      </c>
      <c r="Y215" s="375">
        <f>IFERROR(IF(Y209="",0,Y209),"0")+IFERROR(IF(Y210="",0,Y210),"0")+IFERROR(IF(Y211="",0,Y211),"0")+IFERROR(IF(Y212="",0,Y212),"0")+IFERROR(IF(Y213="",0,Y213),"0")+IFERROR(IF(Y214="",0,Y214),"0")</f>
        <v>2.811E-2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12</v>
      </c>
      <c r="X216" s="375">
        <f>IFERROR(SUM(X209:X214),"0")</f>
        <v>12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280</v>
      </c>
      <c r="X218" s="374">
        <f>IFERROR(IF(W218="",0,CEILING((W218/$H218),1)*$H218),"")</f>
        <v>281.40000000000003</v>
      </c>
      <c r="Y218" s="36">
        <f>IFERROR(IF(X218=0,"",ROUNDUP(X218/H218,0)*0.00502),"")</f>
        <v>0.67268000000000006</v>
      </c>
      <c r="Z218" s="56"/>
      <c r="AA218" s="57"/>
      <c r="AE218" s="64"/>
      <c r="BB218" s="188" t="s">
        <v>1</v>
      </c>
      <c r="BL218" s="64">
        <f>IFERROR(W218*I218/H218,"0")</f>
        <v>293.33333333333331</v>
      </c>
      <c r="BM218" s="64">
        <f>IFERROR(X218*I218/H218,"0")</f>
        <v>294.80000000000007</v>
      </c>
      <c r="BN218" s="64">
        <f>IFERROR(1/J218*(W218/H218),"0")</f>
        <v>0.56980056980056981</v>
      </c>
      <c r="BO218" s="64">
        <f>IFERROR(1/J218*(X218/H218),"0")</f>
        <v>0.57264957264957272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133.33333333333331</v>
      </c>
      <c r="X220" s="375">
        <f>IFERROR(X218/H218,"0")+IFERROR(X219/H219,"0")</f>
        <v>134</v>
      </c>
      <c r="Y220" s="375">
        <f>IFERROR(IF(Y218="",0,Y218),"0")+IFERROR(IF(Y219="",0,Y219),"0")</f>
        <v>0.67268000000000006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280</v>
      </c>
      <c r="X221" s="375">
        <f>IFERROR(SUM(X218:X219),"0")</f>
        <v>281.40000000000003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60</v>
      </c>
      <c r="X224" s="374">
        <f t="shared" ref="X224:X229" si="44">IFERROR(IF(W224="",0,CEILING((W224/$H224),1)*$H224),"")</f>
        <v>69.599999999999994</v>
      </c>
      <c r="Y224" s="36">
        <f>IFERROR(IF(X224=0,"",ROUNDUP(X224/H224,0)*0.02175),"")</f>
        <v>0.1305</v>
      </c>
      <c r="Z224" s="56"/>
      <c r="AA224" s="57"/>
      <c r="AE224" s="64"/>
      <c r="BB224" s="190" t="s">
        <v>1</v>
      </c>
      <c r="BL224" s="64">
        <f t="shared" ref="BL224:BL229" si="45">IFERROR(W224*I224/H224,"0")</f>
        <v>62.482758620689651</v>
      </c>
      <c r="BM224" s="64">
        <f t="shared" ref="BM224:BM229" si="46">IFERROR(X224*I224/H224,"0")</f>
        <v>72.47999999999999</v>
      </c>
      <c r="BN224" s="64">
        <f t="shared" ref="BN224:BN229" si="47">IFERROR(1/J224*(W224/H224),"0")</f>
        <v>9.2364532019704432E-2</v>
      </c>
      <c r="BO224" s="64">
        <f t="shared" ref="BO224:BO229" si="48">IFERROR(1/J224*(X224/H224),"0")</f>
        <v>0.10714285714285714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100</v>
      </c>
      <c r="X226" s="374">
        <f t="shared" si="44"/>
        <v>104.39999999999999</v>
      </c>
      <c r="Y226" s="36">
        <f>IFERROR(IF(X226=0,"",ROUNDUP(X226/H226,0)*0.02175),"")</f>
        <v>0.19574999999999998</v>
      </c>
      <c r="Z226" s="56"/>
      <c r="AA226" s="57"/>
      <c r="AE226" s="64"/>
      <c r="BB226" s="192" t="s">
        <v>1</v>
      </c>
      <c r="BL226" s="64">
        <f t="shared" si="45"/>
        <v>104.13793103448276</v>
      </c>
      <c r="BM226" s="64">
        <f t="shared" si="46"/>
        <v>108.71999999999998</v>
      </c>
      <c r="BN226" s="64">
        <f t="shared" si="47"/>
        <v>0.1539408866995074</v>
      </c>
      <c r="BO226" s="64">
        <f t="shared" si="48"/>
        <v>0.1607142857142857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60</v>
      </c>
      <c r="X229" s="374">
        <f t="shared" si="44"/>
        <v>60</v>
      </c>
      <c r="Y229" s="36">
        <f>IFERROR(IF(X229=0,"",ROUNDUP(X229/H229,0)*0.00937),"")</f>
        <v>0.14055000000000001</v>
      </c>
      <c r="Z229" s="56"/>
      <c r="AA229" s="57"/>
      <c r="AE229" s="64"/>
      <c r="BB229" s="195" t="s">
        <v>1</v>
      </c>
      <c r="BL229" s="64">
        <f t="shared" si="45"/>
        <v>63.6</v>
      </c>
      <c r="BM229" s="64">
        <f t="shared" si="46"/>
        <v>63.6</v>
      </c>
      <c r="BN229" s="64">
        <f t="shared" si="47"/>
        <v>0.125</v>
      </c>
      <c r="BO229" s="64">
        <f t="shared" si="48"/>
        <v>0.125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31.793103448275865</v>
      </c>
      <c r="X230" s="375">
        <f>IFERROR(X224/H224,"0")+IFERROR(X225/H225,"0")+IFERROR(X226/H226,"0")+IFERROR(X227/H227,"0")+IFERROR(X228/H228,"0")+IFERROR(X229/H229,"0")</f>
        <v>33</v>
      </c>
      <c r="Y230" s="375">
        <f>IFERROR(IF(Y224="",0,Y224),"0")+IFERROR(IF(Y225="",0,Y225),"0")+IFERROR(IF(Y226="",0,Y226),"0")+IFERROR(IF(Y227="",0,Y227),"0")+IFERROR(IF(Y228="",0,Y228),"0")+IFERROR(IF(Y229="",0,Y229),"0")</f>
        <v>0.49491000000000002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232</v>
      </c>
      <c r="X231" s="375">
        <f>IFERROR(SUM(X224:X229),"0")</f>
        <v>246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22.4</v>
      </c>
      <c r="X258" s="374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64"/>
      <c r="BB258" s="214" t="s">
        <v>1</v>
      </c>
      <c r="BL258" s="64">
        <f>IFERROR(W258*I258/H258,"0")</f>
        <v>23.733333333333334</v>
      </c>
      <c r="BM258" s="64">
        <f>IFERROR(X258*I258/H258,"0")</f>
        <v>24.92</v>
      </c>
      <c r="BN258" s="64">
        <f>IFERROR(1/J258*(W258/H258),"0")</f>
        <v>5.6980056980056981E-2</v>
      </c>
      <c r="BO258" s="64">
        <f>IFERROR(1/J258*(X258/H258),"0")</f>
        <v>5.9829059829059839E-2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13.333333333333332</v>
      </c>
      <c r="X259" s="375">
        <f>IFERROR(X255/H255,"0")+IFERROR(X256/H256,"0")+IFERROR(X257/H257,"0")+IFERROR(X258/H258,"0")</f>
        <v>14</v>
      </c>
      <c r="Y259" s="375">
        <f>IFERROR(IF(Y255="",0,Y255),"0")+IFERROR(IF(Y256="",0,Y256),"0")+IFERROR(IF(Y257="",0,Y257),"0")+IFERROR(IF(Y258="",0,Y258),"0")</f>
        <v>7.0280000000000009E-2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22.4</v>
      </c>
      <c r="X260" s="375">
        <f>IFERROR(SUM(X255:X258),"0")</f>
        <v>23.52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66</v>
      </c>
      <c r="X269" s="374">
        <f t="shared" si="55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2" t="s">
        <v>1</v>
      </c>
      <c r="BL269" s="64">
        <f t="shared" si="56"/>
        <v>72.666666666666686</v>
      </c>
      <c r="BM269" s="64">
        <f t="shared" si="57"/>
        <v>74.12</v>
      </c>
      <c r="BN269" s="64">
        <f t="shared" si="58"/>
        <v>0.21367521367521369</v>
      </c>
      <c r="BO269" s="64">
        <f t="shared" si="59"/>
        <v>0.21794871794871795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33</v>
      </c>
      <c r="X270" s="374">
        <f t="shared" si="55"/>
        <v>33.659999999999997</v>
      </c>
      <c r="Y270" s="36">
        <f>IFERROR(IF(X270=0,"",ROUNDUP(X270/H270,0)*0.00753),"")</f>
        <v>0.12801000000000001</v>
      </c>
      <c r="Z270" s="56"/>
      <c r="AA270" s="57"/>
      <c r="AE270" s="64"/>
      <c r="BB270" s="223" t="s">
        <v>1</v>
      </c>
      <c r="BL270" s="64">
        <f t="shared" si="56"/>
        <v>37.43333333333333</v>
      </c>
      <c r="BM270" s="64">
        <f t="shared" si="57"/>
        <v>38.181999999999995</v>
      </c>
      <c r="BN270" s="64">
        <f t="shared" si="58"/>
        <v>0.10683760683760685</v>
      </c>
      <c r="BO270" s="64">
        <f t="shared" si="59"/>
        <v>0.10897435897435898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50</v>
      </c>
      <c r="X271" s="375">
        <f>IFERROR(X262/H262,"0")+IFERROR(X263/H263,"0")+IFERROR(X264/H264,"0")+IFERROR(X265/H265,"0")+IFERROR(X266/H266,"0")+IFERROR(X267/H267,"0")+IFERROR(X268/H268,"0")+IFERROR(X269/H269,"0")+IFERROR(X270/H270,"0")</f>
        <v>51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0.38403000000000004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99</v>
      </c>
      <c r="X272" s="375">
        <f>IFERROR(SUM(X262:X270),"0")</f>
        <v>100.97999999999999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40</v>
      </c>
      <c r="X274" s="374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24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400</v>
      </c>
      <c r="X275" s="374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5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50</v>
      </c>
      <c r="X276" s="374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6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61.996336996336993</v>
      </c>
      <c r="X277" s="375">
        <f>IFERROR(X274/H274,"0")+IFERROR(X275/H275,"0")+IFERROR(X276/H276,"0")</f>
        <v>63</v>
      </c>
      <c r="Y277" s="375">
        <f>IFERROR(IF(Y274="",0,Y274),"0")+IFERROR(IF(Y275="",0,Y275),"0")+IFERROR(IF(Y276="",0,Y276),"0")</f>
        <v>1.37025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490</v>
      </c>
      <c r="X278" s="375">
        <f>IFERROR(SUM(X274:X276),"0")</f>
        <v>498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30</v>
      </c>
      <c r="X281" s="374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28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136</v>
      </c>
      <c r="X282" s="374">
        <f>IFERROR(IF(W282="",0,CEILING((W282/$H282),1)*$H282),"")</f>
        <v>137.69999999999999</v>
      </c>
      <c r="Y282" s="36">
        <f>IFERROR(IF(X282=0,"",ROUNDUP(X282/H282,0)*0.00753),"")</f>
        <v>0.40662000000000004</v>
      </c>
      <c r="Z282" s="56"/>
      <c r="AA282" s="57"/>
      <c r="AE282" s="64"/>
      <c r="BB282" s="229" t="s">
        <v>1</v>
      </c>
      <c r="BL282" s="64">
        <f>IFERROR(W282*I282/H282,"0")</f>
        <v>154.66666666666666</v>
      </c>
      <c r="BM282" s="64">
        <f>IFERROR(X282*I282/H282,"0")</f>
        <v>156.6</v>
      </c>
      <c r="BN282" s="64">
        <f>IFERROR(1/J282*(W282/H282),"0")</f>
        <v>0.34188034188034189</v>
      </c>
      <c r="BO282" s="64">
        <f>IFERROR(1/J282*(X282/H282),"0")</f>
        <v>0.34615384615384615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63.201754385964918</v>
      </c>
      <c r="X283" s="375">
        <f>IFERROR(X280/H280,"0")+IFERROR(X281/H281,"0")+IFERROR(X282/H282,"0")</f>
        <v>64</v>
      </c>
      <c r="Y283" s="375">
        <f>IFERROR(IF(Y280="",0,Y280),"0")+IFERROR(IF(Y281="",0,Y281),"0")+IFERROR(IF(Y282="",0,Y282),"0")</f>
        <v>0.48192000000000002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166</v>
      </c>
      <c r="X284" s="375">
        <f>IFERROR(SUM(X280:X282),"0")</f>
        <v>168.1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100</v>
      </c>
      <c r="X288" s="374">
        <f>IFERROR(IF(W288="",0,CEILING((W288/$H288),1)*$H288),"")</f>
        <v>100</v>
      </c>
      <c r="Y288" s="36">
        <f>IFERROR(IF(X288=0,"",ROUNDUP(X288/H288,0)*0.00474),"")</f>
        <v>0.23700000000000002</v>
      </c>
      <c r="Z288" s="56"/>
      <c r="AA288" s="57"/>
      <c r="AE288" s="64"/>
      <c r="BB288" s="232" t="s">
        <v>1</v>
      </c>
      <c r="BL288" s="64">
        <f>IFERROR(W288*I288/H288,"0")</f>
        <v>112.00000000000001</v>
      </c>
      <c r="BM288" s="64">
        <f>IFERROR(X288*I288/H288,"0")</f>
        <v>112.00000000000001</v>
      </c>
      <c r="BN288" s="64">
        <f>IFERROR(1/J288*(W288/H288),"0")</f>
        <v>0.21008403361344538</v>
      </c>
      <c r="BO288" s="64">
        <f>IFERROR(1/J288*(X288/H288),"0")</f>
        <v>0.21008403361344538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50</v>
      </c>
      <c r="X289" s="375">
        <f>IFERROR(X286/H286,"0")+IFERROR(X287/H287,"0")+IFERROR(X288/H288,"0")</f>
        <v>50</v>
      </c>
      <c r="Y289" s="375">
        <f>IFERROR(IF(Y286="",0,Y286),"0")+IFERROR(IF(Y287="",0,Y287),"0")+IFERROR(IF(Y288="",0,Y288),"0")</f>
        <v>0.23700000000000002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100</v>
      </c>
      <c r="X290" s="375">
        <f>IFERROR(SUM(X286:X288),"0")</f>
        <v>100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4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30</v>
      </c>
      <c r="X309" s="374">
        <f>IFERROR(IF(W309="",0,CEILING((W309/$H309),1)*$H309),"")</f>
        <v>30.6</v>
      </c>
      <c r="Y309" s="36">
        <f>IFERROR(IF(X309=0,"",ROUNDUP(X309/H309,0)*0.00753),"")</f>
        <v>0.12801000000000001</v>
      </c>
      <c r="Z309" s="56"/>
      <c r="AA309" s="57"/>
      <c r="AE309" s="64"/>
      <c r="BB309" s="242" t="s">
        <v>1</v>
      </c>
      <c r="BL309" s="64">
        <f>IFERROR(W309*I309/H309,"0")</f>
        <v>34.133333333333333</v>
      </c>
      <c r="BM309" s="64">
        <f>IFERROR(X309*I309/H309,"0")</f>
        <v>34.816000000000003</v>
      </c>
      <c r="BN309" s="64">
        <f>IFERROR(1/J309*(W309/H309),"0")</f>
        <v>0.10683760683760685</v>
      </c>
      <c r="BO309" s="64">
        <f>IFERROR(1/J309*(X309/H309),"0")</f>
        <v>0.10897435897435898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16.666666666666668</v>
      </c>
      <c r="X310" s="375">
        <f>IFERROR(X309/H309,"0")</f>
        <v>17</v>
      </c>
      <c r="Y310" s="375">
        <f>IFERROR(IF(Y309="",0,Y309),"0")</f>
        <v>0.12801000000000001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30</v>
      </c>
      <c r="X311" s="375">
        <f>IFERROR(SUM(X309:X309),"0")</f>
        <v>30.6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454.99999999999989</v>
      </c>
      <c r="X315" s="374">
        <f>IFERROR(IF(W315="",0,CEILING((W315/$H315),1)*$H315),"")</f>
        <v>455.70000000000005</v>
      </c>
      <c r="Y315" s="36">
        <f>IFERROR(IF(X315=0,"",ROUNDUP(X315/H315,0)*0.00753),"")</f>
        <v>1.63401</v>
      </c>
      <c r="Z315" s="56"/>
      <c r="AA315" s="57"/>
      <c r="AE315" s="64"/>
      <c r="BB315" s="245" t="s">
        <v>1</v>
      </c>
      <c r="BL315" s="64">
        <f>IFERROR(W315*I315/H315,"0")</f>
        <v>511.3333333333332</v>
      </c>
      <c r="BM315" s="64">
        <f>IFERROR(X315*I315/H315,"0")</f>
        <v>512.12</v>
      </c>
      <c r="BN315" s="64">
        <f>IFERROR(1/J315*(W315/H315),"0")</f>
        <v>1.3888888888888884</v>
      </c>
      <c r="BO315" s="64">
        <f>IFERROR(1/J315*(X315/H315),"0")</f>
        <v>1.391025641025641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466.66666666666663</v>
      </c>
      <c r="X316" s="375">
        <f>IFERROR(X313/H313,"0")+IFERROR(X314/H314,"0")+IFERROR(X315/H315,"0")</f>
        <v>467</v>
      </c>
      <c r="Y316" s="375">
        <f>IFERROR(IF(Y313="",0,Y313),"0")+IFERROR(IF(Y314="",0,Y314),"0")+IFERROR(IF(Y315="",0,Y315),"0")</f>
        <v>3.5165100000000002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979.99999999999989</v>
      </c>
      <c r="X317" s="375">
        <f>IFERROR(SUM(X313:X315),"0")</f>
        <v>980.7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38</v>
      </c>
      <c r="X319" s="374">
        <f>IFERROR(IF(W319="",0,CEILING((W319/$H319),1)*$H319),"")</f>
        <v>38.76</v>
      </c>
      <c r="Y319" s="36">
        <f>IFERROR(IF(X319=0,"",ROUNDUP(X319/H319,0)*0.00753),"")</f>
        <v>0.12801000000000001</v>
      </c>
      <c r="Z319" s="56"/>
      <c r="AA319" s="57"/>
      <c r="AE319" s="64"/>
      <c r="BB319" s="246" t="s">
        <v>1</v>
      </c>
      <c r="BL319" s="64">
        <f>IFERROR(W319*I319/H319,"0")</f>
        <v>42.533333333333339</v>
      </c>
      <c r="BM319" s="64">
        <f>IFERROR(X319*I319/H319,"0")</f>
        <v>43.384000000000007</v>
      </c>
      <c r="BN319" s="64">
        <f>IFERROR(1/J319*(W319/H319),"0")</f>
        <v>0.10683760683760685</v>
      </c>
      <c r="BO319" s="64">
        <f>IFERROR(1/J319*(X319/H319),"0")</f>
        <v>0.10897435897435898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16.666666666666668</v>
      </c>
      <c r="X320" s="375">
        <f>IFERROR(X319/H319,"0")</f>
        <v>17</v>
      </c>
      <c r="Y320" s="375">
        <f>IFERROR(IF(Y319="",0,Y319),"0")</f>
        <v>0.12801000000000001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38</v>
      </c>
      <c r="X321" s="375">
        <f>IFERROR(SUM(X319:X319),"0")</f>
        <v>38.76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17</v>
      </c>
      <c r="X323" s="374">
        <f>IFERROR(IF(W323="",0,CEILING((W323/$H323),1)*$H323),"")</f>
        <v>17.849999999999998</v>
      </c>
      <c r="Y323" s="36">
        <f>IFERROR(IF(X323=0,"",ROUNDUP(X323/H323,0)*0.00753),"")</f>
        <v>5.271E-2</v>
      </c>
      <c r="Z323" s="56"/>
      <c r="AA323" s="57"/>
      <c r="AE323" s="64"/>
      <c r="BB323" s="247" t="s">
        <v>1</v>
      </c>
      <c r="BL323" s="64">
        <f>IFERROR(W323*I323/H323,"0")</f>
        <v>19.833333333333336</v>
      </c>
      <c r="BM323" s="64">
        <f>IFERROR(X323*I323/H323,"0")</f>
        <v>20.824999999999999</v>
      </c>
      <c r="BN323" s="64">
        <f>IFERROR(1/J323*(W323/H323),"0")</f>
        <v>4.2735042735042736E-2</v>
      </c>
      <c r="BO323" s="64">
        <f>IFERROR(1/J323*(X323/H323),"0")</f>
        <v>4.4871794871794872E-2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6.666666666666667</v>
      </c>
      <c r="X324" s="375">
        <f>IFERROR(X323/H323,"0")</f>
        <v>7</v>
      </c>
      <c r="Y324" s="375">
        <f>IFERROR(IF(Y323="",0,Y323),"0")</f>
        <v>5.271E-2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17</v>
      </c>
      <c r="X325" s="375">
        <f>IFERROR(SUM(X323:X323),"0")</f>
        <v>17.849999999999998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9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1000</v>
      </c>
      <c r="X331" s="374">
        <f t="shared" si="65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0" t="s">
        <v>1</v>
      </c>
      <c r="BL331" s="64">
        <f t="shared" si="66"/>
        <v>1032</v>
      </c>
      <c r="BM331" s="64">
        <f t="shared" si="67"/>
        <v>1037.1600000000001</v>
      </c>
      <c r="BN331" s="64">
        <f t="shared" si="68"/>
        <v>1.3888888888888888</v>
      </c>
      <c r="BO331" s="64">
        <f t="shared" si="69"/>
        <v>1.3958333333333333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400</v>
      </c>
      <c r="X332" s="374">
        <f t="shared" si="65"/>
        <v>405</v>
      </c>
      <c r="Y332" s="36">
        <f>IFERROR(IF(X332=0,"",ROUNDUP(X332/H332,0)*0.02175),"")</f>
        <v>0.58724999999999994</v>
      </c>
      <c r="Z332" s="56"/>
      <c r="AA332" s="57"/>
      <c r="AE332" s="64"/>
      <c r="BB332" s="251" t="s">
        <v>1</v>
      </c>
      <c r="BL332" s="64">
        <f t="shared" si="66"/>
        <v>412.8</v>
      </c>
      <c r="BM332" s="64">
        <f t="shared" si="67"/>
        <v>417.96000000000004</v>
      </c>
      <c r="BN332" s="64">
        <f t="shared" si="68"/>
        <v>0.55555555555555558</v>
      </c>
      <c r="BO332" s="64">
        <f t="shared" si="69"/>
        <v>0.5625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600</v>
      </c>
      <c r="X334" s="374">
        <f t="shared" si="65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3" t="s">
        <v>1</v>
      </c>
      <c r="BL334" s="64">
        <f t="shared" si="66"/>
        <v>619.20000000000005</v>
      </c>
      <c r="BM334" s="64">
        <f t="shared" si="67"/>
        <v>619.20000000000005</v>
      </c>
      <c r="BN334" s="64">
        <f t="shared" si="68"/>
        <v>0.83333333333333326</v>
      </c>
      <c r="BO334" s="64">
        <f t="shared" si="69"/>
        <v>0.83333333333333326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143.33333333333334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144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3.0081999999999995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2050</v>
      </c>
      <c r="X340" s="375">
        <f>IFERROR(SUM(X329:X338),"0")</f>
        <v>2060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1000</v>
      </c>
      <c r="X342" s="374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58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20</v>
      </c>
      <c r="X344" s="374">
        <f>IFERROR(IF(W344="",0,CEILING((W344/$H344),1)*$H344),"")</f>
        <v>20</v>
      </c>
      <c r="Y344" s="36">
        <f>IFERROR(IF(X344=0,"",ROUNDUP(X344/H344,0)*0.00937),"")</f>
        <v>4.6850000000000003E-2</v>
      </c>
      <c r="Z344" s="56"/>
      <c r="AA344" s="57"/>
      <c r="AE344" s="64"/>
      <c r="BB344" s="260" t="s">
        <v>1</v>
      </c>
      <c r="BL344" s="64">
        <f>IFERROR(W344*I344/H344,"0")</f>
        <v>21.200000000000003</v>
      </c>
      <c r="BM344" s="64">
        <f>IFERROR(X344*I344/H344,"0")</f>
        <v>21.200000000000003</v>
      </c>
      <c r="BN344" s="64">
        <f>IFERROR(1/J344*(W344/H344),"0")</f>
        <v>4.1666666666666664E-2</v>
      </c>
      <c r="BO344" s="64">
        <f>IFERROR(1/J344*(X344/H344),"0")</f>
        <v>4.1666666666666664E-2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71.666666666666671</v>
      </c>
      <c r="X345" s="375">
        <f>IFERROR(X342/H342,"0")+IFERROR(X343/H343,"0")+IFERROR(X344/H344,"0")</f>
        <v>72</v>
      </c>
      <c r="Y345" s="375">
        <f>IFERROR(IF(Y342="",0,Y342),"0")+IFERROR(IF(Y343="",0,Y343),"0")+IFERROR(IF(Y344="",0,Y344),"0")</f>
        <v>1.5041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1020</v>
      </c>
      <c r="X346" s="375">
        <f>IFERROR(SUM(X342:X344),"0")</f>
        <v>1025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50</v>
      </c>
      <c r="X349" s="374">
        <f>IFERROR(IF(W349="",0,CEILING((W349/$H349),1)*$H349),"")</f>
        <v>54.6</v>
      </c>
      <c r="Y349" s="36">
        <f>IFERROR(IF(X349=0,"",ROUNDUP(X349/H349,0)*0.02175),"")</f>
        <v>0.15225</v>
      </c>
      <c r="Z349" s="56"/>
      <c r="AA349" s="57"/>
      <c r="AE349" s="64"/>
      <c r="BB349" s="262" t="s">
        <v>1</v>
      </c>
      <c r="BL349" s="64">
        <f>IFERROR(W349*I349/H349,"0")</f>
        <v>53.61538461538462</v>
      </c>
      <c r="BM349" s="64">
        <f>IFERROR(X349*I349/H349,"0")</f>
        <v>58.548000000000009</v>
      </c>
      <c r="BN349" s="64">
        <f>IFERROR(1/J349*(W349/H349),"0")</f>
        <v>0.11446886446886446</v>
      </c>
      <c r="BO349" s="64">
        <f>IFERROR(1/J349*(X349/H349),"0")</f>
        <v>0.125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6.4102564102564106</v>
      </c>
      <c r="X350" s="375">
        <f>IFERROR(X348/H348,"0")+IFERROR(X349/H349,"0")</f>
        <v>7</v>
      </c>
      <c r="Y350" s="375">
        <f>IFERROR(IF(Y348="",0,Y348),"0")+IFERROR(IF(Y349="",0,Y349),"0")</f>
        <v>0.15225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50</v>
      </c>
      <c r="X351" s="375">
        <f>IFERROR(SUM(X348:X349),"0")</f>
        <v>54.6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20</v>
      </c>
      <c r="X353" s="374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63" t="s">
        <v>1</v>
      </c>
      <c r="BL353" s="64">
        <f>IFERROR(W353*I353/H353,"0")</f>
        <v>21.446153846153852</v>
      </c>
      <c r="BM353" s="64">
        <f>IFERROR(X353*I353/H353,"0")</f>
        <v>25.092000000000002</v>
      </c>
      <c r="BN353" s="64">
        <f>IFERROR(1/J353*(W353/H353),"0")</f>
        <v>4.5787545787545791E-2</v>
      </c>
      <c r="BO353" s="64">
        <f>IFERROR(1/J353*(X353/H353),"0")</f>
        <v>5.3571428571428568E-2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2.5641025641025643</v>
      </c>
      <c r="X354" s="375">
        <f>IFERROR(X353/H353,"0")</f>
        <v>3</v>
      </c>
      <c r="Y354" s="375">
        <f>IFERROR(IF(Y353="",0,Y353),"0")</f>
        <v>6.5250000000000002E-2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20</v>
      </c>
      <c r="X355" s="375">
        <f>IFERROR(SUM(X353:X353),"0")</f>
        <v>23.4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150</v>
      </c>
      <c r="X358" s="374">
        <f>IFERROR(IF(W358="",0,CEILING((W358/$H358),1)*$H358),"")</f>
        <v>156</v>
      </c>
      <c r="Y358" s="36">
        <f>IFERROR(IF(X358=0,"",ROUNDUP(X358/H358,0)*0.02175),"")</f>
        <v>0.28275</v>
      </c>
      <c r="Z358" s="56"/>
      <c r="AA358" s="57"/>
      <c r="AE358" s="64"/>
      <c r="BB358" s="264" t="s">
        <v>1</v>
      </c>
      <c r="BL358" s="64">
        <f>IFERROR(W358*I358/H358,"0")</f>
        <v>156</v>
      </c>
      <c r="BM358" s="64">
        <f>IFERROR(X358*I358/H358,"0")</f>
        <v>162.24</v>
      </c>
      <c r="BN358" s="64">
        <f>IFERROR(1/J358*(W358/H358),"0")</f>
        <v>0.2232142857142857</v>
      </c>
      <c r="BO358" s="64">
        <f>IFERROR(1/J358*(X358/H358),"0")</f>
        <v>0.23214285714285712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12.5</v>
      </c>
      <c r="X363" s="375">
        <f>IFERROR(X358/H358,"0")+IFERROR(X359/H359,"0")+IFERROR(X360/H360,"0")+IFERROR(X361/H361,"0")+IFERROR(X362/H362,"0")</f>
        <v>13</v>
      </c>
      <c r="Y363" s="375">
        <f>IFERROR(IF(Y358="",0,Y358),"0")+IFERROR(IF(Y359="",0,Y359),"0")+IFERROR(IF(Y360="",0,Y360),"0")+IFERROR(IF(Y361="",0,Y361),"0")+IFERROR(IF(Y362="",0,Y362),"0")</f>
        <v>0.28275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150</v>
      </c>
      <c r="X364" s="375">
        <f>IFERROR(SUM(X358:X362),"0")</f>
        <v>156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50</v>
      </c>
      <c r="X371" s="374">
        <f>IFERROR(IF(W371="",0,CEILING((W371/$H371),1)*$H371),"")</f>
        <v>54.6</v>
      </c>
      <c r="Y371" s="36">
        <f>IFERROR(IF(X371=0,"",ROUNDUP(X371/H371,0)*0.02175),"")</f>
        <v>0.15225</v>
      </c>
      <c r="Z371" s="56"/>
      <c r="AA371" s="57"/>
      <c r="AE371" s="64"/>
      <c r="BB371" s="271" t="s">
        <v>1</v>
      </c>
      <c r="BL371" s="64">
        <f>IFERROR(W371*I371/H371,"0")</f>
        <v>53.61538461538462</v>
      </c>
      <c r="BM371" s="64">
        <f>IFERROR(X371*I371/H371,"0")</f>
        <v>58.548000000000009</v>
      </c>
      <c r="BN371" s="64">
        <f>IFERROR(1/J371*(W371/H371),"0")</f>
        <v>0.11446886446886446</v>
      </c>
      <c r="BO371" s="64">
        <f>IFERROR(1/J371*(X371/H371),"0")</f>
        <v>0.125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6.4102564102564106</v>
      </c>
      <c r="X375" s="375">
        <f>IFERROR(X371/H371,"0")+IFERROR(X372/H372,"0")+IFERROR(X373/H373,"0")+IFERROR(X374/H374,"0")</f>
        <v>7</v>
      </c>
      <c r="Y375" s="375">
        <f>IFERROR(IF(Y371="",0,Y371),"0")+IFERROR(IF(Y372="",0,Y372),"0")+IFERROR(IF(Y373="",0,Y373),"0")+IFERROR(IF(Y374="",0,Y374),"0")</f>
        <v>0.15225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50</v>
      </c>
      <c r="X376" s="375">
        <f>IFERROR(SUM(X371:X374),"0")</f>
        <v>54.6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18</v>
      </c>
      <c r="X385" s="374">
        <f>IFERROR(IF(W385="",0,CEILING((W385/$H385),1)*$H385),"")</f>
        <v>18.900000000000002</v>
      </c>
      <c r="Y385" s="36">
        <f>IFERROR(IF(X385=0,"",ROUNDUP(X385/H385,0)*0.00753),"")</f>
        <v>5.271E-2</v>
      </c>
      <c r="Z385" s="56"/>
      <c r="AA385" s="57"/>
      <c r="AE385" s="64"/>
      <c r="BB385" s="277" t="s">
        <v>1</v>
      </c>
      <c r="BL385" s="64">
        <f>IFERROR(W385*I385/H385,"0")</f>
        <v>19.333333333333332</v>
      </c>
      <c r="BM385" s="64">
        <f>IFERROR(X385*I385/H385,"0")</f>
        <v>20.3</v>
      </c>
      <c r="BN385" s="64">
        <f>IFERROR(1/J385*(W385/H385),"0")</f>
        <v>4.2735042735042729E-2</v>
      </c>
      <c r="BO385" s="64">
        <f>IFERROR(1/J385*(X385/H385),"0")</f>
        <v>4.4871794871794872E-2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6.6666666666666661</v>
      </c>
      <c r="X386" s="375">
        <f>IFERROR(X384/H384,"0")+IFERROR(X385/H385,"0")</f>
        <v>7</v>
      </c>
      <c r="Y386" s="375">
        <f>IFERROR(IF(Y384="",0,Y384),"0")+IFERROR(IF(Y385="",0,Y385),"0")</f>
        <v>5.271E-2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18</v>
      </c>
      <c r="X387" s="375">
        <f>IFERROR(SUM(X384:X385),"0")</f>
        <v>18.900000000000002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90</v>
      </c>
      <c r="X389" s="374">
        <f t="shared" ref="X389:X401" si="70">IFERROR(IF(W389="",0,CEILING((W389/$H389),1)*$H389),"")</f>
        <v>92.4</v>
      </c>
      <c r="Y389" s="36">
        <f>IFERROR(IF(X389=0,"",ROUNDUP(X389/H389,0)*0.00753),"")</f>
        <v>0.16566</v>
      </c>
      <c r="Z389" s="56"/>
      <c r="AA389" s="57"/>
      <c r="AE389" s="64"/>
      <c r="BB389" s="278" t="s">
        <v>1</v>
      </c>
      <c r="BL389" s="64">
        <f t="shared" ref="BL389:BL401" si="71">IFERROR(W389*I389/H389,"0")</f>
        <v>94.928571428571416</v>
      </c>
      <c r="BM389" s="64">
        <f t="shared" ref="BM389:BM401" si="72">IFERROR(X389*I389/H389,"0")</f>
        <v>97.46</v>
      </c>
      <c r="BN389" s="64">
        <f t="shared" ref="BN389:BN401" si="73">IFERROR(1/J389*(W389/H389),"0")</f>
        <v>0.13736263736263735</v>
      </c>
      <c r="BO389" s="64">
        <f t="shared" ref="BO389:BO401" si="74">IFERROR(1/J389*(X389/H389),"0")</f>
        <v>0.14102564102564102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50</v>
      </c>
      <c r="X391" s="374">
        <f t="shared" si="70"/>
        <v>50.400000000000006</v>
      </c>
      <c r="Y391" s="36">
        <f>IFERROR(IF(X391=0,"",ROUNDUP(X391/H391,0)*0.00753),"")</f>
        <v>9.0359999999999996E-2</v>
      </c>
      <c r="Z391" s="56"/>
      <c r="AA391" s="57"/>
      <c r="AE391" s="64"/>
      <c r="BB391" s="280" t="s">
        <v>1</v>
      </c>
      <c r="BL391" s="64">
        <f t="shared" si="71"/>
        <v>52.738095238095234</v>
      </c>
      <c r="BM391" s="64">
        <f t="shared" si="72"/>
        <v>53.160000000000004</v>
      </c>
      <c r="BN391" s="64">
        <f t="shared" si="73"/>
        <v>7.6312576312576319E-2</v>
      </c>
      <c r="BO391" s="64">
        <f t="shared" si="74"/>
        <v>7.6923076923076927E-2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224</v>
      </c>
      <c r="X392" s="374">
        <f t="shared" si="70"/>
        <v>225.12</v>
      </c>
      <c r="Y392" s="36">
        <f>IFERROR(IF(X392=0,"",ROUNDUP(X392/H392,0)*0.00753),"")</f>
        <v>1.00902</v>
      </c>
      <c r="Z392" s="56"/>
      <c r="AA392" s="57"/>
      <c r="AE392" s="64"/>
      <c r="BB392" s="281" t="s">
        <v>1</v>
      </c>
      <c r="BL392" s="64">
        <f t="shared" si="71"/>
        <v>346.66666666666669</v>
      </c>
      <c r="BM392" s="64">
        <f t="shared" si="72"/>
        <v>348.40000000000003</v>
      </c>
      <c r="BN392" s="64">
        <f t="shared" si="73"/>
        <v>0.85470085470085477</v>
      </c>
      <c r="BO392" s="64">
        <f t="shared" si="74"/>
        <v>0.85897435897435892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105</v>
      </c>
      <c r="X394" s="374">
        <f t="shared" si="70"/>
        <v>105</v>
      </c>
      <c r="Y394" s="36">
        <f t="shared" si="75"/>
        <v>0.251</v>
      </c>
      <c r="Z394" s="56"/>
      <c r="AA394" s="57"/>
      <c r="AE394" s="64"/>
      <c r="BB394" s="283" t="s">
        <v>1</v>
      </c>
      <c r="BL394" s="64">
        <f t="shared" si="71"/>
        <v>111.5</v>
      </c>
      <c r="BM394" s="64">
        <f t="shared" si="72"/>
        <v>111.5</v>
      </c>
      <c r="BN394" s="64">
        <f t="shared" si="73"/>
        <v>0.21367521367521369</v>
      </c>
      <c r="BO394" s="64">
        <f t="shared" si="74"/>
        <v>0.21367521367521369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105</v>
      </c>
      <c r="X396" s="374">
        <f t="shared" si="70"/>
        <v>105</v>
      </c>
      <c r="Y396" s="36">
        <f t="shared" si="75"/>
        <v>0.251</v>
      </c>
      <c r="Z396" s="56"/>
      <c r="AA396" s="57"/>
      <c r="AE396" s="64"/>
      <c r="BB396" s="285" t="s">
        <v>1</v>
      </c>
      <c r="BL396" s="64">
        <f t="shared" si="71"/>
        <v>111.5</v>
      </c>
      <c r="BM396" s="64">
        <f t="shared" si="72"/>
        <v>111.5</v>
      </c>
      <c r="BN396" s="64">
        <f t="shared" si="73"/>
        <v>0.21367521367521369</v>
      </c>
      <c r="BO396" s="64">
        <f t="shared" si="74"/>
        <v>0.21367521367521369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87.5</v>
      </c>
      <c r="X400" s="374">
        <f t="shared" si="70"/>
        <v>88.2</v>
      </c>
      <c r="Y400" s="36">
        <f t="shared" si="75"/>
        <v>0.21084</v>
      </c>
      <c r="Z400" s="56"/>
      <c r="AA400" s="57"/>
      <c r="AE400" s="64"/>
      <c r="BB400" s="289" t="s">
        <v>1</v>
      </c>
      <c r="BL400" s="64">
        <f t="shared" si="71"/>
        <v>92.916666666666657</v>
      </c>
      <c r="BM400" s="64">
        <f t="shared" si="72"/>
        <v>93.66</v>
      </c>
      <c r="BN400" s="64">
        <f t="shared" si="73"/>
        <v>0.17806267806267806</v>
      </c>
      <c r="BO400" s="64">
        <f t="shared" si="74"/>
        <v>0.17948717948717952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308.33333333333337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310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1.9778799999999996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661.5</v>
      </c>
      <c r="X403" s="375">
        <f>IFERROR(SUM(X389:X401),"0")</f>
        <v>666.12000000000012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9</v>
      </c>
      <c r="X415" s="374">
        <f>IFERROR(IF(W415="",0,CEILING((W415/$H415),1)*$H415),"")</f>
        <v>9.6</v>
      </c>
      <c r="Y415" s="36">
        <f>IFERROR(IF(X415=0,"",ROUNDUP(X415/H415,0)*0.00627),"")</f>
        <v>5.0160000000000003E-2</v>
      </c>
      <c r="Z415" s="56"/>
      <c r="AA415" s="57"/>
      <c r="AE415" s="64"/>
      <c r="BB415" s="295" t="s">
        <v>1</v>
      </c>
      <c r="BL415" s="64">
        <f>IFERROR(W415*I415/H415,"0")</f>
        <v>13.5</v>
      </c>
      <c r="BM415" s="64">
        <f>IFERROR(X415*I415/H415,"0")</f>
        <v>14.400000000000002</v>
      </c>
      <c r="BN415" s="64">
        <f>IFERROR(1/J415*(W415/H415),"0")</f>
        <v>3.7499999999999999E-2</v>
      </c>
      <c r="BO415" s="64">
        <f>IFERROR(1/J415*(X415/H415),"0")</f>
        <v>0.04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9</v>
      </c>
      <c r="X416" s="374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6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5.5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7.833333333333333</v>
      </c>
      <c r="BM417" s="64">
        <f>IFERROR(X417*I417/H417,"0")</f>
        <v>9.3999999999999986</v>
      </c>
      <c r="BN417" s="64">
        <f>IFERROR(1/J417*(W417/H417),"0")</f>
        <v>2.0833333333333332E-2</v>
      </c>
      <c r="BO417" s="64">
        <f>IFERROR(1/J417*(X417/H417),"0")</f>
        <v>2.5000000000000001E-2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19.166666666666664</v>
      </c>
      <c r="X418" s="375">
        <f>IFERROR(X415/H415,"0")+IFERROR(X416/H416,"0")+IFERROR(X417/H417,"0")</f>
        <v>21</v>
      </c>
      <c r="Y418" s="375">
        <f>IFERROR(IF(Y415="",0,Y415),"0")+IFERROR(IF(Y416="",0,Y416),"0")+IFERROR(IF(Y417="",0,Y417),"0")</f>
        <v>0.13167000000000001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23.5</v>
      </c>
      <c r="X419" s="375">
        <f>IFERROR(SUM(X415:X417),"0")</f>
        <v>25.8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60</v>
      </c>
      <c r="X427" s="374">
        <f t="shared" ref="X427:X433" si="76">IFERROR(IF(W427="",0,CEILING((W427/$H427),1)*$H427),"")</f>
        <v>63</v>
      </c>
      <c r="Y427" s="36">
        <f>IFERROR(IF(X427=0,"",ROUNDUP(X427/H427,0)*0.00753),"")</f>
        <v>0.11295000000000001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63.28571428571427</v>
      </c>
      <c r="BM427" s="64">
        <f t="shared" ref="BM427:BM433" si="78">IFERROR(X427*I427/H427,"0")</f>
        <v>66.449999999999989</v>
      </c>
      <c r="BN427" s="64">
        <f t="shared" ref="BN427:BN433" si="79">IFERROR(1/J427*(W427/H427),"0")</f>
        <v>9.1575091575091569E-2</v>
      </c>
      <c r="BO427" s="64">
        <f t="shared" ref="BO427:BO433" si="80">IFERROR(1/J427*(X427/H427),"0")</f>
        <v>9.6153846153846145E-2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17.5</v>
      </c>
      <c r="X432" s="374">
        <f t="shared" si="76"/>
        <v>18.900000000000002</v>
      </c>
      <c r="Y432" s="36">
        <f>IFERROR(IF(X432=0,"",ROUNDUP(X432/H432,0)*0.00502),"")</f>
        <v>4.5179999999999998E-2</v>
      </c>
      <c r="Z432" s="56"/>
      <c r="AA432" s="57"/>
      <c r="AE432" s="64"/>
      <c r="BB432" s="305" t="s">
        <v>1</v>
      </c>
      <c r="BL432" s="64">
        <f t="shared" si="77"/>
        <v>18.583333333333332</v>
      </c>
      <c r="BM432" s="64">
        <f t="shared" si="78"/>
        <v>20.07</v>
      </c>
      <c r="BN432" s="64">
        <f t="shared" si="79"/>
        <v>3.5612535612535613E-2</v>
      </c>
      <c r="BO432" s="64">
        <f t="shared" si="80"/>
        <v>3.8461538461538464E-2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22.619047619047617</v>
      </c>
      <c r="X434" s="375">
        <f>IFERROR(X427/H427,"0")+IFERROR(X428/H428,"0")+IFERROR(X429/H429,"0")+IFERROR(X430/H430,"0")+IFERROR(X431/H431,"0")+IFERROR(X432/H432,"0")+IFERROR(X433/H433,"0")</f>
        <v>24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0.15812999999999999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77.5</v>
      </c>
      <c r="X435" s="375">
        <f>IFERROR(SUM(X427:X433),"0")</f>
        <v>81.900000000000006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6</v>
      </c>
      <c r="X437" s="374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07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5</v>
      </c>
      <c r="X439" s="375">
        <f>IFERROR(X437/H437,"0")+IFERROR(X438/H438,"0")</f>
        <v>5</v>
      </c>
      <c r="Y439" s="375">
        <f>IFERROR(IF(Y437="",0,Y437),"0")+IFERROR(IF(Y438="",0,Y438),"0")</f>
        <v>3.1350000000000003E-2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6</v>
      </c>
      <c r="X440" s="375">
        <f>IFERROR(SUM(X437:X438),"0")</f>
        <v>6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5.5</v>
      </c>
      <c r="X442" s="374">
        <f>IFERROR(IF(W442="",0,CEILING((W442/$H442),1)*$H442),"")</f>
        <v>6.6000000000000005</v>
      </c>
      <c r="Y442" s="36">
        <f>IFERROR(IF(X442=0,"",ROUNDUP(X442/H442,0)*0.00627),"")</f>
        <v>3.1350000000000003E-2</v>
      </c>
      <c r="Z442" s="56"/>
      <c r="AA442" s="57"/>
      <c r="AE442" s="64"/>
      <c r="BB442" s="309" t="s">
        <v>1</v>
      </c>
      <c r="BL442" s="64">
        <f>IFERROR(W442*I442/H442,"0")</f>
        <v>7.833333333333333</v>
      </c>
      <c r="BM442" s="64">
        <f>IFERROR(X442*I442/H442,"0")</f>
        <v>9.3999999999999986</v>
      </c>
      <c r="BN442" s="64">
        <f>IFERROR(1/J442*(W442/H442),"0")</f>
        <v>2.0833333333333332E-2</v>
      </c>
      <c r="BO442" s="64">
        <f>IFERROR(1/J442*(X442/H442),"0")</f>
        <v>2.5000000000000001E-2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4.1666666666666661</v>
      </c>
      <c r="X443" s="375">
        <f>IFERROR(X442/H442,"0")</f>
        <v>5</v>
      </c>
      <c r="Y443" s="375">
        <f>IFERROR(IF(Y442="",0,Y442),"0")</f>
        <v>3.1350000000000003E-2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5.5</v>
      </c>
      <c r="X444" s="375">
        <f>IFERROR(SUM(X442:X442),"0")</f>
        <v>6.6000000000000005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7.5</v>
      </c>
      <c r="X446" s="374">
        <f>IFERROR(IF(W446="",0,CEILING((W446/$H446),1)*$H446),"")</f>
        <v>9</v>
      </c>
      <c r="Y446" s="36">
        <f>IFERROR(IF(X446=0,"",ROUNDUP(X446/H446,0)*0.00627),"")</f>
        <v>1.881E-2</v>
      </c>
      <c r="Z446" s="56"/>
      <c r="AA446" s="57"/>
      <c r="AE446" s="64"/>
      <c r="BB446" s="310" t="s">
        <v>1</v>
      </c>
      <c r="BL446" s="64">
        <f>IFERROR(W446*I446/H446,"0")</f>
        <v>9</v>
      </c>
      <c r="BM446" s="64">
        <f>IFERROR(X446*I446/H446,"0")</f>
        <v>10.799999999999999</v>
      </c>
      <c r="BN446" s="64">
        <f>IFERROR(1/J446*(W446/H446),"0")</f>
        <v>1.2500000000000001E-2</v>
      </c>
      <c r="BO446" s="64">
        <f>IFERROR(1/J446*(X446/H446),"0")</f>
        <v>1.4999999999999999E-2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2.5</v>
      </c>
      <c r="X447" s="375">
        <f>IFERROR(X446/H446,"0")</f>
        <v>3</v>
      </c>
      <c r="Y447" s="375">
        <f>IFERROR(IF(Y446="",0,Y446),"0")</f>
        <v>1.881E-2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7.5</v>
      </c>
      <c r="X448" s="375">
        <f>IFERROR(SUM(X446:X446),"0")</f>
        <v>9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6</v>
      </c>
      <c r="X451" s="374">
        <f>IFERROR(IF(W451="",0,CEILING((W451/$H451),1)*$H451),"")</f>
        <v>6</v>
      </c>
      <c r="Y451" s="36">
        <f>IFERROR(IF(X451=0,"",ROUNDUP(X451/H451,0)*0.00502),"")</f>
        <v>2.5100000000000001E-2</v>
      </c>
      <c r="Z451" s="56"/>
      <c r="AA451" s="57" t="s">
        <v>68</v>
      </c>
      <c r="AE451" s="64"/>
      <c r="BB451" s="311" t="s">
        <v>1</v>
      </c>
      <c r="BL451" s="64">
        <f>IFERROR(W451*I451/H451,"0")</f>
        <v>6.8600000000000012</v>
      </c>
      <c r="BM451" s="64">
        <f>IFERROR(X451*I451/H451,"0")</f>
        <v>6.8600000000000012</v>
      </c>
      <c r="BN451" s="64">
        <f>IFERROR(1/J451*(W451/H451),"0")</f>
        <v>2.1367521367521368E-2</v>
      </c>
      <c r="BO451" s="64">
        <f>IFERROR(1/J451*(X451/H451),"0")</f>
        <v>2.1367521367521368E-2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8</v>
      </c>
      <c r="X452" s="374">
        <f>IFERROR(IF(W452="",0,CEILING((W452/$H452),1)*$H452),"")</f>
        <v>8.4</v>
      </c>
      <c r="Y452" s="36">
        <f>IFERROR(IF(X452=0,"",ROUNDUP(X452/H452,0)*0.00502),"")</f>
        <v>3.5140000000000005E-2</v>
      </c>
      <c r="Z452" s="56"/>
      <c r="AA452" s="57" t="s">
        <v>68</v>
      </c>
      <c r="AE452" s="64"/>
      <c r="BB452" s="312" t="s">
        <v>1</v>
      </c>
      <c r="BL452" s="64">
        <f>IFERROR(W452*I452/H452,"0")</f>
        <v>8.6666666666666679</v>
      </c>
      <c r="BM452" s="64">
        <f>IFERROR(X452*I452/H452,"0")</f>
        <v>9.1000000000000014</v>
      </c>
      <c r="BN452" s="64">
        <f>IFERROR(1/J452*(W452/H452),"0")</f>
        <v>2.8490028490028494E-2</v>
      </c>
      <c r="BO452" s="64">
        <f>IFERROR(1/J452*(X452/H452),"0")</f>
        <v>2.9914529914529923E-2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16</v>
      </c>
      <c r="X453" s="374">
        <f>IFERROR(IF(W453="",0,CEILING((W453/$H453),1)*$H453),"")</f>
        <v>16.8</v>
      </c>
      <c r="Y453" s="36">
        <f>IFERROR(IF(X453=0,"",ROUNDUP(X453/H453,0)*0.00502),"")</f>
        <v>7.0280000000000009E-2</v>
      </c>
      <c r="Z453" s="56"/>
      <c r="AA453" s="57" t="s">
        <v>68</v>
      </c>
      <c r="AE453" s="64"/>
      <c r="BB453" s="313" t="s">
        <v>1</v>
      </c>
      <c r="BL453" s="64">
        <f>IFERROR(W453*I453/H453,"0")</f>
        <v>26.933333333333334</v>
      </c>
      <c r="BM453" s="64">
        <f>IFERROR(X453*I453/H453,"0")</f>
        <v>28.28</v>
      </c>
      <c r="BN453" s="64">
        <f>IFERROR(1/J453*(W453/H453),"0")</f>
        <v>5.6980056980056988E-2</v>
      </c>
      <c r="BO453" s="64">
        <f>IFERROR(1/J453*(X453/H453),"0")</f>
        <v>5.9829059829059845E-2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25</v>
      </c>
      <c r="X454" s="375">
        <f>IFERROR(X451/H451,"0")+IFERROR(X452/H452,"0")+IFERROR(X453/H453,"0")</f>
        <v>26</v>
      </c>
      <c r="Y454" s="375">
        <f>IFERROR(IF(Y451="",0,Y451),"0")+IFERROR(IF(Y452="",0,Y452),"0")+IFERROR(IF(Y453="",0,Y453),"0")</f>
        <v>0.13052000000000002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30</v>
      </c>
      <c r="X455" s="375">
        <f>IFERROR(SUM(X451:X453),"0")</f>
        <v>31.200000000000003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150</v>
      </c>
      <c r="X459" s="374">
        <f t="shared" ref="X459:X470" si="81">IFERROR(IF(W459="",0,CEILING((W459/$H459),1)*$H459),"")</f>
        <v>153.12</v>
      </c>
      <c r="Y459" s="36">
        <f t="shared" ref="Y459:Y465" si="82">IFERROR(IF(X459=0,"",ROUNDUP(X459/H459,0)*0.01196),"")</f>
        <v>0.34683999999999998</v>
      </c>
      <c r="Z459" s="56"/>
      <c r="AA459" s="57"/>
      <c r="AE459" s="64"/>
      <c r="BB459" s="314" t="s">
        <v>1</v>
      </c>
      <c r="BL459" s="64">
        <f t="shared" ref="BL459:BL470" si="83">IFERROR(W459*I459/H459,"0")</f>
        <v>160.22727272727272</v>
      </c>
      <c r="BM459" s="64">
        <f t="shared" ref="BM459:BM470" si="84">IFERROR(X459*I459/H459,"0")</f>
        <v>163.56</v>
      </c>
      <c r="BN459" s="64">
        <f t="shared" ref="BN459:BN470" si="85">IFERROR(1/J459*(W459/H459),"0")</f>
        <v>0.27316433566433568</v>
      </c>
      <c r="BO459" s="64">
        <f t="shared" ref="BO459:BO470" si="86">IFERROR(1/J459*(X459/H459),"0")</f>
        <v>0.27884615384615385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250</v>
      </c>
      <c r="X460" s="374">
        <f t="shared" si="81"/>
        <v>253.44</v>
      </c>
      <c r="Y460" s="36">
        <f t="shared" si="82"/>
        <v>0.57408000000000003</v>
      </c>
      <c r="Z460" s="56"/>
      <c r="AA460" s="57"/>
      <c r="AE460" s="64"/>
      <c r="BB460" s="315" t="s">
        <v>1</v>
      </c>
      <c r="BL460" s="64">
        <f t="shared" si="83"/>
        <v>267.04545454545456</v>
      </c>
      <c r="BM460" s="64">
        <f t="shared" si="84"/>
        <v>270.71999999999997</v>
      </c>
      <c r="BN460" s="64">
        <f t="shared" si="85"/>
        <v>0.45527389277389274</v>
      </c>
      <c r="BO460" s="64">
        <f t="shared" si="86"/>
        <v>0.46153846153846156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220</v>
      </c>
      <c r="X464" s="374">
        <f t="shared" si="81"/>
        <v>221.76000000000002</v>
      </c>
      <c r="Y464" s="36">
        <f t="shared" si="82"/>
        <v>0.50231999999999999</v>
      </c>
      <c r="Z464" s="56"/>
      <c r="AA464" s="57"/>
      <c r="AE464" s="64"/>
      <c r="BB464" s="319" t="s">
        <v>1</v>
      </c>
      <c r="BL464" s="64">
        <f t="shared" si="83"/>
        <v>234.99999999999997</v>
      </c>
      <c r="BM464" s="64">
        <f t="shared" si="84"/>
        <v>236.88</v>
      </c>
      <c r="BN464" s="64">
        <f t="shared" si="85"/>
        <v>0.40064102564102566</v>
      </c>
      <c r="BO464" s="64">
        <f t="shared" si="86"/>
        <v>0.40384615384615385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84</v>
      </c>
      <c r="X466" s="374">
        <f t="shared" si="81"/>
        <v>86.4</v>
      </c>
      <c r="Y466" s="36">
        <f>IFERROR(IF(X466=0,"",ROUNDUP(X466/H466,0)*0.00937),"")</f>
        <v>0.22488</v>
      </c>
      <c r="Z466" s="56"/>
      <c r="AA466" s="57"/>
      <c r="AE466" s="64"/>
      <c r="BB466" s="321" t="s">
        <v>1</v>
      </c>
      <c r="BL466" s="64">
        <f t="shared" si="83"/>
        <v>89.6</v>
      </c>
      <c r="BM466" s="64">
        <f t="shared" si="84"/>
        <v>92.16</v>
      </c>
      <c r="BN466" s="64">
        <f t="shared" si="85"/>
        <v>0.19444444444444442</v>
      </c>
      <c r="BO466" s="64">
        <f t="shared" si="86"/>
        <v>0.2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90</v>
      </c>
      <c r="X470" s="374">
        <f t="shared" si="81"/>
        <v>90</v>
      </c>
      <c r="Y470" s="36">
        <f>IFERROR(IF(X470=0,"",ROUNDUP(X470/H470,0)*0.00937),"")</f>
        <v>0.23424999999999999</v>
      </c>
      <c r="Z470" s="56"/>
      <c r="AA470" s="57"/>
      <c r="AE470" s="64"/>
      <c r="BB470" s="325" t="s">
        <v>1</v>
      </c>
      <c r="BL470" s="64">
        <f t="shared" si="83"/>
        <v>95.999999999999986</v>
      </c>
      <c r="BM470" s="64">
        <f t="shared" si="84"/>
        <v>95.999999999999986</v>
      </c>
      <c r="BN470" s="64">
        <f t="shared" si="85"/>
        <v>0.20833333333333334</v>
      </c>
      <c r="BO470" s="64">
        <f t="shared" si="86"/>
        <v>0.20833333333333334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165.75757575757575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168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1.8823699999999999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794</v>
      </c>
      <c r="X472" s="375">
        <f>IFERROR(SUM(X459:X470),"0")</f>
        <v>804.72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150</v>
      </c>
      <c r="X474" s="374">
        <f>IFERROR(IF(W474="",0,CEILING((W474/$H474),1)*$H474),"")</f>
        <v>153.12</v>
      </c>
      <c r="Y474" s="36">
        <f>IFERROR(IF(X474=0,"",ROUNDUP(X474/H474,0)*0.01196),"")</f>
        <v>0.34683999999999998</v>
      </c>
      <c r="Z474" s="56"/>
      <c r="AA474" s="57"/>
      <c r="AE474" s="64"/>
      <c r="BB474" s="326" t="s">
        <v>1</v>
      </c>
      <c r="BL474" s="64">
        <f>IFERROR(W474*I474/H474,"0")</f>
        <v>160.22727272727272</v>
      </c>
      <c r="BM474" s="64">
        <f>IFERROR(X474*I474/H474,"0")</f>
        <v>163.56</v>
      </c>
      <c r="BN474" s="64">
        <f>IFERROR(1/J474*(W474/H474),"0")</f>
        <v>0.27316433566433568</v>
      </c>
      <c r="BO474" s="64">
        <f>IFERROR(1/J474*(X474/H474),"0")</f>
        <v>0.27884615384615385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28.409090909090907</v>
      </c>
      <c r="X476" s="375">
        <f>IFERROR(X474/H474,"0")+IFERROR(X475/H475,"0")</f>
        <v>29</v>
      </c>
      <c r="Y476" s="375">
        <f>IFERROR(IF(Y474="",0,Y474),"0")+IFERROR(IF(Y475="",0,Y475),"0")</f>
        <v>0.34683999999999998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150</v>
      </c>
      <c r="X477" s="375">
        <f>IFERROR(SUM(X474:X475),"0")</f>
        <v>153.12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100</v>
      </c>
      <c r="X479" s="374">
        <f t="shared" ref="X479:X484" si="87">IFERROR(IF(W479="",0,CEILING((W479/$H479),1)*$H479),"")</f>
        <v>100.32000000000001</v>
      </c>
      <c r="Y479" s="36">
        <f>IFERROR(IF(X479=0,"",ROUNDUP(X479/H479,0)*0.01196),"")</f>
        <v>0.22724</v>
      </c>
      <c r="Z479" s="56"/>
      <c r="AA479" s="57"/>
      <c r="AE479" s="64"/>
      <c r="BB479" s="328" t="s">
        <v>1</v>
      </c>
      <c r="BL479" s="64">
        <f t="shared" ref="BL479:BL484" si="88">IFERROR(W479*I479/H479,"0")</f>
        <v>106.81818181818181</v>
      </c>
      <c r="BM479" s="64">
        <f t="shared" ref="BM479:BM484" si="89">IFERROR(X479*I479/H479,"0")</f>
        <v>107.16</v>
      </c>
      <c r="BN479" s="64">
        <f t="shared" ref="BN479:BN484" si="90">IFERROR(1/J479*(W479/H479),"0")</f>
        <v>0.18210955710955709</v>
      </c>
      <c r="BO479" s="64">
        <f t="shared" ref="BO479:BO484" si="91">IFERROR(1/J479*(X479/H479),"0")</f>
        <v>0.18269230769230771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100</v>
      </c>
      <c r="X480" s="374">
        <f t="shared" si="87"/>
        <v>100.32000000000001</v>
      </c>
      <c r="Y480" s="36">
        <f>IFERROR(IF(X480=0,"",ROUNDUP(X480/H480,0)*0.01196),"")</f>
        <v>0.22724</v>
      </c>
      <c r="Z480" s="56"/>
      <c r="AA480" s="57"/>
      <c r="AE480" s="64"/>
      <c r="BB480" s="329" t="s">
        <v>1</v>
      </c>
      <c r="BL480" s="64">
        <f t="shared" si="88"/>
        <v>106.81818181818181</v>
      </c>
      <c r="BM480" s="64">
        <f t="shared" si="89"/>
        <v>107.16</v>
      </c>
      <c r="BN480" s="64">
        <f t="shared" si="90"/>
        <v>0.18210955710955709</v>
      </c>
      <c r="BO480" s="64">
        <f t="shared" si="91"/>
        <v>0.18269230769230771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150</v>
      </c>
      <c r="X481" s="374">
        <f t="shared" si="87"/>
        <v>153.12</v>
      </c>
      <c r="Y481" s="36">
        <f>IFERROR(IF(X481=0,"",ROUNDUP(X481/H481,0)*0.01196),"")</f>
        <v>0.34683999999999998</v>
      </c>
      <c r="Z481" s="56"/>
      <c r="AA481" s="57"/>
      <c r="AE481" s="64"/>
      <c r="BB481" s="330" t="s">
        <v>1</v>
      </c>
      <c r="BL481" s="64">
        <f t="shared" si="88"/>
        <v>160.22727272727272</v>
      </c>
      <c r="BM481" s="64">
        <f t="shared" si="89"/>
        <v>163.56</v>
      </c>
      <c r="BN481" s="64">
        <f t="shared" si="90"/>
        <v>0.27316433566433568</v>
      </c>
      <c r="BO481" s="64">
        <f t="shared" si="91"/>
        <v>0.27884615384615385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42</v>
      </c>
      <c r="X482" s="374">
        <f t="shared" si="87"/>
        <v>43.2</v>
      </c>
      <c r="Y482" s="36">
        <f>IFERROR(IF(X482=0,"",ROUNDUP(X482/H482,0)*0.00937),"")</f>
        <v>0.11244</v>
      </c>
      <c r="Z482" s="56"/>
      <c r="AA482" s="57"/>
      <c r="AE482" s="64"/>
      <c r="BB482" s="331" t="s">
        <v>1</v>
      </c>
      <c r="BL482" s="64">
        <f t="shared" si="88"/>
        <v>44.8</v>
      </c>
      <c r="BM482" s="64">
        <f t="shared" si="89"/>
        <v>46.08</v>
      </c>
      <c r="BN482" s="64">
        <f t="shared" si="90"/>
        <v>9.722222222222221E-2</v>
      </c>
      <c r="BO482" s="64">
        <f t="shared" si="91"/>
        <v>0.1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18</v>
      </c>
      <c r="X483" s="374">
        <f t="shared" si="87"/>
        <v>18</v>
      </c>
      <c r="Y483" s="36">
        <f>IFERROR(IF(X483=0,"",ROUNDUP(X483/H483,0)*0.00937),"")</f>
        <v>4.6850000000000003E-2</v>
      </c>
      <c r="Z483" s="56"/>
      <c r="AA483" s="57"/>
      <c r="AE483" s="64"/>
      <c r="BB483" s="332" t="s">
        <v>1</v>
      </c>
      <c r="BL483" s="64">
        <f t="shared" si="88"/>
        <v>19.05</v>
      </c>
      <c r="BM483" s="64">
        <f t="shared" si="89"/>
        <v>19.05</v>
      </c>
      <c r="BN483" s="64">
        <f t="shared" si="90"/>
        <v>4.1666666666666664E-2</v>
      </c>
      <c r="BO483" s="64">
        <f t="shared" si="91"/>
        <v>4.1666666666666664E-2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36</v>
      </c>
      <c r="X484" s="374">
        <f t="shared" si="87"/>
        <v>36</v>
      </c>
      <c r="Y484" s="36">
        <f>IFERROR(IF(X484=0,"",ROUNDUP(X484/H484,0)*0.00937),"")</f>
        <v>9.3700000000000006E-2</v>
      </c>
      <c r="Z484" s="56"/>
      <c r="AA484" s="57"/>
      <c r="AE484" s="64"/>
      <c r="BB484" s="333" t="s">
        <v>1</v>
      </c>
      <c r="BL484" s="64">
        <f t="shared" si="88"/>
        <v>38.1</v>
      </c>
      <c r="BM484" s="64">
        <f t="shared" si="89"/>
        <v>38.1</v>
      </c>
      <c r="BN484" s="64">
        <f t="shared" si="90"/>
        <v>8.3333333333333329E-2</v>
      </c>
      <c r="BO484" s="64">
        <f t="shared" si="91"/>
        <v>8.3333333333333329E-2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92.954545454545453</v>
      </c>
      <c r="X485" s="375">
        <f>IFERROR(X479/H479,"0")+IFERROR(X480/H480,"0")+IFERROR(X481/H481,"0")+IFERROR(X482/H482,"0")+IFERROR(X483/H483,"0")+IFERROR(X484/H484,"0")</f>
        <v>94</v>
      </c>
      <c r="Y485" s="375">
        <f>IFERROR(IF(Y479="",0,Y479),"0")+IFERROR(IF(Y480="",0,Y480),"0")+IFERROR(IF(Y481="",0,Y481),"0")+IFERROR(IF(Y482="",0,Y482),"0")+IFERROR(IF(Y483="",0,Y483),"0")+IFERROR(IF(Y484="",0,Y484),"0")</f>
        <v>1.0543100000000001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446</v>
      </c>
      <c r="X486" s="375">
        <f>IFERROR(SUM(X479:X484),"0")</f>
        <v>450.96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650</v>
      </c>
      <c r="X526" s="374">
        <f>IFERROR(IF(W526="",0,CEILING((W526/$H526),1)*$H526),"")</f>
        <v>655.19999999999993</v>
      </c>
      <c r="Y526" s="36">
        <f>IFERROR(IF(X526=0,"",ROUNDUP(X526/H526,0)*0.02175),"")</f>
        <v>1.827</v>
      </c>
      <c r="Z526" s="56"/>
      <c r="AA526" s="57"/>
      <c r="AE526" s="64"/>
      <c r="BB526" s="355" t="s">
        <v>1</v>
      </c>
      <c r="BL526" s="64">
        <f>IFERROR(W526*I526/H526,"0")</f>
        <v>697.00000000000011</v>
      </c>
      <c r="BM526" s="64">
        <f>IFERROR(X526*I526/H526,"0")</f>
        <v>702.57600000000002</v>
      </c>
      <c r="BN526" s="64">
        <f>IFERROR(1/J526*(W526/H526),"0")</f>
        <v>1.4880952380952379</v>
      </c>
      <c r="BO526" s="64">
        <f>IFERROR(1/J526*(X526/H526),"0")</f>
        <v>1.5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83.333333333333329</v>
      </c>
      <c r="X531" s="375">
        <f>IFERROR(X526/H526,"0")+IFERROR(X527/H527,"0")+IFERROR(X528/H528,"0")+IFERROR(X529/H529,"0")+IFERROR(X530/H530,"0")</f>
        <v>84</v>
      </c>
      <c r="Y531" s="375">
        <f>IFERROR(IF(Y526="",0,Y526),"0")+IFERROR(IF(Y527="",0,Y527),"0")+IFERROR(IF(Y528="",0,Y528),"0")+IFERROR(IF(Y529="",0,Y529),"0")+IFERROR(IF(Y530="",0,Y530),"0")</f>
        <v>1.827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650</v>
      </c>
      <c r="X532" s="375">
        <f>IFERROR(SUM(X526:X530),"0")</f>
        <v>655.19999999999993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17025.400000000001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17212.470000000005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18333.960570941446</v>
      </c>
      <c r="X541" s="375">
        <f>IFERROR(SUM(BM22:BM537),"0")</f>
        <v>18535.069000000003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36</v>
      </c>
      <c r="X542" s="38">
        <f>ROUNDUP(SUM(BO22:BO537),0)</f>
        <v>36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19233.960570941446</v>
      </c>
      <c r="X543" s="375">
        <f>GrossWeightTotalR+PalletQtyTotalR*25</f>
        <v>19435.069000000003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4302.7405910282487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4339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41.553240000000002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245.70000000000002</v>
      </c>
      <c r="D550" s="46">
        <f>IFERROR(X57*1,"0")+IFERROR(X58*1,"0")+IFERROR(X59*1,"0")+IFERROR(X60*1,"0")</f>
        <v>619.20000000000005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2940.8399999999997</v>
      </c>
      <c r="F550" s="46">
        <f>IFERROR(X134*1,"0")+IFERROR(X135*1,"0")+IFERROR(X136*1,"0")+IFERROR(X137*1,"0")+IFERROR(X138*1,"0")</f>
        <v>854.10000000000014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749.7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2997.8999999999996</v>
      </c>
      <c r="J550" s="46">
        <f>IFERROR(X209*1,"0")+IFERROR(X210*1,"0")+IFERROR(X211*1,"0")+IFERROR(X212*1,"0")+IFERROR(X213*1,"0")+IFERROR(X214*1,"0")+IFERROR(X218*1,"0")+IFERROR(X219*1,"0")</f>
        <v>293.40000000000003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890.59999999999991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890.59999999999991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1067.9100000000001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3163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210.6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710.82000000000016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103.5</v>
      </c>
      <c r="U550" s="46">
        <f>IFERROR(X451*1,"0")+IFERROR(X452*1,"0")+IFERROR(X453*1,"0")</f>
        <v>31.200000000000003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1408.8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679.19999999999993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20,00"/>
        <filter val="1 047,60"/>
        <filter val="1 728,00"/>
        <filter val="1,67"/>
        <filter val="100,00"/>
        <filter val="103,15"/>
        <filter val="105,00"/>
        <filter val="112,00"/>
        <filter val="114,81"/>
        <filter val="12,00"/>
        <filter val="12,50"/>
        <filter val="120,00"/>
        <filter val="126,00"/>
        <filter val="13,33"/>
        <filter val="133,33"/>
        <filter val="136,00"/>
        <filter val="140,00"/>
        <filter val="143,33"/>
        <filter val="15,00"/>
        <filter val="150,00"/>
        <filter val="157,50"/>
        <filter val="16,00"/>
        <filter val="16,67"/>
        <filter val="165,76"/>
        <filter val="166,00"/>
        <filter val="17 025,40"/>
        <filter val="17,00"/>
        <filter val="17,50"/>
        <filter val="18 333,96"/>
        <filter val="18,00"/>
        <filter val="19 233,96"/>
        <filter val="19,17"/>
        <filter val="2 050,00"/>
        <filter val="2 250,00"/>
        <filter val="2,50"/>
        <filter val="2,56"/>
        <filter val="20,00"/>
        <filter val="20,48"/>
        <filter val="200,00"/>
        <filter val="210,00"/>
        <filter val="214,29"/>
        <filter val="22,40"/>
        <filter val="22,62"/>
        <filter val="220,00"/>
        <filter val="224,00"/>
        <filter val="23,50"/>
        <filter val="232,00"/>
        <filter val="237,50"/>
        <filter val="240,00"/>
        <filter val="25,00"/>
        <filter val="250,00"/>
        <filter val="26,40"/>
        <filter val="28,41"/>
        <filter val="280,00"/>
        <filter val="290,95"/>
        <filter val="3,00"/>
        <filter val="30,00"/>
        <filter val="308,33"/>
        <filter val="309,40"/>
        <filter val="31,79"/>
        <filter val="320,00"/>
        <filter val="33,00"/>
        <filter val="338,40"/>
        <filter val="35,00"/>
        <filter val="36"/>
        <filter val="36,00"/>
        <filter val="360,00"/>
        <filter val="38,00"/>
        <filter val="4 302,74"/>
        <filter val="4,17"/>
        <filter val="40,00"/>
        <filter val="400,00"/>
        <filter val="405,00"/>
        <filter val="42,00"/>
        <filter val="446,00"/>
        <filter val="450,00"/>
        <filter val="455,00"/>
        <filter val="46,67"/>
        <filter val="466,67"/>
        <filter val="48,00"/>
        <filter val="490,00"/>
        <filter val="5,00"/>
        <filter val="5,50"/>
        <filter val="50,00"/>
        <filter val="525,00"/>
        <filter val="540,00"/>
        <filter val="56,00"/>
        <filter val="6,00"/>
        <filter val="6,41"/>
        <filter val="6,67"/>
        <filter val="60,00"/>
        <filter val="600,00"/>
        <filter val="610,00"/>
        <filter val="62,00"/>
        <filter val="620,00"/>
        <filter val="63,20"/>
        <filter val="630,00"/>
        <filter val="640,00"/>
        <filter val="65,74"/>
        <filter val="650,00"/>
        <filter val="66,00"/>
        <filter val="661,50"/>
        <filter val="7,50"/>
        <filter val="70,00"/>
        <filter val="71,67"/>
        <filter val="72,60"/>
        <filter val="746,00"/>
        <filter val="77,50"/>
        <filter val="794,00"/>
        <filter val="8,00"/>
        <filter val="80,00"/>
        <filter val="83,33"/>
        <filter val="84,00"/>
        <filter val="850,00"/>
        <filter val="86,40"/>
        <filter val="862,07"/>
        <filter val="87,50"/>
        <filter val="9,00"/>
        <filter val="90,00"/>
        <filter val="92,95"/>
        <filter val="980,00"/>
        <filter val="99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