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40AEF3-1909-4713-BE3B-828F99D23A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N501" i="1"/>
  <c r="BL501" i="1"/>
  <c r="X501" i="1"/>
  <c r="BN500" i="1"/>
  <c r="BL500" i="1"/>
  <c r="X500" i="1"/>
  <c r="BN499" i="1"/>
  <c r="BL499" i="1"/>
  <c r="X499" i="1"/>
  <c r="BN498" i="1"/>
  <c r="BL498" i="1"/>
  <c r="X498" i="1"/>
  <c r="BN497" i="1"/>
  <c r="BL497" i="1"/>
  <c r="X497" i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N458" i="1"/>
  <c r="BL458" i="1"/>
  <c r="X458" i="1"/>
  <c r="BN457" i="1"/>
  <c r="BL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O427" i="1"/>
  <c r="BN426" i="1"/>
  <c r="BL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W406" i="1"/>
  <c r="W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N381" i="1"/>
  <c r="BL381" i="1"/>
  <c r="X381" i="1"/>
  <c r="O381" i="1"/>
  <c r="W377" i="1"/>
  <c r="W376" i="1"/>
  <c r="BN375" i="1"/>
  <c r="BL375" i="1"/>
  <c r="X375" i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BN357" i="1"/>
  <c r="BL357" i="1"/>
  <c r="X357" i="1"/>
  <c r="O357" i="1"/>
  <c r="BN356" i="1"/>
  <c r="BL356" i="1"/>
  <c r="X356" i="1"/>
  <c r="O356" i="1"/>
  <c r="BN355" i="1"/>
  <c r="BL355" i="1"/>
  <c r="X355" i="1"/>
  <c r="O355" i="1"/>
  <c r="W352" i="1"/>
  <c r="W351" i="1"/>
  <c r="BN350" i="1"/>
  <c r="BL350" i="1"/>
  <c r="X350" i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BO332" i="1" s="1"/>
  <c r="O332" i="1"/>
  <c r="BN331" i="1"/>
  <c r="BL331" i="1"/>
  <c r="X331" i="1"/>
  <c r="BN330" i="1"/>
  <c r="BL330" i="1"/>
  <c r="X330" i="1"/>
  <c r="O330" i="1"/>
  <c r="BN329" i="1"/>
  <c r="BL329" i="1"/>
  <c r="X329" i="1"/>
  <c r="BO329" i="1" s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W322" i="1"/>
  <c r="W321" i="1"/>
  <c r="BN320" i="1"/>
  <c r="BL320" i="1"/>
  <c r="X320" i="1"/>
  <c r="X322" i="1" s="1"/>
  <c r="O320" i="1"/>
  <c r="W318" i="1"/>
  <c r="W317" i="1"/>
  <c r="BN316" i="1"/>
  <c r="BL316" i="1"/>
  <c r="X316" i="1"/>
  <c r="X318" i="1" s="1"/>
  <c r="O316" i="1"/>
  <c r="W314" i="1"/>
  <c r="W313" i="1"/>
  <c r="BN312" i="1"/>
  <c r="BL312" i="1"/>
  <c r="X312" i="1"/>
  <c r="BO312" i="1" s="1"/>
  <c r="O312" i="1"/>
  <c r="BN311" i="1"/>
  <c r="BL311" i="1"/>
  <c r="X311" i="1"/>
  <c r="O311" i="1"/>
  <c r="BN310" i="1"/>
  <c r="BL310" i="1"/>
  <c r="X310" i="1"/>
  <c r="O310" i="1"/>
  <c r="W308" i="1"/>
  <c r="W307" i="1"/>
  <c r="BN306" i="1"/>
  <c r="BL306" i="1"/>
  <c r="X306" i="1"/>
  <c r="O306" i="1"/>
  <c r="W303" i="1"/>
  <c r="W302" i="1"/>
  <c r="BN301" i="1"/>
  <c r="BL301" i="1"/>
  <c r="X301" i="1"/>
  <c r="BO301" i="1" s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BO253" i="1" s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N243" i="1"/>
  <c r="BL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N237" i="1"/>
  <c r="BL237" i="1"/>
  <c r="X237" i="1"/>
  <c r="BO237" i="1" s="1"/>
  <c r="O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BO233" i="1" s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N226" i="1"/>
  <c r="BL226" i="1"/>
  <c r="X226" i="1"/>
  <c r="BO226" i="1" s="1"/>
  <c r="O226" i="1"/>
  <c r="BN225" i="1"/>
  <c r="BL225" i="1"/>
  <c r="X225" i="1"/>
  <c r="BO225" i="1" s="1"/>
  <c r="O225" i="1"/>
  <c r="BN224" i="1"/>
  <c r="BL224" i="1"/>
  <c r="X224" i="1"/>
  <c r="O224" i="1"/>
  <c r="BN223" i="1"/>
  <c r="BL223" i="1"/>
  <c r="X223" i="1"/>
  <c r="BO223" i="1" s="1"/>
  <c r="O223" i="1"/>
  <c r="BN222" i="1"/>
  <c r="BL222" i="1"/>
  <c r="X222" i="1"/>
  <c r="BO222" i="1" s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W213" i="1"/>
  <c r="W212" i="1"/>
  <c r="BN211" i="1"/>
  <c r="BL211" i="1"/>
  <c r="X211" i="1"/>
  <c r="BO211" i="1" s="1"/>
  <c r="O211" i="1"/>
  <c r="BN210" i="1"/>
  <c r="BL210" i="1"/>
  <c r="X210" i="1"/>
  <c r="BO210" i="1" s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BO207" i="1" s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N198" i="1"/>
  <c r="BL198" i="1"/>
  <c r="X198" i="1"/>
  <c r="O198" i="1"/>
  <c r="W196" i="1"/>
  <c r="W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O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O178" i="1"/>
  <c r="W176" i="1"/>
  <c r="W175" i="1"/>
  <c r="BN174" i="1"/>
  <c r="BL174" i="1"/>
  <c r="X174" i="1"/>
  <c r="BO174" i="1" s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X168" i="1" s="1"/>
  <c r="O166" i="1"/>
  <c r="W164" i="1"/>
  <c r="W163" i="1"/>
  <c r="BN162" i="1"/>
  <c r="BL162" i="1"/>
  <c r="X162" i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BN105" i="1"/>
  <c r="BL105" i="1"/>
  <c r="X105" i="1"/>
  <c r="W103" i="1"/>
  <c r="W102" i="1"/>
  <c r="BN101" i="1"/>
  <c r="BL101" i="1"/>
  <c r="X101" i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N95" i="1"/>
  <c r="BL95" i="1"/>
  <c r="X95" i="1"/>
  <c r="O95" i="1"/>
  <c r="W93" i="1"/>
  <c r="W92" i="1"/>
  <c r="BN91" i="1"/>
  <c r="BL91" i="1"/>
  <c r="X91" i="1"/>
  <c r="O91" i="1"/>
  <c r="BN90" i="1"/>
  <c r="BL90" i="1"/>
  <c r="X90" i="1"/>
  <c r="BO90" i="1" s="1"/>
  <c r="O90" i="1"/>
  <c r="BN89" i="1"/>
  <c r="BL89" i="1"/>
  <c r="X89" i="1"/>
  <c r="BO89" i="1" s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BO79" i="1" l="1"/>
  <c r="BM79" i="1"/>
  <c r="Y79" i="1"/>
  <c r="BO101" i="1"/>
  <c r="BM101" i="1"/>
  <c r="Y101" i="1"/>
  <c r="BO125" i="1"/>
  <c r="BM125" i="1"/>
  <c r="Y125" i="1"/>
  <c r="BO162" i="1"/>
  <c r="BM162" i="1"/>
  <c r="Y162" i="1"/>
  <c r="BO186" i="1"/>
  <c r="BM186" i="1"/>
  <c r="Y186" i="1"/>
  <c r="BO209" i="1"/>
  <c r="BM209" i="1"/>
  <c r="Y209" i="1"/>
  <c r="BO235" i="1"/>
  <c r="BM235" i="1"/>
  <c r="Y235" i="1"/>
  <c r="BO264" i="1"/>
  <c r="BM264" i="1"/>
  <c r="Y264" i="1"/>
  <c r="X307" i="1"/>
  <c r="BO306" i="1"/>
  <c r="BM306" i="1"/>
  <c r="Y306" i="1"/>
  <c r="Y307" i="1" s="1"/>
  <c r="BO310" i="1"/>
  <c r="BM310" i="1"/>
  <c r="Y310" i="1"/>
  <c r="BO334" i="1"/>
  <c r="BM334" i="1"/>
  <c r="Y334" i="1"/>
  <c r="BO371" i="1"/>
  <c r="BM371" i="1"/>
  <c r="Y371" i="1"/>
  <c r="BO403" i="1"/>
  <c r="BM403" i="1"/>
  <c r="Y403" i="1"/>
  <c r="BO464" i="1"/>
  <c r="BM464" i="1"/>
  <c r="Y464" i="1"/>
  <c r="Y30" i="1"/>
  <c r="BM30" i="1"/>
  <c r="Y59" i="1"/>
  <c r="BM59" i="1"/>
  <c r="Y60" i="1"/>
  <c r="BM60" i="1"/>
  <c r="Y71" i="1"/>
  <c r="BM71" i="1"/>
  <c r="BO91" i="1"/>
  <c r="BM91" i="1"/>
  <c r="Y91" i="1"/>
  <c r="BO113" i="1"/>
  <c r="BM113" i="1"/>
  <c r="Y113" i="1"/>
  <c r="BO149" i="1"/>
  <c r="BM149" i="1"/>
  <c r="Y149" i="1"/>
  <c r="BO178" i="1"/>
  <c r="BM178" i="1"/>
  <c r="Y178" i="1"/>
  <c r="BO194" i="1"/>
  <c r="BM194" i="1"/>
  <c r="Y194" i="1"/>
  <c r="BO224" i="1"/>
  <c r="BM224" i="1"/>
  <c r="Y224" i="1"/>
  <c r="BO243" i="1"/>
  <c r="BM243" i="1"/>
  <c r="Y243" i="1"/>
  <c r="BO291" i="1"/>
  <c r="BM291" i="1"/>
  <c r="Y291" i="1"/>
  <c r="BO327" i="1"/>
  <c r="BM327" i="1"/>
  <c r="Y327" i="1"/>
  <c r="BO357" i="1"/>
  <c r="BM357" i="1"/>
  <c r="Y357" i="1"/>
  <c r="BO391" i="1"/>
  <c r="BM391" i="1"/>
  <c r="Y391" i="1"/>
  <c r="BO427" i="1"/>
  <c r="BM427" i="1"/>
  <c r="Y427" i="1"/>
  <c r="BO480" i="1"/>
  <c r="BM480" i="1"/>
  <c r="Y480" i="1"/>
  <c r="X103" i="1"/>
  <c r="F547" i="1"/>
  <c r="X202" i="1"/>
  <c r="BO340" i="1"/>
  <c r="BM340" i="1"/>
  <c r="X352" i="1"/>
  <c r="X351" i="1"/>
  <c r="BO350" i="1"/>
  <c r="BM350" i="1"/>
  <c r="Y350" i="1"/>
  <c r="Y351" i="1" s="1"/>
  <c r="X361" i="1"/>
  <c r="BO355" i="1"/>
  <c r="BM355" i="1"/>
  <c r="Y355" i="1"/>
  <c r="BO369" i="1"/>
  <c r="BM369" i="1"/>
  <c r="Y369" i="1"/>
  <c r="BO389" i="1"/>
  <c r="BM389" i="1"/>
  <c r="Y389" i="1"/>
  <c r="BO397" i="1"/>
  <c r="BM397" i="1"/>
  <c r="Y397" i="1"/>
  <c r="BO425" i="1"/>
  <c r="BM425" i="1"/>
  <c r="Y425" i="1"/>
  <c r="BO457" i="1"/>
  <c r="BM457" i="1"/>
  <c r="Y457" i="1"/>
  <c r="BO462" i="1"/>
  <c r="BM462" i="1"/>
  <c r="Y462" i="1"/>
  <c r="BO478" i="1"/>
  <c r="BM478" i="1"/>
  <c r="Y478" i="1"/>
  <c r="W547" i="1"/>
  <c r="X504" i="1"/>
  <c r="BO497" i="1"/>
  <c r="BM497" i="1"/>
  <c r="Y497" i="1"/>
  <c r="BO499" i="1"/>
  <c r="BM499" i="1"/>
  <c r="Y499" i="1"/>
  <c r="BO501" i="1"/>
  <c r="BM501" i="1"/>
  <c r="Y501" i="1"/>
  <c r="BO503" i="1"/>
  <c r="BM503" i="1"/>
  <c r="Y503" i="1"/>
  <c r="W541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9" i="1"/>
  <c r="BM89" i="1"/>
  <c r="Y95" i="1"/>
  <c r="BM95" i="1"/>
  <c r="BO95" i="1"/>
  <c r="Y99" i="1"/>
  <c r="BM99" i="1"/>
  <c r="X117" i="1"/>
  <c r="Y107" i="1"/>
  <c r="BM107" i="1"/>
  <c r="Y111" i="1"/>
  <c r="BM111" i="1"/>
  <c r="Y115" i="1"/>
  <c r="BM115" i="1"/>
  <c r="X127" i="1"/>
  <c r="Y123" i="1"/>
  <c r="BM123" i="1"/>
  <c r="Y132" i="1"/>
  <c r="BM132" i="1"/>
  <c r="Y142" i="1"/>
  <c r="BM142" i="1"/>
  <c r="X157" i="1"/>
  <c r="Y151" i="1"/>
  <c r="BM151" i="1"/>
  <c r="Y155" i="1"/>
  <c r="BM155" i="1"/>
  <c r="I547" i="1"/>
  <c r="Y166" i="1"/>
  <c r="BM166" i="1"/>
  <c r="BO166" i="1"/>
  <c r="X176" i="1"/>
  <c r="Y174" i="1"/>
  <c r="BM174" i="1"/>
  <c r="X196" i="1"/>
  <c r="Y180" i="1"/>
  <c r="BM180" i="1"/>
  <c r="Y184" i="1"/>
  <c r="BM184" i="1"/>
  <c r="Y188" i="1"/>
  <c r="BM188" i="1"/>
  <c r="Y192" i="1"/>
  <c r="BM192" i="1"/>
  <c r="Y198" i="1"/>
  <c r="BM198" i="1"/>
  <c r="BO198" i="1"/>
  <c r="Y207" i="1"/>
  <c r="BM207" i="1"/>
  <c r="Y211" i="1"/>
  <c r="BM211" i="1"/>
  <c r="X217" i="1"/>
  <c r="Y222" i="1"/>
  <c r="BM222" i="1"/>
  <c r="Y226" i="1"/>
  <c r="BM226" i="1"/>
  <c r="Y233" i="1"/>
  <c r="BM233" i="1"/>
  <c r="Y237" i="1"/>
  <c r="BM237" i="1"/>
  <c r="Y241" i="1"/>
  <c r="BM241" i="1"/>
  <c r="Y253" i="1"/>
  <c r="BM253" i="1"/>
  <c r="Y262" i="1"/>
  <c r="BM262" i="1"/>
  <c r="Y266" i="1"/>
  <c r="BM266" i="1"/>
  <c r="Y284" i="1"/>
  <c r="BM284" i="1"/>
  <c r="Y293" i="1"/>
  <c r="BM293" i="1"/>
  <c r="Y301" i="1"/>
  <c r="BM301" i="1"/>
  <c r="X314" i="1"/>
  <c r="Y312" i="1"/>
  <c r="BM312" i="1"/>
  <c r="X313" i="1"/>
  <c r="Y316" i="1"/>
  <c r="Y317" i="1" s="1"/>
  <c r="BM316" i="1"/>
  <c r="BO316" i="1"/>
  <c r="X317" i="1"/>
  <c r="Y320" i="1"/>
  <c r="Y321" i="1" s="1"/>
  <c r="BM320" i="1"/>
  <c r="BO320" i="1"/>
  <c r="X321" i="1"/>
  <c r="Y329" i="1"/>
  <c r="BM329" i="1"/>
  <c r="Y332" i="1"/>
  <c r="BM332" i="1"/>
  <c r="Y340" i="1"/>
  <c r="BO359" i="1"/>
  <c r="BM359" i="1"/>
  <c r="Y359" i="1"/>
  <c r="X377" i="1"/>
  <c r="X376" i="1"/>
  <c r="BO375" i="1"/>
  <c r="BM375" i="1"/>
  <c r="Y375" i="1"/>
  <c r="Y376" i="1" s="1"/>
  <c r="BO381" i="1"/>
  <c r="BM381" i="1"/>
  <c r="Y381" i="1"/>
  <c r="BO393" i="1"/>
  <c r="BM393" i="1"/>
  <c r="Y393" i="1"/>
  <c r="X410" i="1"/>
  <c r="X409" i="1"/>
  <c r="BO408" i="1"/>
  <c r="BM408" i="1"/>
  <c r="Y408" i="1"/>
  <c r="Y409" i="1" s="1"/>
  <c r="X416" i="1"/>
  <c r="BO412" i="1"/>
  <c r="BM412" i="1"/>
  <c r="Y412" i="1"/>
  <c r="BO429" i="1"/>
  <c r="BM429" i="1"/>
  <c r="Y429" i="1"/>
  <c r="BO458" i="1"/>
  <c r="BM458" i="1"/>
  <c r="Y458" i="1"/>
  <c r="BO466" i="1"/>
  <c r="BM466" i="1"/>
  <c r="Y466" i="1"/>
  <c r="BO486" i="1"/>
  <c r="BM486" i="1"/>
  <c r="Y486" i="1"/>
  <c r="BO498" i="1"/>
  <c r="BM498" i="1"/>
  <c r="Y498" i="1"/>
  <c r="BO500" i="1"/>
  <c r="BM500" i="1"/>
  <c r="Y500" i="1"/>
  <c r="BO502" i="1"/>
  <c r="BM502" i="1"/>
  <c r="Y502" i="1"/>
  <c r="X365" i="1"/>
  <c r="X43" i="1"/>
  <c r="X61" i="1"/>
  <c r="X86" i="1"/>
  <c r="X92" i="1"/>
  <c r="X102" i="1"/>
  <c r="X128" i="1"/>
  <c r="X137" i="1"/>
  <c r="X169" i="1"/>
  <c r="X195" i="1"/>
  <c r="X212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H9" i="1"/>
  <c r="A10" i="1"/>
  <c r="X25" i="1"/>
  <c r="X35" i="1"/>
  <c r="X39" i="1"/>
  <c r="X47" i="1"/>
  <c r="X53" i="1"/>
  <c r="X118" i="1"/>
  <c r="X145" i="1"/>
  <c r="X158" i="1"/>
  <c r="X163" i="1"/>
  <c r="X175" i="1"/>
  <c r="X203" i="1"/>
  <c r="X218" i="1"/>
  <c r="F9" i="1"/>
  <c r="J9" i="1"/>
  <c r="B547" i="1"/>
  <c r="W538" i="1"/>
  <c r="W539" i="1"/>
  <c r="Y23" i="1"/>
  <c r="Y24" i="1" s="1"/>
  <c r="BM23" i="1"/>
  <c r="X24" i="1"/>
  <c r="W537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BM58" i="1"/>
  <c r="X62" i="1"/>
  <c r="E547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BM96" i="1"/>
  <c r="Y98" i="1"/>
  <c r="BM98" i="1"/>
  <c r="Y100" i="1"/>
  <c r="BM100" i="1"/>
  <c r="Y105" i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Y135" i="1"/>
  <c r="BM135" i="1"/>
  <c r="X136" i="1"/>
  <c r="Y141" i="1"/>
  <c r="BM141" i="1"/>
  <c r="BO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BM199" i="1"/>
  <c r="Y201" i="1"/>
  <c r="BM201" i="1"/>
  <c r="Y206" i="1"/>
  <c r="BM206" i="1"/>
  <c r="BO206" i="1"/>
  <c r="Y208" i="1"/>
  <c r="BM208" i="1"/>
  <c r="Y210" i="1"/>
  <c r="BM210" i="1"/>
  <c r="X213" i="1"/>
  <c r="Y216" i="1"/>
  <c r="Y217" i="1" s="1"/>
  <c r="BM216" i="1"/>
  <c r="Y221" i="1"/>
  <c r="BM221" i="1"/>
  <c r="BO221" i="1"/>
  <c r="Y223" i="1"/>
  <c r="BM223" i="1"/>
  <c r="Y225" i="1"/>
  <c r="BM225" i="1"/>
  <c r="L547" i="1"/>
  <c r="N547" i="1"/>
  <c r="Y232" i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80" i="1"/>
  <c r="BO285" i="1"/>
  <c r="BM285" i="1"/>
  <c r="Y285" i="1"/>
  <c r="X287" i="1"/>
  <c r="O547" i="1"/>
  <c r="X297" i="1"/>
  <c r="BO290" i="1"/>
  <c r="BM290" i="1"/>
  <c r="Y290" i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P547" i="1"/>
  <c r="X308" i="1"/>
  <c r="S547" i="1"/>
  <c r="X383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15" i="1" l="1"/>
  <c r="Y405" i="1"/>
  <c r="Y383" i="1"/>
  <c r="Y297" i="1"/>
  <c r="Y274" i="1"/>
  <c r="Y227" i="1"/>
  <c r="Y212" i="1"/>
  <c r="Y157" i="1"/>
  <c r="Y144" i="1"/>
  <c r="Y136" i="1"/>
  <c r="Y117" i="1"/>
  <c r="Y61" i="1"/>
  <c r="Y202" i="1"/>
  <c r="Y195" i="1"/>
  <c r="Y102" i="1"/>
  <c r="Y85" i="1"/>
  <c r="X538" i="1"/>
  <c r="Y482" i="1"/>
  <c r="Y245" i="1"/>
  <c r="X539" i="1"/>
  <c r="X540" i="1" s="1"/>
  <c r="Y520" i="1"/>
  <c r="Y504" i="1"/>
  <c r="X537" i="1"/>
  <c r="Y535" i="1"/>
  <c r="Y488" i="1"/>
  <c r="Y431" i="1"/>
  <c r="Y336" i="1"/>
  <c r="Y286" i="1"/>
  <c r="Y511" i="1"/>
  <c r="Y399" i="1"/>
  <c r="Y268" i="1"/>
  <c r="Y256" i="1"/>
  <c r="Y175" i="1"/>
  <c r="Y127" i="1"/>
  <c r="Y92" i="1"/>
  <c r="Y34" i="1"/>
  <c r="X541" i="1"/>
  <c r="W540" i="1"/>
  <c r="Y468" i="1"/>
  <c r="Y451" i="1"/>
  <c r="Y542" i="1" l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<sst xmlns="http://schemas.openxmlformats.org/spreadsheetml/2006/main" count="2314" uniqueCount="768">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</sst>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183" sqref="AA183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8" t="s">
        <v>0</v>
      </c>
      <c r="E1" s="462"/>
      <c r="F1" s="462"/>
      <c r="G1" s="12" t="s">
        <v>1</v>
      </c>
      <c r="H1" s="498" t="s">
        <v>2</v>
      </c>
      <c r="I1" s="462"/>
      <c r="J1" s="462"/>
      <c r="K1" s="462"/>
      <c r="L1" s="462"/>
      <c r="M1" s="462"/>
      <c r="N1" s="462"/>
      <c r="O1" s="462"/>
      <c r="P1" s="462"/>
      <c r="Q1" s="621" t="s">
        <v>3</v>
      </c>
      <c r="R1" s="462"/>
      <c r="S1" s="46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402" t="s">
        <v>8</v>
      </c>
      <c r="B5" s="403"/>
      <c r="C5" s="404"/>
      <c r="D5" s="431"/>
      <c r="E5" s="433"/>
      <c r="F5" s="619" t="s">
        <v>9</v>
      </c>
      <c r="G5" s="404"/>
      <c r="H5" s="431" t="s">
        <v>767</v>
      </c>
      <c r="I5" s="432"/>
      <c r="J5" s="432"/>
      <c r="K5" s="432"/>
      <c r="L5" s="433"/>
      <c r="M5" s="58"/>
      <c r="O5" s="24" t="s">
        <v>10</v>
      </c>
      <c r="P5" s="620">
        <v>45433</v>
      </c>
      <c r="Q5" s="531"/>
      <c r="S5" s="610" t="s">
        <v>11</v>
      </c>
      <c r="T5" s="401"/>
      <c r="U5" s="611" t="s">
        <v>12</v>
      </c>
      <c r="V5" s="531"/>
      <c r="AA5" s="51"/>
      <c r="AB5" s="51"/>
      <c r="AC5" s="51"/>
    </row>
    <row r="6" spans="1:30" s="363" customFormat="1" ht="24" customHeight="1" x14ac:dyDescent="0.2">
      <c r="A6" s="402" t="s">
        <v>13</v>
      </c>
      <c r="B6" s="403"/>
      <c r="C6" s="404"/>
      <c r="D6" s="617" t="s">
        <v>14</v>
      </c>
      <c r="E6" s="618"/>
      <c r="F6" s="618"/>
      <c r="G6" s="618"/>
      <c r="H6" s="618"/>
      <c r="I6" s="618"/>
      <c r="J6" s="618"/>
      <c r="K6" s="618"/>
      <c r="L6" s="531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Вторник</v>
      </c>
      <c r="Q6" s="376"/>
      <c r="S6" s="400" t="s">
        <v>16</v>
      </c>
      <c r="T6" s="401"/>
      <c r="U6" s="612" t="s">
        <v>17</v>
      </c>
      <c r="V6" s="457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98"/>
      <c r="M7" s="60"/>
      <c r="O7" s="24"/>
      <c r="P7" s="42"/>
      <c r="Q7" s="42"/>
      <c r="S7" s="380"/>
      <c r="T7" s="401"/>
      <c r="U7" s="613"/>
      <c r="V7" s="614"/>
      <c r="AA7" s="51"/>
      <c r="AB7" s="51"/>
      <c r="AC7" s="51"/>
    </row>
    <row r="8" spans="1:30" s="363" customFormat="1" ht="25.5" customHeight="1" x14ac:dyDescent="0.2">
      <c r="A8" s="622" t="s">
        <v>18</v>
      </c>
      <c r="B8" s="408"/>
      <c r="C8" s="409"/>
      <c r="D8" s="489"/>
      <c r="E8" s="490"/>
      <c r="F8" s="490"/>
      <c r="G8" s="490"/>
      <c r="H8" s="490"/>
      <c r="I8" s="490"/>
      <c r="J8" s="490"/>
      <c r="K8" s="490"/>
      <c r="L8" s="491"/>
      <c r="M8" s="61"/>
      <c r="O8" s="24" t="s">
        <v>19</v>
      </c>
      <c r="P8" s="623">
        <v>0.375</v>
      </c>
      <c r="Q8" s="598"/>
      <c r="S8" s="380"/>
      <c r="T8" s="401"/>
      <c r="U8" s="613"/>
      <c r="V8" s="614"/>
      <c r="AA8" s="51"/>
      <c r="AB8" s="51"/>
      <c r="AC8" s="51"/>
    </row>
    <row r="9" spans="1:30" s="363" customFormat="1" ht="39.950000000000003" customHeight="1" x14ac:dyDescent="0.2">
      <c r="A9" s="4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405"/>
      <c r="E9" s="393"/>
      <c r="F9" s="4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28"/>
      <c r="Q9" s="529"/>
      <c r="S9" s="380"/>
      <c r="T9" s="401"/>
      <c r="U9" s="615"/>
      <c r="V9" s="616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4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405"/>
      <c r="E10" s="393"/>
      <c r="F10" s="4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73" t="str">
        <f>IFERROR(VLOOKUP($D$10,Proxy,2,FALSE),"")</f>
        <v/>
      </c>
      <c r="I10" s="380"/>
      <c r="J10" s="380"/>
      <c r="K10" s="380"/>
      <c r="L10" s="380"/>
      <c r="M10" s="362"/>
      <c r="O10" s="26" t="s">
        <v>21</v>
      </c>
      <c r="P10" s="628"/>
      <c r="Q10" s="629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0"/>
      <c r="Q11" s="531"/>
      <c r="T11" s="24" t="s">
        <v>26</v>
      </c>
      <c r="U11" s="606" t="s">
        <v>27</v>
      </c>
      <c r="V11" s="529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58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4"/>
      <c r="M12" s="62"/>
      <c r="O12" s="24" t="s">
        <v>29</v>
      </c>
      <c r="P12" s="623"/>
      <c r="Q12" s="598"/>
      <c r="R12" s="23"/>
      <c r="T12" s="24"/>
      <c r="U12" s="462"/>
      <c r="V12" s="380"/>
      <c r="AA12" s="51"/>
      <c r="AB12" s="51"/>
      <c r="AC12" s="51"/>
    </row>
    <row r="13" spans="1:30" s="363" customFormat="1" ht="23.25" customHeight="1" x14ac:dyDescent="0.2">
      <c r="A13" s="658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4"/>
      <c r="M13" s="62"/>
      <c r="N13" s="26"/>
      <c r="O13" s="26" t="s">
        <v>31</v>
      </c>
      <c r="P13" s="606"/>
      <c r="Q13" s="529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58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4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44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4"/>
      <c r="M15" s="63"/>
      <c r="O15" s="461" t="s">
        <v>34</v>
      </c>
      <c r="P15" s="462"/>
      <c r="Q15" s="462"/>
      <c r="R15" s="462"/>
      <c r="S15" s="46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63"/>
      <c r="P16" s="463"/>
      <c r="Q16" s="463"/>
      <c r="R16" s="463"/>
      <c r="S16" s="46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467" t="s">
        <v>37</v>
      </c>
      <c r="D17" s="440" t="s">
        <v>38</v>
      </c>
      <c r="E17" s="540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539"/>
      <c r="Q17" s="539"/>
      <c r="R17" s="539"/>
      <c r="S17" s="540"/>
      <c r="T17" s="742" t="s">
        <v>49</v>
      </c>
      <c r="U17" s="404"/>
      <c r="V17" s="440" t="s">
        <v>50</v>
      </c>
      <c r="W17" s="440" t="s">
        <v>51</v>
      </c>
      <c r="X17" s="624" t="s">
        <v>52</v>
      </c>
      <c r="Y17" s="440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41" t="s">
        <v>57</v>
      </c>
    </row>
    <row r="18" spans="1:67" ht="14.25" customHeight="1" x14ac:dyDescent="0.2">
      <c r="A18" s="441"/>
      <c r="B18" s="441"/>
      <c r="C18" s="441"/>
      <c r="D18" s="541"/>
      <c r="E18" s="543"/>
      <c r="F18" s="441"/>
      <c r="G18" s="441"/>
      <c r="H18" s="441"/>
      <c r="I18" s="441"/>
      <c r="J18" s="441"/>
      <c r="K18" s="441"/>
      <c r="L18" s="441"/>
      <c r="M18" s="441"/>
      <c r="N18" s="441"/>
      <c r="O18" s="541"/>
      <c r="P18" s="542"/>
      <c r="Q18" s="542"/>
      <c r="R18" s="542"/>
      <c r="S18" s="543"/>
      <c r="T18" s="364" t="s">
        <v>58</v>
      </c>
      <c r="U18" s="364" t="s">
        <v>59</v>
      </c>
      <c r="V18" s="441"/>
      <c r="W18" s="441"/>
      <c r="X18" s="625"/>
      <c r="Y18" s="441"/>
      <c r="Z18" s="650"/>
      <c r="AA18" s="650"/>
      <c r="AB18" s="480"/>
      <c r="AC18" s="481"/>
      <c r="AD18" s="482"/>
      <c r="AE18" s="494"/>
      <c r="BB18" s="380"/>
    </row>
    <row r="19" spans="1:67" ht="27.75" hidden="1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hidden="1" customHeight="1" x14ac:dyDescent="0.25">
      <c r="A20" s="438" t="s">
        <v>60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65"/>
      <c r="AA20" s="365"/>
    </row>
    <row r="21" spans="1:67" ht="14.25" hidden="1" customHeight="1" x14ac:dyDescent="0.25">
      <c r="A21" s="382" t="s">
        <v>61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8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8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41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9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407" t="s">
        <v>72</v>
      </c>
      <c r="P24" s="408"/>
      <c r="Q24" s="408"/>
      <c r="R24" s="408"/>
      <c r="S24" s="408"/>
      <c r="T24" s="408"/>
      <c r="U24" s="409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80"/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1"/>
      <c r="O25" s="407" t="s">
        <v>72</v>
      </c>
      <c r="P25" s="408"/>
      <c r="Q25" s="408"/>
      <c r="R25" s="408"/>
      <c r="S25" s="408"/>
      <c r="T25" s="408"/>
      <c r="U25" s="409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2" t="s">
        <v>74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8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8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46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8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8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8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8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8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9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407" t="s">
        <v>72</v>
      </c>
      <c r="P34" s="408"/>
      <c r="Q34" s="408"/>
      <c r="R34" s="408"/>
      <c r="S34" s="408"/>
      <c r="T34" s="408"/>
      <c r="U34" s="409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80"/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1"/>
      <c r="O35" s="407" t="s">
        <v>72</v>
      </c>
      <c r="P35" s="408"/>
      <c r="Q35" s="408"/>
      <c r="R35" s="408"/>
      <c r="S35" s="408"/>
      <c r="T35" s="408"/>
      <c r="U35" s="409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2" t="s">
        <v>88</v>
      </c>
      <c r="B36" s="380"/>
      <c r="C36" s="380"/>
      <c r="D36" s="380"/>
      <c r="E36" s="380"/>
      <c r="F36" s="380"/>
      <c r="G36" s="380"/>
      <c r="H36" s="380"/>
      <c r="I36" s="380"/>
      <c r="J36" s="380"/>
      <c r="K36" s="380"/>
      <c r="L36" s="380"/>
      <c r="M36" s="380"/>
      <c r="N36" s="380"/>
      <c r="O36" s="380"/>
      <c r="P36" s="380"/>
      <c r="Q36" s="380"/>
      <c r="R36" s="380"/>
      <c r="S36" s="380"/>
      <c r="T36" s="380"/>
      <c r="U36" s="380"/>
      <c r="V36" s="380"/>
      <c r="W36" s="380"/>
      <c r="X36" s="380"/>
      <c r="Y36" s="380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8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9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407" t="s">
        <v>72</v>
      </c>
      <c r="P38" s="408"/>
      <c r="Q38" s="408"/>
      <c r="R38" s="408"/>
      <c r="S38" s="408"/>
      <c r="T38" s="408"/>
      <c r="U38" s="409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80"/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1"/>
      <c r="O39" s="407" t="s">
        <v>72</v>
      </c>
      <c r="P39" s="408"/>
      <c r="Q39" s="408"/>
      <c r="R39" s="408"/>
      <c r="S39" s="408"/>
      <c r="T39" s="408"/>
      <c r="U39" s="409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2" t="s">
        <v>93</v>
      </c>
      <c r="B40" s="380"/>
      <c r="C40" s="380"/>
      <c r="D40" s="380"/>
      <c r="E40" s="380"/>
      <c r="F40" s="380"/>
      <c r="G40" s="380"/>
      <c r="H40" s="380"/>
      <c r="I40" s="380"/>
      <c r="J40" s="380"/>
      <c r="K40" s="380"/>
      <c r="L40" s="380"/>
      <c r="M40" s="380"/>
      <c r="N40" s="380"/>
      <c r="O40" s="380"/>
      <c r="P40" s="380"/>
      <c r="Q40" s="380"/>
      <c r="R40" s="380"/>
      <c r="S40" s="380"/>
      <c r="T40" s="380"/>
      <c r="U40" s="380"/>
      <c r="V40" s="380"/>
      <c r="W40" s="380"/>
      <c r="X40" s="380"/>
      <c r="Y40" s="380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8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9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407" t="s">
        <v>72</v>
      </c>
      <c r="P42" s="408"/>
      <c r="Q42" s="408"/>
      <c r="R42" s="408"/>
      <c r="S42" s="408"/>
      <c r="T42" s="408"/>
      <c r="U42" s="409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80"/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1"/>
      <c r="O43" s="407" t="s">
        <v>72</v>
      </c>
      <c r="P43" s="408"/>
      <c r="Q43" s="408"/>
      <c r="R43" s="408"/>
      <c r="S43" s="408"/>
      <c r="T43" s="408"/>
      <c r="U43" s="409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2" t="s">
        <v>97</v>
      </c>
      <c r="B44" s="380"/>
      <c r="C44" s="380"/>
      <c r="D44" s="380"/>
      <c r="E44" s="380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8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9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407" t="s">
        <v>72</v>
      </c>
      <c r="P46" s="408"/>
      <c r="Q46" s="408"/>
      <c r="R46" s="408"/>
      <c r="S46" s="408"/>
      <c r="T46" s="408"/>
      <c r="U46" s="409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80"/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1"/>
      <c r="O47" s="407" t="s">
        <v>72</v>
      </c>
      <c r="P47" s="408"/>
      <c r="Q47" s="408"/>
      <c r="R47" s="408"/>
      <c r="S47" s="408"/>
      <c r="T47" s="408"/>
      <c r="U47" s="409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hidden="1" customHeight="1" x14ac:dyDescent="0.25">
      <c r="A49" s="438" t="s">
        <v>101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65"/>
      <c r="AA49" s="365"/>
    </row>
    <row r="50" spans="1:67" ht="14.25" hidden="1" customHeight="1" x14ac:dyDescent="0.25">
      <c r="A50" s="382" t="s">
        <v>102</v>
      </c>
      <c r="B50" s="380"/>
      <c r="C50" s="380"/>
      <c r="D50" s="380"/>
      <c r="E50" s="380"/>
      <c r="F50" s="380"/>
      <c r="G50" s="380"/>
      <c r="H50" s="380"/>
      <c r="I50" s="380"/>
      <c r="J50" s="380"/>
      <c r="K50" s="380"/>
      <c r="L50" s="380"/>
      <c r="M50" s="380"/>
      <c r="N50" s="380"/>
      <c r="O50" s="380"/>
      <c r="P50" s="380"/>
      <c r="Q50" s="380"/>
      <c r="R50" s="380"/>
      <c r="S50" s="380"/>
      <c r="T50" s="380"/>
      <c r="U50" s="380"/>
      <c r="V50" s="380"/>
      <c r="W50" s="380"/>
      <c r="X50" s="380"/>
      <c r="Y50" s="380"/>
      <c r="Z50" s="366"/>
      <c r="AA50" s="366"/>
    </row>
    <row r="51" spans="1:67" ht="27" hidden="1" customHeight="1" x14ac:dyDescent="0.25">
      <c r="A51" s="54" t="s">
        <v>103</v>
      </c>
      <c r="B51" s="54" t="s">
        <v>104</v>
      </c>
      <c r="C51" s="31">
        <v>4301020234</v>
      </c>
      <c r="D51" s="378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8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79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407" t="s">
        <v>72</v>
      </c>
      <c r="P53" s="408"/>
      <c r="Q53" s="408"/>
      <c r="R53" s="408"/>
      <c r="S53" s="408"/>
      <c r="T53" s="408"/>
      <c r="U53" s="409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hidden="1" x14ac:dyDescent="0.2">
      <c r="A54" s="380"/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1"/>
      <c r="O54" s="407" t="s">
        <v>72</v>
      </c>
      <c r="P54" s="408"/>
      <c r="Q54" s="408"/>
      <c r="R54" s="408"/>
      <c r="S54" s="408"/>
      <c r="T54" s="408"/>
      <c r="U54" s="409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hidden="1" customHeight="1" x14ac:dyDescent="0.25">
      <c r="A55" s="438" t="s">
        <v>109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65"/>
      <c r="AA55" s="365"/>
    </row>
    <row r="56" spans="1:67" ht="14.25" hidden="1" customHeight="1" x14ac:dyDescent="0.25">
      <c r="A56" s="382" t="s">
        <v>110</v>
      </c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0"/>
      <c r="M56" s="380"/>
      <c r="N56" s="380"/>
      <c r="O56" s="380"/>
      <c r="P56" s="380"/>
      <c r="Q56" s="380"/>
      <c r="R56" s="380"/>
      <c r="S56" s="380"/>
      <c r="T56" s="380"/>
      <c r="U56" s="380"/>
      <c r="V56" s="380"/>
      <c r="W56" s="380"/>
      <c r="X56" s="380"/>
      <c r="Y56" s="380"/>
      <c r="Z56" s="366"/>
      <c r="AA56" s="366"/>
    </row>
    <row r="57" spans="1:67" ht="27" hidden="1" customHeight="1" x14ac:dyDescent="0.25">
      <c r="A57" s="54" t="s">
        <v>111</v>
      </c>
      <c r="B57" s="54" t="s">
        <v>112</v>
      </c>
      <c r="C57" s="31">
        <v>4301011452</v>
      </c>
      <c r="D57" s="378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8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8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4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8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7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79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407" t="s">
        <v>72</v>
      </c>
      <c r="P61" s="408"/>
      <c r="Q61" s="408"/>
      <c r="R61" s="408"/>
      <c r="S61" s="408"/>
      <c r="T61" s="408"/>
      <c r="U61" s="409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hidden="1" x14ac:dyDescent="0.2">
      <c r="A62" s="380"/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1"/>
      <c r="O62" s="407" t="s">
        <v>72</v>
      </c>
      <c r="P62" s="408"/>
      <c r="Q62" s="408"/>
      <c r="R62" s="408"/>
      <c r="S62" s="408"/>
      <c r="T62" s="408"/>
      <c r="U62" s="409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hidden="1" customHeight="1" x14ac:dyDescent="0.25">
      <c r="A63" s="438" t="s">
        <v>100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65"/>
      <c r="AA63" s="365"/>
    </row>
    <row r="64" spans="1:67" ht="14.25" hidden="1" customHeight="1" x14ac:dyDescent="0.25">
      <c r="A64" s="382" t="s">
        <v>110</v>
      </c>
      <c r="B64" s="380"/>
      <c r="C64" s="380"/>
      <c r="D64" s="380"/>
      <c r="E64" s="380"/>
      <c r="F64" s="380"/>
      <c r="G64" s="380"/>
      <c r="H64" s="380"/>
      <c r="I64" s="380"/>
      <c r="J64" s="380"/>
      <c r="K64" s="380"/>
      <c r="L64" s="380"/>
      <c r="M64" s="380"/>
      <c r="N64" s="380"/>
      <c r="O64" s="380"/>
      <c r="P64" s="380"/>
      <c r="Q64" s="380"/>
      <c r="R64" s="380"/>
      <c r="S64" s="380"/>
      <c r="T64" s="380"/>
      <c r="U64" s="380"/>
      <c r="V64" s="380"/>
      <c r="W64" s="380"/>
      <c r="X64" s="380"/>
      <c r="Y64" s="380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8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hidden="1" customHeight="1" x14ac:dyDescent="0.25">
      <c r="A66" s="54" t="s">
        <v>122</v>
      </c>
      <c r="B66" s="54" t="s">
        <v>123</v>
      </c>
      <c r="C66" s="31">
        <v>4301011540</v>
      </c>
      <c r="D66" s="378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8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4301011625</v>
      </c>
      <c r="D68" s="378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128</v>
      </c>
      <c r="B69" s="54" t="s">
        <v>129</v>
      </c>
      <c r="C69" s="31">
        <v>4301011468</v>
      </c>
      <c r="D69" s="378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63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131</v>
      </c>
      <c r="B70" s="54" t="s">
        <v>132</v>
      </c>
      <c r="C70" s="31">
        <v>4301011703</v>
      </c>
      <c r="D70" s="378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71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8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8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136</v>
      </c>
      <c r="B73" s="54" t="s">
        <v>137</v>
      </c>
      <c r="C73" s="31">
        <v>4301011565</v>
      </c>
      <c r="D73" s="378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8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8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8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8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8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8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8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8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8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hidden="1" customHeight="1" x14ac:dyDescent="0.25">
      <c r="A83" s="54" t="s">
        <v>155</v>
      </c>
      <c r="B83" s="54" t="s">
        <v>156</v>
      </c>
      <c r="C83" s="31">
        <v>4301011415</v>
      </c>
      <c r="D83" s="378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8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idden="1" x14ac:dyDescent="0.2">
      <c r="A85" s="379"/>
      <c r="B85" s="380"/>
      <c r="C85" s="380"/>
      <c r="D85" s="380"/>
      <c r="E85" s="380"/>
      <c r="F85" s="380"/>
      <c r="G85" s="380"/>
      <c r="H85" s="380"/>
      <c r="I85" s="380"/>
      <c r="J85" s="380"/>
      <c r="K85" s="380"/>
      <c r="L85" s="380"/>
      <c r="M85" s="380"/>
      <c r="N85" s="381"/>
      <c r="O85" s="407" t="s">
        <v>72</v>
      </c>
      <c r="P85" s="408"/>
      <c r="Q85" s="408"/>
      <c r="R85" s="408"/>
      <c r="S85" s="408"/>
      <c r="T85" s="408"/>
      <c r="U85" s="409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hidden="1" x14ac:dyDescent="0.2">
      <c r="A86" s="380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407" t="s">
        <v>72</v>
      </c>
      <c r="P86" s="408"/>
      <c r="Q86" s="408"/>
      <c r="R86" s="408"/>
      <c r="S86" s="408"/>
      <c r="T86" s="408"/>
      <c r="U86" s="409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hidden="1" customHeight="1" x14ac:dyDescent="0.25">
      <c r="A87" s="382" t="s">
        <v>102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0"/>
      <c r="Q87" s="380"/>
      <c r="R87" s="380"/>
      <c r="S87" s="380"/>
      <c r="T87" s="380"/>
      <c r="U87" s="380"/>
      <c r="V87" s="380"/>
      <c r="W87" s="380"/>
      <c r="X87" s="380"/>
      <c r="Y87" s="380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8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8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4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8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8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9"/>
      <c r="B92" s="380"/>
      <c r="C92" s="380"/>
      <c r="D92" s="380"/>
      <c r="E92" s="380"/>
      <c r="F92" s="380"/>
      <c r="G92" s="380"/>
      <c r="H92" s="380"/>
      <c r="I92" s="380"/>
      <c r="J92" s="380"/>
      <c r="K92" s="380"/>
      <c r="L92" s="380"/>
      <c r="M92" s="380"/>
      <c r="N92" s="381"/>
      <c r="O92" s="407" t="s">
        <v>72</v>
      </c>
      <c r="P92" s="408"/>
      <c r="Q92" s="408"/>
      <c r="R92" s="408"/>
      <c r="S92" s="408"/>
      <c r="T92" s="408"/>
      <c r="U92" s="409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80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407" t="s">
        <v>72</v>
      </c>
      <c r="P93" s="408"/>
      <c r="Q93" s="408"/>
      <c r="R93" s="408"/>
      <c r="S93" s="408"/>
      <c r="T93" s="408"/>
      <c r="U93" s="409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2" t="s">
        <v>61</v>
      </c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0"/>
      <c r="O94" s="380"/>
      <c r="P94" s="380"/>
      <c r="Q94" s="380"/>
      <c r="R94" s="380"/>
      <c r="S94" s="380"/>
      <c r="T94" s="380"/>
      <c r="U94" s="380"/>
      <c r="V94" s="380"/>
      <c r="W94" s="380"/>
      <c r="X94" s="380"/>
      <c r="Y94" s="380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8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8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8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8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8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5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8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5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8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9"/>
      <c r="B102" s="380"/>
      <c r="C102" s="380"/>
      <c r="D102" s="380"/>
      <c r="E102" s="380"/>
      <c r="F102" s="380"/>
      <c r="G102" s="380"/>
      <c r="H102" s="380"/>
      <c r="I102" s="380"/>
      <c r="J102" s="380"/>
      <c r="K102" s="380"/>
      <c r="L102" s="380"/>
      <c r="M102" s="380"/>
      <c r="N102" s="381"/>
      <c r="O102" s="407" t="s">
        <v>72</v>
      </c>
      <c r="P102" s="408"/>
      <c r="Q102" s="408"/>
      <c r="R102" s="408"/>
      <c r="S102" s="408"/>
      <c r="T102" s="408"/>
      <c r="U102" s="409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80"/>
      <c r="B103" s="380"/>
      <c r="C103" s="380"/>
      <c r="D103" s="380"/>
      <c r="E103" s="380"/>
      <c r="F103" s="380"/>
      <c r="G103" s="380"/>
      <c r="H103" s="380"/>
      <c r="I103" s="380"/>
      <c r="J103" s="380"/>
      <c r="K103" s="380"/>
      <c r="L103" s="380"/>
      <c r="M103" s="380"/>
      <c r="N103" s="381"/>
      <c r="O103" s="407" t="s">
        <v>72</v>
      </c>
      <c r="P103" s="408"/>
      <c r="Q103" s="408"/>
      <c r="R103" s="408"/>
      <c r="S103" s="408"/>
      <c r="T103" s="408"/>
      <c r="U103" s="409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2" t="s">
        <v>74</v>
      </c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0"/>
      <c r="O104" s="380"/>
      <c r="P104" s="380"/>
      <c r="Q104" s="380"/>
      <c r="R104" s="380"/>
      <c r="S104" s="380"/>
      <c r="T104" s="380"/>
      <c r="U104" s="380"/>
      <c r="V104" s="380"/>
      <c r="W104" s="380"/>
      <c r="X104" s="380"/>
      <c r="Y104" s="380"/>
      <c r="Z104" s="366"/>
      <c r="AA104" s="366"/>
    </row>
    <row r="105" spans="1:67" ht="16.5" hidden="1" customHeight="1" x14ac:dyDescent="0.25">
      <c r="A105" s="54" t="s">
        <v>180</v>
      </c>
      <c r="B105" s="54" t="s">
        <v>181</v>
      </c>
      <c r="C105" s="31">
        <v>4301051693</v>
      </c>
      <c r="D105" s="378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660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hidden="1" customHeight="1" x14ac:dyDescent="0.25">
      <c r="A106" s="54" t="s">
        <v>183</v>
      </c>
      <c r="B106" s="54" t="s">
        <v>184</v>
      </c>
      <c r="C106" s="31">
        <v>4301051395</v>
      </c>
      <c r="D106" s="378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84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186</v>
      </c>
      <c r="B107" s="54" t="s">
        <v>187</v>
      </c>
      <c r="C107" s="31">
        <v>4301051543</v>
      </c>
      <c r="D107" s="378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8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189</v>
      </c>
      <c r="B109" s="54" t="s">
        <v>190</v>
      </c>
      <c r="C109" s="31">
        <v>4301051611</v>
      </c>
      <c r="D109" s="378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8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6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193</v>
      </c>
      <c r="B111" s="54" t="s">
        <v>194</v>
      </c>
      <c r="C111" s="31">
        <v>4301051436</v>
      </c>
      <c r="D111" s="378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195</v>
      </c>
      <c r="B112" s="54" t="s">
        <v>196</v>
      </c>
      <c r="C112" s="31">
        <v>4301051439</v>
      </c>
      <c r="D112" s="378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8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8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6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8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8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1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idden="1" x14ac:dyDescent="0.2">
      <c r="A117" s="379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0"/>
      <c r="M117" s="380"/>
      <c r="N117" s="381"/>
      <c r="O117" s="407" t="s">
        <v>72</v>
      </c>
      <c r="P117" s="408"/>
      <c r="Q117" s="408"/>
      <c r="R117" s="408"/>
      <c r="S117" s="408"/>
      <c r="T117" s="408"/>
      <c r="U117" s="409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hidden="1" x14ac:dyDescent="0.2">
      <c r="A118" s="380"/>
      <c r="B118" s="380"/>
      <c r="C118" s="380"/>
      <c r="D118" s="380"/>
      <c r="E118" s="380"/>
      <c r="F118" s="380"/>
      <c r="G118" s="380"/>
      <c r="H118" s="380"/>
      <c r="I118" s="380"/>
      <c r="J118" s="380"/>
      <c r="K118" s="380"/>
      <c r="L118" s="380"/>
      <c r="M118" s="380"/>
      <c r="N118" s="381"/>
      <c r="O118" s="407" t="s">
        <v>72</v>
      </c>
      <c r="P118" s="408"/>
      <c r="Q118" s="408"/>
      <c r="R118" s="408"/>
      <c r="S118" s="408"/>
      <c r="T118" s="408"/>
      <c r="U118" s="409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hidden="1" customHeight="1" x14ac:dyDescent="0.25">
      <c r="A119" s="382" t="s">
        <v>205</v>
      </c>
      <c r="B119" s="380"/>
      <c r="C119" s="380"/>
      <c r="D119" s="380"/>
      <c r="E119" s="380"/>
      <c r="F119" s="380"/>
      <c r="G119" s="380"/>
      <c r="H119" s="380"/>
      <c r="I119" s="380"/>
      <c r="J119" s="380"/>
      <c r="K119" s="380"/>
      <c r="L119" s="380"/>
      <c r="M119" s="380"/>
      <c r="N119" s="380"/>
      <c r="O119" s="380"/>
      <c r="P119" s="380"/>
      <c r="Q119" s="380"/>
      <c r="R119" s="380"/>
      <c r="S119" s="380"/>
      <c r="T119" s="380"/>
      <c r="U119" s="380"/>
      <c r="V119" s="380"/>
      <c r="W119" s="380"/>
      <c r="X119" s="380"/>
      <c r="Y119" s="380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8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8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38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208</v>
      </c>
      <c r="B122" s="54" t="s">
        <v>210</v>
      </c>
      <c r="C122" s="31">
        <v>4301060371</v>
      </c>
      <c r="D122" s="378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8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63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8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8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2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8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idden="1" x14ac:dyDescent="0.2">
      <c r="A127" s="379"/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0"/>
      <c r="M127" s="380"/>
      <c r="N127" s="381"/>
      <c r="O127" s="407" t="s">
        <v>72</v>
      </c>
      <c r="P127" s="408"/>
      <c r="Q127" s="408"/>
      <c r="R127" s="408"/>
      <c r="S127" s="408"/>
      <c r="T127" s="408"/>
      <c r="U127" s="409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hidden="1" x14ac:dyDescent="0.2">
      <c r="A128" s="380"/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1"/>
      <c r="O128" s="407" t="s">
        <v>72</v>
      </c>
      <c r="P128" s="408"/>
      <c r="Q128" s="408"/>
      <c r="R128" s="408"/>
      <c r="S128" s="408"/>
      <c r="T128" s="408"/>
      <c r="U128" s="409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hidden="1" customHeight="1" x14ac:dyDescent="0.25">
      <c r="A129" s="438" t="s">
        <v>218</v>
      </c>
      <c r="B129" s="380"/>
      <c r="C129" s="380"/>
      <c r="D129" s="380"/>
      <c r="E129" s="380"/>
      <c r="F129" s="380"/>
      <c r="G129" s="380"/>
      <c r="H129" s="380"/>
      <c r="I129" s="380"/>
      <c r="J129" s="380"/>
      <c r="K129" s="380"/>
      <c r="L129" s="380"/>
      <c r="M129" s="380"/>
      <c r="N129" s="380"/>
      <c r="O129" s="380"/>
      <c r="P129" s="380"/>
      <c r="Q129" s="380"/>
      <c r="R129" s="380"/>
      <c r="S129" s="380"/>
      <c r="T129" s="380"/>
      <c r="U129" s="380"/>
      <c r="V129" s="380"/>
      <c r="W129" s="380"/>
      <c r="X129" s="380"/>
      <c r="Y129" s="380"/>
      <c r="Z129" s="365"/>
      <c r="AA129" s="365"/>
    </row>
    <row r="130" spans="1:67" ht="14.25" hidden="1" customHeight="1" x14ac:dyDescent="0.25">
      <c r="A130" s="382" t="s">
        <v>74</v>
      </c>
      <c r="B130" s="380"/>
      <c r="C130" s="380"/>
      <c r="D130" s="380"/>
      <c r="E130" s="380"/>
      <c r="F130" s="380"/>
      <c r="G130" s="380"/>
      <c r="H130" s="380"/>
      <c r="I130" s="380"/>
      <c r="J130" s="380"/>
      <c r="K130" s="380"/>
      <c r="L130" s="380"/>
      <c r="M130" s="380"/>
      <c r="N130" s="380"/>
      <c r="O130" s="380"/>
      <c r="P130" s="380"/>
      <c r="Q130" s="380"/>
      <c r="R130" s="380"/>
      <c r="S130" s="380"/>
      <c r="T130" s="380"/>
      <c r="U130" s="380"/>
      <c r="V130" s="380"/>
      <c r="W130" s="380"/>
      <c r="X130" s="380"/>
      <c r="Y130" s="380"/>
      <c r="Z130" s="366"/>
      <c r="AA130" s="366"/>
    </row>
    <row r="131" spans="1:67" ht="27" hidden="1" customHeight="1" x14ac:dyDescent="0.25">
      <c r="A131" s="54" t="s">
        <v>219</v>
      </c>
      <c r="B131" s="54" t="s">
        <v>220</v>
      </c>
      <c r="C131" s="31">
        <v>4301051612</v>
      </c>
      <c r="D131" s="378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8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1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8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3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224</v>
      </c>
      <c r="B134" s="54" t="s">
        <v>225</v>
      </c>
      <c r="C134" s="31">
        <v>4301051358</v>
      </c>
      <c r="D134" s="378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8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4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idden="1" x14ac:dyDescent="0.2">
      <c r="A136" s="379"/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1"/>
      <c r="O136" s="407" t="s">
        <v>72</v>
      </c>
      <c r="P136" s="408"/>
      <c r="Q136" s="408"/>
      <c r="R136" s="408"/>
      <c r="S136" s="408"/>
      <c r="T136" s="408"/>
      <c r="U136" s="409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hidden="1" x14ac:dyDescent="0.2">
      <c r="A137" s="380"/>
      <c r="B137" s="380"/>
      <c r="C137" s="380"/>
      <c r="D137" s="380"/>
      <c r="E137" s="380"/>
      <c r="F137" s="380"/>
      <c r="G137" s="380"/>
      <c r="H137" s="380"/>
      <c r="I137" s="380"/>
      <c r="J137" s="380"/>
      <c r="K137" s="380"/>
      <c r="L137" s="380"/>
      <c r="M137" s="380"/>
      <c r="N137" s="381"/>
      <c r="O137" s="407" t="s">
        <v>72</v>
      </c>
      <c r="P137" s="408"/>
      <c r="Q137" s="408"/>
      <c r="R137" s="408"/>
      <c r="S137" s="408"/>
      <c r="T137" s="408"/>
      <c r="U137" s="409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hidden="1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hidden="1" customHeight="1" x14ac:dyDescent="0.25">
      <c r="A139" s="438" t="s">
        <v>229</v>
      </c>
      <c r="B139" s="380"/>
      <c r="C139" s="380"/>
      <c r="D139" s="380"/>
      <c r="E139" s="380"/>
      <c r="F139" s="380"/>
      <c r="G139" s="380"/>
      <c r="H139" s="380"/>
      <c r="I139" s="380"/>
      <c r="J139" s="380"/>
      <c r="K139" s="380"/>
      <c r="L139" s="380"/>
      <c r="M139" s="380"/>
      <c r="N139" s="380"/>
      <c r="O139" s="380"/>
      <c r="P139" s="380"/>
      <c r="Q139" s="380"/>
      <c r="R139" s="380"/>
      <c r="S139" s="380"/>
      <c r="T139" s="380"/>
      <c r="U139" s="380"/>
      <c r="V139" s="380"/>
      <c r="W139" s="380"/>
      <c r="X139" s="380"/>
      <c r="Y139" s="380"/>
      <c r="Z139" s="365"/>
      <c r="AA139" s="365"/>
    </row>
    <row r="140" spans="1:67" ht="14.25" hidden="1" customHeight="1" x14ac:dyDescent="0.25">
      <c r="A140" s="382" t="s">
        <v>110</v>
      </c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0"/>
      <c r="O140" s="380"/>
      <c r="P140" s="380"/>
      <c r="Q140" s="380"/>
      <c r="R140" s="380"/>
      <c r="S140" s="380"/>
      <c r="T140" s="380"/>
      <c r="U140" s="380"/>
      <c r="V140" s="380"/>
      <c r="W140" s="380"/>
      <c r="X140" s="380"/>
      <c r="Y140" s="380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8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8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8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9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1"/>
      <c r="O144" s="407" t="s">
        <v>72</v>
      </c>
      <c r="P144" s="408"/>
      <c r="Q144" s="408"/>
      <c r="R144" s="408"/>
      <c r="S144" s="408"/>
      <c r="T144" s="408"/>
      <c r="U144" s="409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0"/>
      <c r="M145" s="380"/>
      <c r="N145" s="381"/>
      <c r="O145" s="407" t="s">
        <v>72</v>
      </c>
      <c r="P145" s="408"/>
      <c r="Q145" s="408"/>
      <c r="R145" s="408"/>
      <c r="S145" s="408"/>
      <c r="T145" s="408"/>
      <c r="U145" s="409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438" t="s">
        <v>236</v>
      </c>
      <c r="B146" s="380"/>
      <c r="C146" s="380"/>
      <c r="D146" s="380"/>
      <c r="E146" s="380"/>
      <c r="F146" s="380"/>
      <c r="G146" s="380"/>
      <c r="H146" s="380"/>
      <c r="I146" s="380"/>
      <c r="J146" s="380"/>
      <c r="K146" s="380"/>
      <c r="L146" s="380"/>
      <c r="M146" s="380"/>
      <c r="N146" s="380"/>
      <c r="O146" s="380"/>
      <c r="P146" s="380"/>
      <c r="Q146" s="380"/>
      <c r="R146" s="380"/>
      <c r="S146" s="380"/>
      <c r="T146" s="380"/>
      <c r="U146" s="380"/>
      <c r="V146" s="380"/>
      <c r="W146" s="380"/>
      <c r="X146" s="380"/>
      <c r="Y146" s="380"/>
      <c r="Z146" s="365"/>
      <c r="AA146" s="365"/>
    </row>
    <row r="147" spans="1:67" ht="14.25" hidden="1" customHeight="1" x14ac:dyDescent="0.25">
      <c r="A147" s="382" t="s">
        <v>61</v>
      </c>
      <c r="B147" s="380"/>
      <c r="C147" s="380"/>
      <c r="D147" s="380"/>
      <c r="E147" s="380"/>
      <c r="F147" s="380"/>
      <c r="G147" s="380"/>
      <c r="H147" s="380"/>
      <c r="I147" s="380"/>
      <c r="J147" s="380"/>
      <c r="K147" s="380"/>
      <c r="L147" s="380"/>
      <c r="M147" s="380"/>
      <c r="N147" s="380"/>
      <c r="O147" s="380"/>
      <c r="P147" s="380"/>
      <c r="Q147" s="380"/>
      <c r="R147" s="380"/>
      <c r="S147" s="380"/>
      <c r="T147" s="380"/>
      <c r="U147" s="380"/>
      <c r="V147" s="380"/>
      <c r="W147" s="380"/>
      <c r="X147" s="380"/>
      <c r="Y147" s="380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8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8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hidden="1" customHeight="1" x14ac:dyDescent="0.25">
      <c r="A150" s="54" t="s">
        <v>241</v>
      </c>
      <c r="B150" s="54" t="s">
        <v>242</v>
      </c>
      <c r="C150" s="31">
        <v>4301031201</v>
      </c>
      <c r="D150" s="378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hidden="1" customHeight="1" x14ac:dyDescent="0.25">
      <c r="A151" s="54" t="s">
        <v>243</v>
      </c>
      <c r="B151" s="54" t="s">
        <v>244</v>
      </c>
      <c r="C151" s="31">
        <v>4301031199</v>
      </c>
      <c r="D151" s="378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8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8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hidden="1" customHeight="1" x14ac:dyDescent="0.25">
      <c r="A154" s="54" t="s">
        <v>249</v>
      </c>
      <c r="B154" s="54" t="s">
        <v>250</v>
      </c>
      <c r="C154" s="31">
        <v>4301031202</v>
      </c>
      <c r="D154" s="378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8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8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idden="1" x14ac:dyDescent="0.2">
      <c r="A157" s="379"/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0"/>
      <c r="M157" s="380"/>
      <c r="N157" s="381"/>
      <c r="O157" s="407" t="s">
        <v>72</v>
      </c>
      <c r="P157" s="408"/>
      <c r="Q157" s="408"/>
      <c r="R157" s="408"/>
      <c r="S157" s="408"/>
      <c r="T157" s="408"/>
      <c r="U157" s="409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hidden="1" x14ac:dyDescent="0.2">
      <c r="A158" s="380"/>
      <c r="B158" s="380"/>
      <c r="C158" s="380"/>
      <c r="D158" s="380"/>
      <c r="E158" s="380"/>
      <c r="F158" s="380"/>
      <c r="G158" s="380"/>
      <c r="H158" s="380"/>
      <c r="I158" s="380"/>
      <c r="J158" s="380"/>
      <c r="K158" s="380"/>
      <c r="L158" s="380"/>
      <c r="M158" s="380"/>
      <c r="N158" s="381"/>
      <c r="O158" s="407" t="s">
        <v>72</v>
      </c>
      <c r="P158" s="408"/>
      <c r="Q158" s="408"/>
      <c r="R158" s="408"/>
      <c r="S158" s="408"/>
      <c r="T158" s="408"/>
      <c r="U158" s="409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hidden="1" customHeight="1" x14ac:dyDescent="0.25">
      <c r="A159" s="438" t="s">
        <v>255</v>
      </c>
      <c r="B159" s="380"/>
      <c r="C159" s="380"/>
      <c r="D159" s="380"/>
      <c r="E159" s="380"/>
      <c r="F159" s="380"/>
      <c r="G159" s="380"/>
      <c r="H159" s="380"/>
      <c r="I159" s="380"/>
      <c r="J159" s="380"/>
      <c r="K159" s="380"/>
      <c r="L159" s="380"/>
      <c r="M159" s="380"/>
      <c r="N159" s="380"/>
      <c r="O159" s="380"/>
      <c r="P159" s="380"/>
      <c r="Q159" s="380"/>
      <c r="R159" s="380"/>
      <c r="S159" s="380"/>
      <c r="T159" s="380"/>
      <c r="U159" s="380"/>
      <c r="V159" s="380"/>
      <c r="W159" s="380"/>
      <c r="X159" s="380"/>
      <c r="Y159" s="380"/>
      <c r="Z159" s="365"/>
      <c r="AA159" s="365"/>
    </row>
    <row r="160" spans="1:67" ht="14.25" hidden="1" customHeight="1" x14ac:dyDescent="0.25">
      <c r="A160" s="382" t="s">
        <v>110</v>
      </c>
      <c r="B160" s="380"/>
      <c r="C160" s="380"/>
      <c r="D160" s="380"/>
      <c r="E160" s="380"/>
      <c r="F160" s="380"/>
      <c r="G160" s="380"/>
      <c r="H160" s="380"/>
      <c r="I160" s="380"/>
      <c r="J160" s="380"/>
      <c r="K160" s="380"/>
      <c r="L160" s="380"/>
      <c r="M160" s="380"/>
      <c r="N160" s="380"/>
      <c r="O160" s="380"/>
      <c r="P160" s="380"/>
      <c r="Q160" s="380"/>
      <c r="R160" s="380"/>
      <c r="S160" s="380"/>
      <c r="T160" s="380"/>
      <c r="U160" s="380"/>
      <c r="V160" s="380"/>
      <c r="W160" s="380"/>
      <c r="X160" s="380"/>
      <c r="Y160" s="380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8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8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9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1"/>
      <c r="O163" s="407" t="s">
        <v>72</v>
      </c>
      <c r="P163" s="408"/>
      <c r="Q163" s="408"/>
      <c r="R163" s="408"/>
      <c r="S163" s="408"/>
      <c r="T163" s="408"/>
      <c r="U163" s="409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80"/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1"/>
      <c r="O164" s="407" t="s">
        <v>72</v>
      </c>
      <c r="P164" s="408"/>
      <c r="Q164" s="408"/>
      <c r="R164" s="408"/>
      <c r="S164" s="408"/>
      <c r="T164" s="408"/>
      <c r="U164" s="409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2" t="s">
        <v>102</v>
      </c>
      <c r="B165" s="380"/>
      <c r="C165" s="380"/>
      <c r="D165" s="380"/>
      <c r="E165" s="380"/>
      <c r="F165" s="380"/>
      <c r="G165" s="380"/>
      <c r="H165" s="380"/>
      <c r="I165" s="380"/>
      <c r="J165" s="380"/>
      <c r="K165" s="380"/>
      <c r="L165" s="380"/>
      <c r="M165" s="380"/>
      <c r="N165" s="380"/>
      <c r="O165" s="380"/>
      <c r="P165" s="380"/>
      <c r="Q165" s="380"/>
      <c r="R165" s="380"/>
      <c r="S165" s="380"/>
      <c r="T165" s="380"/>
      <c r="U165" s="380"/>
      <c r="V165" s="380"/>
      <c r="W165" s="380"/>
      <c r="X165" s="380"/>
      <c r="Y165" s="380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8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8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9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407" t="s">
        <v>72</v>
      </c>
      <c r="P168" s="408"/>
      <c r="Q168" s="408"/>
      <c r="R168" s="408"/>
      <c r="S168" s="408"/>
      <c r="T168" s="408"/>
      <c r="U168" s="409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80"/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1"/>
      <c r="O169" s="407" t="s">
        <v>72</v>
      </c>
      <c r="P169" s="408"/>
      <c r="Q169" s="408"/>
      <c r="R169" s="408"/>
      <c r="S169" s="408"/>
      <c r="T169" s="408"/>
      <c r="U169" s="409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2" t="s">
        <v>61</v>
      </c>
      <c r="B170" s="380"/>
      <c r="C170" s="380"/>
      <c r="D170" s="380"/>
      <c r="E170" s="380"/>
      <c r="F170" s="380"/>
      <c r="G170" s="380"/>
      <c r="H170" s="380"/>
      <c r="I170" s="380"/>
      <c r="J170" s="380"/>
      <c r="K170" s="380"/>
      <c r="L170" s="380"/>
      <c r="M170" s="380"/>
      <c r="N170" s="380"/>
      <c r="O170" s="380"/>
      <c r="P170" s="380"/>
      <c r="Q170" s="380"/>
      <c r="R170" s="380"/>
      <c r="S170" s="380"/>
      <c r="T170" s="380"/>
      <c r="U170" s="380"/>
      <c r="V170" s="380"/>
      <c r="W170" s="380"/>
      <c r="X170" s="380"/>
      <c r="Y170" s="380"/>
      <c r="Z170" s="366"/>
      <c r="AA170" s="366"/>
    </row>
    <row r="171" spans="1:67" ht="27" hidden="1" customHeight="1" x14ac:dyDescent="0.25">
      <c r="A171" s="54" t="s">
        <v>264</v>
      </c>
      <c r="B171" s="54" t="s">
        <v>265</v>
      </c>
      <c r="C171" s="31">
        <v>4301031224</v>
      </c>
      <c r="D171" s="378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8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5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8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hidden="1" customHeight="1" x14ac:dyDescent="0.25">
      <c r="A174" s="54" t="s">
        <v>270</v>
      </c>
      <c r="B174" s="54" t="s">
        <v>271</v>
      </c>
      <c r="C174" s="31">
        <v>4301031221</v>
      </c>
      <c r="D174" s="378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379"/>
      <c r="B175" s="380"/>
      <c r="C175" s="380"/>
      <c r="D175" s="380"/>
      <c r="E175" s="380"/>
      <c r="F175" s="380"/>
      <c r="G175" s="380"/>
      <c r="H175" s="380"/>
      <c r="I175" s="380"/>
      <c r="J175" s="380"/>
      <c r="K175" s="380"/>
      <c r="L175" s="380"/>
      <c r="M175" s="380"/>
      <c r="N175" s="381"/>
      <c r="O175" s="407" t="s">
        <v>72</v>
      </c>
      <c r="P175" s="408"/>
      <c r="Q175" s="408"/>
      <c r="R175" s="408"/>
      <c r="S175" s="408"/>
      <c r="T175" s="408"/>
      <c r="U175" s="409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hidden="1" x14ac:dyDescent="0.2">
      <c r="A176" s="380"/>
      <c r="B176" s="380"/>
      <c r="C176" s="380"/>
      <c r="D176" s="380"/>
      <c r="E176" s="380"/>
      <c r="F176" s="380"/>
      <c r="G176" s="380"/>
      <c r="H176" s="380"/>
      <c r="I176" s="380"/>
      <c r="J176" s="380"/>
      <c r="K176" s="380"/>
      <c r="L176" s="380"/>
      <c r="M176" s="380"/>
      <c r="N176" s="381"/>
      <c r="O176" s="407" t="s">
        <v>72</v>
      </c>
      <c r="P176" s="408"/>
      <c r="Q176" s="408"/>
      <c r="R176" s="408"/>
      <c r="S176" s="408"/>
      <c r="T176" s="408"/>
      <c r="U176" s="409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hidden="1" customHeight="1" x14ac:dyDescent="0.25">
      <c r="A177" s="382" t="s">
        <v>74</v>
      </c>
      <c r="B177" s="380"/>
      <c r="C177" s="380"/>
      <c r="D177" s="380"/>
      <c r="E177" s="380"/>
      <c r="F177" s="380"/>
      <c r="G177" s="380"/>
      <c r="H177" s="380"/>
      <c r="I177" s="380"/>
      <c r="J177" s="380"/>
      <c r="K177" s="380"/>
      <c r="L177" s="380"/>
      <c r="M177" s="380"/>
      <c r="N177" s="380"/>
      <c r="O177" s="380"/>
      <c r="P177" s="380"/>
      <c r="Q177" s="380"/>
      <c r="R177" s="380"/>
      <c r="S177" s="380"/>
      <c r="T177" s="380"/>
      <c r="U177" s="380"/>
      <c r="V177" s="380"/>
      <c r="W177" s="380"/>
      <c r="X177" s="380"/>
      <c r="Y177" s="380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8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6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8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8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71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hidden="1" customHeight="1" x14ac:dyDescent="0.25">
      <c r="A181" s="54" t="s">
        <v>278</v>
      </c>
      <c r="B181" s="54" t="s">
        <v>279</v>
      </c>
      <c r="C181" s="31">
        <v>4301051380</v>
      </c>
      <c r="D181" s="378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3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8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8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200</v>
      </c>
      <c r="X183" s="371">
        <f t="shared" si="33"/>
        <v>200.1</v>
      </c>
      <c r="Y183" s="36">
        <f>IFERROR(IF(X183=0,"",ROUNDUP(X183/H183,0)*0.02175),"")</f>
        <v>0.50024999999999997</v>
      </c>
      <c r="Z183" s="56"/>
      <c r="AA183" s="57"/>
      <c r="AE183" s="64"/>
      <c r="BB183" s="163" t="s">
        <v>1</v>
      </c>
      <c r="BL183" s="64">
        <f t="shared" si="34"/>
        <v>212.96551724137933</v>
      </c>
      <c r="BM183" s="64">
        <f t="shared" si="35"/>
        <v>213.072</v>
      </c>
      <c r="BN183" s="64">
        <f t="shared" si="36"/>
        <v>0.41050903119868637</v>
      </c>
      <c r="BO183" s="64">
        <f t="shared" si="37"/>
        <v>0.4107142857142857</v>
      </c>
    </row>
    <row r="184" spans="1:67" ht="27" hidden="1" customHeight="1" x14ac:dyDescent="0.25">
      <c r="A184" s="54" t="s">
        <v>284</v>
      </c>
      <c r="B184" s="54" t="s">
        <v>285</v>
      </c>
      <c r="C184" s="31">
        <v>4301051487</v>
      </c>
      <c r="D184" s="378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8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66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hidden="1" customHeight="1" x14ac:dyDescent="0.25">
      <c r="A186" s="54" t="s">
        <v>288</v>
      </c>
      <c r="B186" s="54" t="s">
        <v>289</v>
      </c>
      <c r="C186" s="31">
        <v>4301051384</v>
      </c>
      <c r="D186" s="378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3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8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hidden="1" customHeight="1" x14ac:dyDescent="0.25">
      <c r="A188" s="54" t="s">
        <v>292</v>
      </c>
      <c r="B188" s="54" t="s">
        <v>293</v>
      </c>
      <c r="C188" s="31">
        <v>4301051407</v>
      </c>
      <c r="D188" s="378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8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hidden="1" customHeight="1" x14ac:dyDescent="0.25">
      <c r="A190" s="54" t="s">
        <v>296</v>
      </c>
      <c r="B190" s="54" t="s">
        <v>297</v>
      </c>
      <c r="C190" s="31">
        <v>4301051468</v>
      </c>
      <c r="D190" s="378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72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298</v>
      </c>
      <c r="B191" s="54" t="s">
        <v>299</v>
      </c>
      <c r="C191" s="31">
        <v>4301051469</v>
      </c>
      <c r="D191" s="378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8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hidden="1" customHeight="1" x14ac:dyDescent="0.25">
      <c r="A193" s="54" t="s">
        <v>302</v>
      </c>
      <c r="B193" s="54" t="s">
        <v>303</v>
      </c>
      <c r="C193" s="31">
        <v>4301051326</v>
      </c>
      <c r="D193" s="378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hidden="1" customHeight="1" x14ac:dyDescent="0.25">
      <c r="A194" s="54" t="s">
        <v>304</v>
      </c>
      <c r="B194" s="54" t="s">
        <v>305</v>
      </c>
      <c r="C194" s="31">
        <v>4301051410</v>
      </c>
      <c r="D194" s="378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79"/>
      <c r="B195" s="380"/>
      <c r="C195" s="380"/>
      <c r="D195" s="380"/>
      <c r="E195" s="380"/>
      <c r="F195" s="380"/>
      <c r="G195" s="380"/>
      <c r="H195" s="380"/>
      <c r="I195" s="380"/>
      <c r="J195" s="380"/>
      <c r="K195" s="380"/>
      <c r="L195" s="380"/>
      <c r="M195" s="380"/>
      <c r="N195" s="381"/>
      <c r="O195" s="407" t="s">
        <v>72</v>
      </c>
      <c r="P195" s="408"/>
      <c r="Q195" s="408"/>
      <c r="R195" s="408"/>
      <c r="S195" s="408"/>
      <c r="T195" s="408"/>
      <c r="U195" s="409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22.988505747126439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0.50024999999999997</v>
      </c>
      <c r="Z195" s="373"/>
      <c r="AA195" s="373"/>
    </row>
    <row r="196" spans="1:67" x14ac:dyDescent="0.2">
      <c r="A196" s="380"/>
      <c r="B196" s="380"/>
      <c r="C196" s="380"/>
      <c r="D196" s="380"/>
      <c r="E196" s="380"/>
      <c r="F196" s="380"/>
      <c r="G196" s="380"/>
      <c r="H196" s="380"/>
      <c r="I196" s="380"/>
      <c r="J196" s="380"/>
      <c r="K196" s="380"/>
      <c r="L196" s="380"/>
      <c r="M196" s="380"/>
      <c r="N196" s="381"/>
      <c r="O196" s="407" t="s">
        <v>72</v>
      </c>
      <c r="P196" s="408"/>
      <c r="Q196" s="408"/>
      <c r="R196" s="408"/>
      <c r="S196" s="408"/>
      <c r="T196" s="408"/>
      <c r="U196" s="409"/>
      <c r="V196" s="37" t="s">
        <v>67</v>
      </c>
      <c r="W196" s="372">
        <f>IFERROR(SUM(W178:W194),"0")</f>
        <v>200</v>
      </c>
      <c r="X196" s="372">
        <f>IFERROR(SUM(X178:X194),"0")</f>
        <v>200.1</v>
      </c>
      <c r="Y196" s="37"/>
      <c r="Z196" s="373"/>
      <c r="AA196" s="373"/>
    </row>
    <row r="197" spans="1:67" ht="14.25" hidden="1" customHeight="1" x14ac:dyDescent="0.25">
      <c r="A197" s="382" t="s">
        <v>205</v>
      </c>
      <c r="B197" s="380"/>
      <c r="C197" s="380"/>
      <c r="D197" s="380"/>
      <c r="E197" s="380"/>
      <c r="F197" s="380"/>
      <c r="G197" s="380"/>
      <c r="H197" s="380"/>
      <c r="I197" s="380"/>
      <c r="J197" s="380"/>
      <c r="K197" s="380"/>
      <c r="L197" s="380"/>
      <c r="M197" s="380"/>
      <c r="N197" s="380"/>
      <c r="O197" s="380"/>
      <c r="P197" s="380"/>
      <c r="Q197" s="380"/>
      <c r="R197" s="380"/>
      <c r="S197" s="380"/>
      <c r="T197" s="380"/>
      <c r="U197" s="380"/>
      <c r="V197" s="380"/>
      <c r="W197" s="380"/>
      <c r="X197" s="380"/>
      <c r="Y197" s="380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8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8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hidden="1" customHeight="1" x14ac:dyDescent="0.25">
      <c r="A200" s="54" t="s">
        <v>310</v>
      </c>
      <c r="B200" s="54" t="s">
        <v>311</v>
      </c>
      <c r="C200" s="31">
        <v>4301060339</v>
      </c>
      <c r="D200" s="378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hidden="1" customHeight="1" x14ac:dyDescent="0.25">
      <c r="A201" s="54" t="s">
        <v>312</v>
      </c>
      <c r="B201" s="54" t="s">
        <v>313</v>
      </c>
      <c r="C201" s="31">
        <v>4301060338</v>
      </c>
      <c r="D201" s="378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idden="1" x14ac:dyDescent="0.2">
      <c r="A202" s="379"/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0"/>
      <c r="M202" s="380"/>
      <c r="N202" s="381"/>
      <c r="O202" s="407" t="s">
        <v>72</v>
      </c>
      <c r="P202" s="408"/>
      <c r="Q202" s="408"/>
      <c r="R202" s="408"/>
      <c r="S202" s="408"/>
      <c r="T202" s="408"/>
      <c r="U202" s="409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hidden="1" x14ac:dyDescent="0.2">
      <c r="A203" s="380"/>
      <c r="B203" s="380"/>
      <c r="C203" s="380"/>
      <c r="D203" s="380"/>
      <c r="E203" s="380"/>
      <c r="F203" s="380"/>
      <c r="G203" s="380"/>
      <c r="H203" s="380"/>
      <c r="I203" s="380"/>
      <c r="J203" s="380"/>
      <c r="K203" s="380"/>
      <c r="L203" s="380"/>
      <c r="M203" s="380"/>
      <c r="N203" s="381"/>
      <c r="O203" s="407" t="s">
        <v>72</v>
      </c>
      <c r="P203" s="408"/>
      <c r="Q203" s="408"/>
      <c r="R203" s="408"/>
      <c r="S203" s="408"/>
      <c r="T203" s="408"/>
      <c r="U203" s="409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hidden="1" customHeight="1" x14ac:dyDescent="0.25">
      <c r="A204" s="438" t="s">
        <v>314</v>
      </c>
      <c r="B204" s="380"/>
      <c r="C204" s="380"/>
      <c r="D204" s="380"/>
      <c r="E204" s="380"/>
      <c r="F204" s="380"/>
      <c r="G204" s="380"/>
      <c r="H204" s="380"/>
      <c r="I204" s="380"/>
      <c r="J204" s="380"/>
      <c r="K204" s="380"/>
      <c r="L204" s="380"/>
      <c r="M204" s="380"/>
      <c r="N204" s="380"/>
      <c r="O204" s="380"/>
      <c r="P204" s="380"/>
      <c r="Q204" s="380"/>
      <c r="R204" s="380"/>
      <c r="S204" s="380"/>
      <c r="T204" s="380"/>
      <c r="U204" s="380"/>
      <c r="V204" s="380"/>
      <c r="W204" s="380"/>
      <c r="X204" s="380"/>
      <c r="Y204" s="380"/>
      <c r="Z204" s="365"/>
      <c r="AA204" s="365"/>
    </row>
    <row r="205" spans="1:67" ht="14.25" hidden="1" customHeight="1" x14ac:dyDescent="0.25">
      <c r="A205" s="382" t="s">
        <v>110</v>
      </c>
      <c r="B205" s="380"/>
      <c r="C205" s="380"/>
      <c r="D205" s="380"/>
      <c r="E205" s="380"/>
      <c r="F205" s="380"/>
      <c r="G205" s="380"/>
      <c r="H205" s="380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80"/>
      <c r="Y205" s="380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8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8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hidden="1" customHeight="1" x14ac:dyDescent="0.25">
      <c r="A208" s="54" t="s">
        <v>319</v>
      </c>
      <c r="B208" s="54" t="s">
        <v>320</v>
      </c>
      <c r="C208" s="31">
        <v>4301011733</v>
      </c>
      <c r="D208" s="378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3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8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8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8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idden="1" x14ac:dyDescent="0.2">
      <c r="A212" s="379"/>
      <c r="B212" s="380"/>
      <c r="C212" s="380"/>
      <c r="D212" s="380"/>
      <c r="E212" s="380"/>
      <c r="F212" s="380"/>
      <c r="G212" s="380"/>
      <c r="H212" s="380"/>
      <c r="I212" s="380"/>
      <c r="J212" s="380"/>
      <c r="K212" s="380"/>
      <c r="L212" s="380"/>
      <c r="M212" s="380"/>
      <c r="N212" s="381"/>
      <c r="O212" s="407" t="s">
        <v>72</v>
      </c>
      <c r="P212" s="408"/>
      <c r="Q212" s="408"/>
      <c r="R212" s="408"/>
      <c r="S212" s="408"/>
      <c r="T212" s="408"/>
      <c r="U212" s="409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hidden="1" x14ac:dyDescent="0.2">
      <c r="A213" s="380"/>
      <c r="B213" s="380"/>
      <c r="C213" s="380"/>
      <c r="D213" s="380"/>
      <c r="E213" s="380"/>
      <c r="F213" s="380"/>
      <c r="G213" s="380"/>
      <c r="H213" s="380"/>
      <c r="I213" s="380"/>
      <c r="J213" s="380"/>
      <c r="K213" s="380"/>
      <c r="L213" s="380"/>
      <c r="M213" s="380"/>
      <c r="N213" s="381"/>
      <c r="O213" s="407" t="s">
        <v>72</v>
      </c>
      <c r="P213" s="408"/>
      <c r="Q213" s="408"/>
      <c r="R213" s="408"/>
      <c r="S213" s="408"/>
      <c r="T213" s="408"/>
      <c r="U213" s="409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hidden="1" customHeight="1" x14ac:dyDescent="0.25">
      <c r="A214" s="382" t="s">
        <v>61</v>
      </c>
      <c r="B214" s="380"/>
      <c r="C214" s="380"/>
      <c r="D214" s="380"/>
      <c r="E214" s="380"/>
      <c r="F214" s="380"/>
      <c r="G214" s="380"/>
      <c r="H214" s="380"/>
      <c r="I214" s="380"/>
      <c r="J214" s="380"/>
      <c r="K214" s="380"/>
      <c r="L214" s="380"/>
      <c r="M214" s="380"/>
      <c r="N214" s="380"/>
      <c r="O214" s="380"/>
      <c r="P214" s="380"/>
      <c r="Q214" s="380"/>
      <c r="R214" s="380"/>
      <c r="S214" s="380"/>
      <c r="T214" s="380"/>
      <c r="U214" s="380"/>
      <c r="V214" s="380"/>
      <c r="W214" s="380"/>
      <c r="X214" s="380"/>
      <c r="Y214" s="380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8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8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9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407" t="s">
        <v>72</v>
      </c>
      <c r="P217" s="408"/>
      <c r="Q217" s="408"/>
      <c r="R217" s="408"/>
      <c r="S217" s="408"/>
      <c r="T217" s="408"/>
      <c r="U217" s="409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1"/>
      <c r="O218" s="407" t="s">
        <v>72</v>
      </c>
      <c r="P218" s="408"/>
      <c r="Q218" s="408"/>
      <c r="R218" s="408"/>
      <c r="S218" s="408"/>
      <c r="T218" s="408"/>
      <c r="U218" s="409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438" t="s">
        <v>331</v>
      </c>
      <c r="B219" s="380"/>
      <c r="C219" s="380"/>
      <c r="D219" s="380"/>
      <c r="E219" s="380"/>
      <c r="F219" s="380"/>
      <c r="G219" s="380"/>
      <c r="H219" s="380"/>
      <c r="I219" s="380"/>
      <c r="J219" s="380"/>
      <c r="K219" s="380"/>
      <c r="L219" s="380"/>
      <c r="M219" s="380"/>
      <c r="N219" s="380"/>
      <c r="O219" s="380"/>
      <c r="P219" s="380"/>
      <c r="Q219" s="380"/>
      <c r="R219" s="380"/>
      <c r="S219" s="380"/>
      <c r="T219" s="380"/>
      <c r="U219" s="380"/>
      <c r="V219" s="380"/>
      <c r="W219" s="380"/>
      <c r="X219" s="380"/>
      <c r="Y219" s="380"/>
      <c r="Z219" s="365"/>
      <c r="AA219" s="365"/>
    </row>
    <row r="220" spans="1:67" ht="14.25" hidden="1" customHeight="1" x14ac:dyDescent="0.25">
      <c r="A220" s="382" t="s">
        <v>110</v>
      </c>
      <c r="B220" s="380"/>
      <c r="C220" s="380"/>
      <c r="D220" s="380"/>
      <c r="E220" s="380"/>
      <c r="F220" s="380"/>
      <c r="G220" s="380"/>
      <c r="H220" s="380"/>
      <c r="I220" s="380"/>
      <c r="J220" s="380"/>
      <c r="K220" s="380"/>
      <c r="L220" s="380"/>
      <c r="M220" s="380"/>
      <c r="N220" s="380"/>
      <c r="O220" s="380"/>
      <c r="P220" s="380"/>
      <c r="Q220" s="380"/>
      <c r="R220" s="380"/>
      <c r="S220" s="380"/>
      <c r="T220" s="380"/>
      <c r="U220" s="380"/>
      <c r="V220" s="380"/>
      <c r="W220" s="380"/>
      <c r="X220" s="380"/>
      <c r="Y220" s="380"/>
      <c r="Z220" s="366"/>
      <c r="AA220" s="366"/>
    </row>
    <row r="221" spans="1:67" ht="27" hidden="1" customHeight="1" x14ac:dyDescent="0.25">
      <c r="A221" s="54" t="s">
        <v>332</v>
      </c>
      <c r="B221" s="54" t="s">
        <v>333</v>
      </c>
      <c r="C221" s="31">
        <v>4301011826</v>
      </c>
      <c r="D221" s="378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5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8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5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8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8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4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8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8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7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idden="1" x14ac:dyDescent="0.2">
      <c r="A227" s="379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0"/>
      <c r="M227" s="380"/>
      <c r="N227" s="381"/>
      <c r="O227" s="407" t="s">
        <v>72</v>
      </c>
      <c r="P227" s="408"/>
      <c r="Q227" s="408"/>
      <c r="R227" s="408"/>
      <c r="S227" s="408"/>
      <c r="T227" s="408"/>
      <c r="U227" s="409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hidden="1" x14ac:dyDescent="0.2">
      <c r="A228" s="380"/>
      <c r="B228" s="380"/>
      <c r="C228" s="380"/>
      <c r="D228" s="380"/>
      <c r="E228" s="380"/>
      <c r="F228" s="380"/>
      <c r="G228" s="380"/>
      <c r="H228" s="380"/>
      <c r="I228" s="380"/>
      <c r="J228" s="380"/>
      <c r="K228" s="380"/>
      <c r="L228" s="380"/>
      <c r="M228" s="380"/>
      <c r="N228" s="381"/>
      <c r="O228" s="407" t="s">
        <v>72</v>
      </c>
      <c r="P228" s="408"/>
      <c r="Q228" s="408"/>
      <c r="R228" s="408"/>
      <c r="S228" s="408"/>
      <c r="T228" s="408"/>
      <c r="U228" s="409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hidden="1" customHeight="1" x14ac:dyDescent="0.25">
      <c r="A229" s="438" t="s">
        <v>344</v>
      </c>
      <c r="B229" s="380"/>
      <c r="C229" s="380"/>
      <c r="D229" s="380"/>
      <c r="E229" s="380"/>
      <c r="F229" s="380"/>
      <c r="G229" s="380"/>
      <c r="H229" s="380"/>
      <c r="I229" s="380"/>
      <c r="J229" s="380"/>
      <c r="K229" s="380"/>
      <c r="L229" s="380"/>
      <c r="M229" s="380"/>
      <c r="N229" s="380"/>
      <c r="O229" s="380"/>
      <c r="P229" s="380"/>
      <c r="Q229" s="380"/>
      <c r="R229" s="380"/>
      <c r="S229" s="380"/>
      <c r="T229" s="380"/>
      <c r="U229" s="380"/>
      <c r="V229" s="380"/>
      <c r="W229" s="380"/>
      <c r="X229" s="380"/>
      <c r="Y229" s="380"/>
      <c r="Z229" s="365"/>
      <c r="AA229" s="365"/>
    </row>
    <row r="230" spans="1:67" ht="14.25" hidden="1" customHeight="1" x14ac:dyDescent="0.25">
      <c r="A230" s="382" t="s">
        <v>110</v>
      </c>
      <c r="B230" s="380"/>
      <c r="C230" s="380"/>
      <c r="D230" s="380"/>
      <c r="E230" s="380"/>
      <c r="F230" s="380"/>
      <c r="G230" s="380"/>
      <c r="H230" s="380"/>
      <c r="I230" s="380"/>
      <c r="J230" s="380"/>
      <c r="K230" s="380"/>
      <c r="L230" s="380"/>
      <c r="M230" s="380"/>
      <c r="N230" s="380"/>
      <c r="O230" s="380"/>
      <c r="P230" s="380"/>
      <c r="Q230" s="380"/>
      <c r="R230" s="380"/>
      <c r="S230" s="380"/>
      <c r="T230" s="380"/>
      <c r="U230" s="380"/>
      <c r="V230" s="380"/>
      <c r="W230" s="380"/>
      <c r="X230" s="380"/>
      <c r="Y230" s="380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8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8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8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7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8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54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8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8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8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8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8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8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8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7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8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8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8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9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0"/>
      <c r="M245" s="380"/>
      <c r="N245" s="381"/>
      <c r="O245" s="407" t="s">
        <v>72</v>
      </c>
      <c r="P245" s="408"/>
      <c r="Q245" s="408"/>
      <c r="R245" s="408"/>
      <c r="S245" s="408"/>
      <c r="T245" s="408"/>
      <c r="U245" s="409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0"/>
      <c r="M246" s="380"/>
      <c r="N246" s="381"/>
      <c r="O246" s="407" t="s">
        <v>72</v>
      </c>
      <c r="P246" s="408"/>
      <c r="Q246" s="408"/>
      <c r="R246" s="408"/>
      <c r="S246" s="408"/>
      <c r="T246" s="408"/>
      <c r="U246" s="409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2" t="s">
        <v>102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0"/>
      <c r="M247" s="380"/>
      <c r="N247" s="380"/>
      <c r="O247" s="380"/>
      <c r="P247" s="380"/>
      <c r="Q247" s="380"/>
      <c r="R247" s="380"/>
      <c r="S247" s="380"/>
      <c r="T247" s="380"/>
      <c r="U247" s="380"/>
      <c r="V247" s="380"/>
      <c r="W247" s="380"/>
      <c r="X247" s="380"/>
      <c r="Y247" s="380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8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70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9"/>
      <c r="B249" s="380"/>
      <c r="C249" s="380"/>
      <c r="D249" s="380"/>
      <c r="E249" s="380"/>
      <c r="F249" s="380"/>
      <c r="G249" s="380"/>
      <c r="H249" s="380"/>
      <c r="I249" s="380"/>
      <c r="J249" s="380"/>
      <c r="K249" s="380"/>
      <c r="L249" s="380"/>
      <c r="M249" s="380"/>
      <c r="N249" s="381"/>
      <c r="O249" s="407" t="s">
        <v>72</v>
      </c>
      <c r="P249" s="408"/>
      <c r="Q249" s="408"/>
      <c r="R249" s="408"/>
      <c r="S249" s="408"/>
      <c r="T249" s="408"/>
      <c r="U249" s="409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80"/>
      <c r="B250" s="380"/>
      <c r="C250" s="380"/>
      <c r="D250" s="380"/>
      <c r="E250" s="380"/>
      <c r="F250" s="380"/>
      <c r="G250" s="380"/>
      <c r="H250" s="380"/>
      <c r="I250" s="380"/>
      <c r="J250" s="380"/>
      <c r="K250" s="380"/>
      <c r="L250" s="380"/>
      <c r="M250" s="380"/>
      <c r="N250" s="381"/>
      <c r="O250" s="407" t="s">
        <v>72</v>
      </c>
      <c r="P250" s="408"/>
      <c r="Q250" s="408"/>
      <c r="R250" s="408"/>
      <c r="S250" s="408"/>
      <c r="T250" s="408"/>
      <c r="U250" s="409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2" t="s">
        <v>61</v>
      </c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0"/>
      <c r="Y251" s="380"/>
      <c r="Z251" s="366"/>
      <c r="AA251" s="366"/>
    </row>
    <row r="252" spans="1:67" ht="27" hidden="1" customHeight="1" x14ac:dyDescent="0.25">
      <c r="A252" s="54" t="s">
        <v>374</v>
      </c>
      <c r="B252" s="54" t="s">
        <v>375</v>
      </c>
      <c r="C252" s="31">
        <v>4301030878</v>
      </c>
      <c r="D252" s="378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8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8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8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379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407" t="s">
        <v>72</v>
      </c>
      <c r="P256" s="408"/>
      <c r="Q256" s="408"/>
      <c r="R256" s="408"/>
      <c r="S256" s="408"/>
      <c r="T256" s="408"/>
      <c r="U256" s="409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hidden="1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1"/>
      <c r="O257" s="407" t="s">
        <v>72</v>
      </c>
      <c r="P257" s="408"/>
      <c r="Q257" s="408"/>
      <c r="R257" s="408"/>
      <c r="S257" s="408"/>
      <c r="T257" s="408"/>
      <c r="U257" s="409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hidden="1" customHeight="1" x14ac:dyDescent="0.25">
      <c r="A258" s="382" t="s">
        <v>74</v>
      </c>
      <c r="B258" s="380"/>
      <c r="C258" s="380"/>
      <c r="D258" s="380"/>
      <c r="E258" s="380"/>
      <c r="F258" s="380"/>
      <c r="G258" s="380"/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380"/>
      <c r="Y258" s="380"/>
      <c r="Z258" s="366"/>
      <c r="AA258" s="366"/>
    </row>
    <row r="259" spans="1:67" ht="16.5" hidden="1" customHeight="1" x14ac:dyDescent="0.25">
      <c r="A259" s="54" t="s">
        <v>382</v>
      </c>
      <c r="B259" s="54" t="s">
        <v>383</v>
      </c>
      <c r="C259" s="31">
        <v>4301051100</v>
      </c>
      <c r="D259" s="378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8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8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8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8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8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8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4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8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8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73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idden="1" x14ac:dyDescent="0.2">
      <c r="A268" s="379"/>
      <c r="B268" s="380"/>
      <c r="C268" s="380"/>
      <c r="D268" s="380"/>
      <c r="E268" s="380"/>
      <c r="F268" s="380"/>
      <c r="G268" s="380"/>
      <c r="H268" s="380"/>
      <c r="I268" s="380"/>
      <c r="J268" s="380"/>
      <c r="K268" s="380"/>
      <c r="L268" s="380"/>
      <c r="M268" s="380"/>
      <c r="N268" s="381"/>
      <c r="O268" s="407" t="s">
        <v>72</v>
      </c>
      <c r="P268" s="408"/>
      <c r="Q268" s="408"/>
      <c r="R268" s="408"/>
      <c r="S268" s="408"/>
      <c r="T268" s="408"/>
      <c r="U268" s="409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hidden="1" x14ac:dyDescent="0.2">
      <c r="A269" s="380"/>
      <c r="B269" s="380"/>
      <c r="C269" s="380"/>
      <c r="D269" s="380"/>
      <c r="E269" s="380"/>
      <c r="F269" s="380"/>
      <c r="G269" s="380"/>
      <c r="H269" s="380"/>
      <c r="I269" s="380"/>
      <c r="J269" s="380"/>
      <c r="K269" s="380"/>
      <c r="L269" s="380"/>
      <c r="M269" s="380"/>
      <c r="N269" s="381"/>
      <c r="O269" s="407" t="s">
        <v>72</v>
      </c>
      <c r="P269" s="408"/>
      <c r="Q269" s="408"/>
      <c r="R269" s="408"/>
      <c r="S269" s="408"/>
      <c r="T269" s="408"/>
      <c r="U269" s="409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hidden="1" customHeight="1" x14ac:dyDescent="0.25">
      <c r="A270" s="382" t="s">
        <v>205</v>
      </c>
      <c r="B270" s="380"/>
      <c r="C270" s="380"/>
      <c r="D270" s="380"/>
      <c r="E270" s="380"/>
      <c r="F270" s="380"/>
      <c r="G270" s="380"/>
      <c r="H270" s="380"/>
      <c r="I270" s="380"/>
      <c r="J270" s="380"/>
      <c r="K270" s="380"/>
      <c r="L270" s="380"/>
      <c r="M270" s="380"/>
      <c r="N270" s="380"/>
      <c r="O270" s="380"/>
      <c r="P270" s="380"/>
      <c r="Q270" s="380"/>
      <c r="R270" s="380"/>
      <c r="S270" s="380"/>
      <c r="T270" s="380"/>
      <c r="U270" s="380"/>
      <c r="V270" s="380"/>
      <c r="W270" s="380"/>
      <c r="X270" s="380"/>
      <c r="Y270" s="380"/>
      <c r="Z270" s="366"/>
      <c r="AA270" s="366"/>
    </row>
    <row r="271" spans="1:67" ht="16.5" hidden="1" customHeight="1" x14ac:dyDescent="0.25">
      <c r="A271" s="54" t="s">
        <v>400</v>
      </c>
      <c r="B271" s="54" t="s">
        <v>401</v>
      </c>
      <c r="C271" s="31">
        <v>4301060326</v>
      </c>
      <c r="D271" s="378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hidden="1" customHeight="1" x14ac:dyDescent="0.25">
      <c r="A272" s="54" t="s">
        <v>402</v>
      </c>
      <c r="B272" s="54" t="s">
        <v>403</v>
      </c>
      <c r="C272" s="31">
        <v>4301060308</v>
      </c>
      <c r="D272" s="378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6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404</v>
      </c>
      <c r="B273" s="54" t="s">
        <v>405</v>
      </c>
      <c r="C273" s="31">
        <v>4301060325</v>
      </c>
      <c r="D273" s="378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407" t="s">
        <v>72</v>
      </c>
      <c r="P274" s="408"/>
      <c r="Q274" s="408"/>
      <c r="R274" s="408"/>
      <c r="S274" s="408"/>
      <c r="T274" s="408"/>
      <c r="U274" s="409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407" t="s">
        <v>72</v>
      </c>
      <c r="P275" s="408"/>
      <c r="Q275" s="408"/>
      <c r="R275" s="408"/>
      <c r="S275" s="408"/>
      <c r="T275" s="408"/>
      <c r="U275" s="409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hidden="1" customHeight="1" x14ac:dyDescent="0.25">
      <c r="A276" s="382" t="s">
        <v>88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8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37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8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91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8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407" t="s">
        <v>72</v>
      </c>
      <c r="P280" s="408"/>
      <c r="Q280" s="408"/>
      <c r="R280" s="408"/>
      <c r="S280" s="408"/>
      <c r="T280" s="408"/>
      <c r="U280" s="409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407" t="s">
        <v>72</v>
      </c>
      <c r="P281" s="408"/>
      <c r="Q281" s="408"/>
      <c r="R281" s="408"/>
      <c r="S281" s="408"/>
      <c r="T281" s="408"/>
      <c r="U281" s="409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2" t="s">
        <v>414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8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8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8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407" t="s">
        <v>72</v>
      </c>
      <c r="P286" s="408"/>
      <c r="Q286" s="408"/>
      <c r="R286" s="408"/>
      <c r="S286" s="408"/>
      <c r="T286" s="408"/>
      <c r="U286" s="409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407" t="s">
        <v>72</v>
      </c>
      <c r="P287" s="408"/>
      <c r="Q287" s="408"/>
      <c r="R287" s="408"/>
      <c r="S287" s="408"/>
      <c r="T287" s="408"/>
      <c r="U287" s="409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438" t="s">
        <v>423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65"/>
      <c r="AA288" s="365"/>
    </row>
    <row r="289" spans="1:67" ht="14.25" hidden="1" customHeight="1" x14ac:dyDescent="0.25">
      <c r="A289" s="382" t="s">
        <v>110</v>
      </c>
      <c r="B289" s="380"/>
      <c r="C289" s="380"/>
      <c r="D289" s="380"/>
      <c r="E289" s="380"/>
      <c r="F289" s="380"/>
      <c r="G289" s="380"/>
      <c r="H289" s="380"/>
      <c r="I289" s="380"/>
      <c r="J289" s="380"/>
      <c r="K289" s="380"/>
      <c r="L289" s="380"/>
      <c r="M289" s="380"/>
      <c r="N289" s="380"/>
      <c r="O289" s="380"/>
      <c r="P289" s="380"/>
      <c r="Q289" s="380"/>
      <c r="R289" s="380"/>
      <c r="S289" s="380"/>
      <c r="T289" s="380"/>
      <c r="U289" s="380"/>
      <c r="V289" s="380"/>
      <c r="W289" s="380"/>
      <c r="X289" s="380"/>
      <c r="Y289" s="380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8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8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8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8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3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8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1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8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8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1"/>
      <c r="O297" s="407" t="s">
        <v>72</v>
      </c>
      <c r="P297" s="408"/>
      <c r="Q297" s="408"/>
      <c r="R297" s="408"/>
      <c r="S297" s="408"/>
      <c r="T297" s="408"/>
      <c r="U297" s="409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1"/>
      <c r="O298" s="407" t="s">
        <v>72</v>
      </c>
      <c r="P298" s="408"/>
      <c r="Q298" s="408"/>
      <c r="R298" s="408"/>
      <c r="S298" s="408"/>
      <c r="T298" s="408"/>
      <c r="U298" s="409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2" t="s">
        <v>61</v>
      </c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380"/>
      <c r="V299" s="380"/>
      <c r="W299" s="380"/>
      <c r="X299" s="380"/>
      <c r="Y299" s="380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8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5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8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8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1"/>
      <c r="O302" s="407" t="s">
        <v>72</v>
      </c>
      <c r="P302" s="408"/>
      <c r="Q302" s="408"/>
      <c r="R302" s="408"/>
      <c r="S302" s="408"/>
      <c r="T302" s="408"/>
      <c r="U302" s="409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1"/>
      <c r="O303" s="407" t="s">
        <v>72</v>
      </c>
      <c r="P303" s="408"/>
      <c r="Q303" s="408"/>
      <c r="R303" s="408"/>
      <c r="S303" s="408"/>
      <c r="T303" s="408"/>
      <c r="U303" s="409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438" t="s">
        <v>440</v>
      </c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380"/>
      <c r="W304" s="380"/>
      <c r="X304" s="380"/>
      <c r="Y304" s="380"/>
      <c r="Z304" s="365"/>
      <c r="AA304" s="365"/>
    </row>
    <row r="305" spans="1:67" ht="14.25" hidden="1" customHeight="1" x14ac:dyDescent="0.25">
      <c r="A305" s="382" t="s">
        <v>61</v>
      </c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380"/>
      <c r="W305" s="380"/>
      <c r="X305" s="380"/>
      <c r="Y305" s="380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8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1"/>
      <c r="O307" s="407" t="s">
        <v>72</v>
      </c>
      <c r="P307" s="408"/>
      <c r="Q307" s="408"/>
      <c r="R307" s="408"/>
      <c r="S307" s="408"/>
      <c r="T307" s="408"/>
      <c r="U307" s="409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80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1"/>
      <c r="O308" s="407" t="s">
        <v>72</v>
      </c>
      <c r="P308" s="408"/>
      <c r="Q308" s="408"/>
      <c r="R308" s="408"/>
      <c r="S308" s="408"/>
      <c r="T308" s="408"/>
      <c r="U308" s="409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2" t="s">
        <v>74</v>
      </c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380"/>
      <c r="W309" s="380"/>
      <c r="X309" s="380"/>
      <c r="Y309" s="380"/>
      <c r="Z309" s="366"/>
      <c r="AA309" s="366"/>
    </row>
    <row r="310" spans="1:67" ht="27" hidden="1" customHeight="1" x14ac:dyDescent="0.25">
      <c r="A310" s="54" t="s">
        <v>443</v>
      </c>
      <c r="B310" s="54" t="s">
        <v>444</v>
      </c>
      <c r="C310" s="31">
        <v>4301051142</v>
      </c>
      <c r="D310" s="378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8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8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1"/>
      <c r="O313" s="407" t="s">
        <v>72</v>
      </c>
      <c r="P313" s="408"/>
      <c r="Q313" s="408"/>
      <c r="R313" s="408"/>
      <c r="S313" s="408"/>
      <c r="T313" s="408"/>
      <c r="U313" s="409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hidden="1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407" t="s">
        <v>72</v>
      </c>
      <c r="P314" s="408"/>
      <c r="Q314" s="408"/>
      <c r="R314" s="408"/>
      <c r="S314" s="408"/>
      <c r="T314" s="408"/>
      <c r="U314" s="409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hidden="1" customHeight="1" x14ac:dyDescent="0.25">
      <c r="A315" s="382" t="s">
        <v>205</v>
      </c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380"/>
      <c r="W315" s="380"/>
      <c r="X315" s="380"/>
      <c r="Y315" s="380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8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6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1"/>
      <c r="O317" s="407" t="s">
        <v>72</v>
      </c>
      <c r="P317" s="408"/>
      <c r="Q317" s="408"/>
      <c r="R317" s="408"/>
      <c r="S317" s="408"/>
      <c r="T317" s="408"/>
      <c r="U317" s="409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80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1"/>
      <c r="O318" s="407" t="s">
        <v>72</v>
      </c>
      <c r="P318" s="408"/>
      <c r="Q318" s="408"/>
      <c r="R318" s="408"/>
      <c r="S318" s="408"/>
      <c r="T318" s="408"/>
      <c r="U318" s="409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2" t="s">
        <v>88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380"/>
      <c r="Z319" s="366"/>
      <c r="AA319" s="366"/>
    </row>
    <row r="320" spans="1:67" ht="27" hidden="1" customHeight="1" x14ac:dyDescent="0.25">
      <c r="A320" s="54" t="s">
        <v>451</v>
      </c>
      <c r="B320" s="54" t="s">
        <v>452</v>
      </c>
      <c r="C320" s="31">
        <v>4301032015</v>
      </c>
      <c r="D320" s="378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407" t="s">
        <v>72</v>
      </c>
      <c r="P321" s="408"/>
      <c r="Q321" s="408"/>
      <c r="R321" s="408"/>
      <c r="S321" s="408"/>
      <c r="T321" s="408"/>
      <c r="U321" s="409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hidden="1" x14ac:dyDescent="0.2">
      <c r="A322" s="380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1"/>
      <c r="O322" s="407" t="s">
        <v>72</v>
      </c>
      <c r="P322" s="408"/>
      <c r="Q322" s="408"/>
      <c r="R322" s="408"/>
      <c r="S322" s="408"/>
      <c r="T322" s="408"/>
      <c r="U322" s="409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hidden="1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hidden="1" customHeight="1" x14ac:dyDescent="0.25">
      <c r="A324" s="438" t="s">
        <v>454</v>
      </c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380"/>
      <c r="W324" s="380"/>
      <c r="X324" s="380"/>
      <c r="Y324" s="380"/>
      <c r="Z324" s="365"/>
      <c r="AA324" s="365"/>
    </row>
    <row r="325" spans="1:67" ht="14.25" hidden="1" customHeight="1" x14ac:dyDescent="0.25">
      <c r="A325" s="382" t="s">
        <v>110</v>
      </c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380"/>
      <c r="W325" s="380"/>
      <c r="X325" s="380"/>
      <c r="Y325" s="380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8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77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8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5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8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1170</v>
      </c>
      <c r="X328" s="371">
        <f t="shared" si="65"/>
        <v>1170</v>
      </c>
      <c r="Y328" s="36">
        <f>IFERROR(IF(X328=0,"",ROUNDUP(X328/H328,0)*0.02175),"")</f>
        <v>1.6964999999999999</v>
      </c>
      <c r="Z328" s="56"/>
      <c r="AA328" s="57"/>
      <c r="AE328" s="64"/>
      <c r="BB328" s="247" t="s">
        <v>1</v>
      </c>
      <c r="BL328" s="64">
        <f t="shared" si="66"/>
        <v>1207.44</v>
      </c>
      <c r="BM328" s="64">
        <f t="shared" si="67"/>
        <v>1207.44</v>
      </c>
      <c r="BN328" s="64">
        <f t="shared" si="68"/>
        <v>1.625</v>
      </c>
      <c r="BO328" s="64">
        <f t="shared" si="69"/>
        <v>1.625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8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8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8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2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8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650</v>
      </c>
      <c r="X332" s="371">
        <f t="shared" si="65"/>
        <v>660</v>
      </c>
      <c r="Y332" s="36">
        <f>IFERROR(IF(X332=0,"",ROUNDUP(X332/H332,0)*0.02175),"")</f>
        <v>0.95699999999999996</v>
      </c>
      <c r="Z332" s="56"/>
      <c r="AA332" s="57"/>
      <c r="AE332" s="64"/>
      <c r="BB332" s="251" t="s">
        <v>1</v>
      </c>
      <c r="BL332" s="64">
        <f t="shared" si="66"/>
        <v>670.8</v>
      </c>
      <c r="BM332" s="64">
        <f t="shared" si="67"/>
        <v>681.12000000000012</v>
      </c>
      <c r="BN332" s="64">
        <f t="shared" si="68"/>
        <v>0.90277777777777779</v>
      </c>
      <c r="BO332" s="64">
        <f t="shared" si="69"/>
        <v>0.91666666666666663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8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8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8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7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1"/>
      <c r="O336" s="407" t="s">
        <v>72</v>
      </c>
      <c r="P336" s="408"/>
      <c r="Q336" s="408"/>
      <c r="R336" s="408"/>
      <c r="S336" s="408"/>
      <c r="T336" s="408"/>
      <c r="U336" s="409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188.00000000000003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189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4.1107499999999995</v>
      </c>
      <c r="Z336" s="373"/>
      <c r="AA336" s="373"/>
    </row>
    <row r="337" spans="1:67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1"/>
      <c r="O337" s="407" t="s">
        <v>72</v>
      </c>
      <c r="P337" s="408"/>
      <c r="Q337" s="408"/>
      <c r="R337" s="408"/>
      <c r="S337" s="408"/>
      <c r="T337" s="408"/>
      <c r="U337" s="409"/>
      <c r="V337" s="37" t="s">
        <v>67</v>
      </c>
      <c r="W337" s="372">
        <f>IFERROR(SUM(W326:W335),"0")</f>
        <v>2820</v>
      </c>
      <c r="X337" s="372">
        <f>IFERROR(SUM(X326:X335),"0")</f>
        <v>2835</v>
      </c>
      <c r="Y337" s="37"/>
      <c r="Z337" s="373"/>
      <c r="AA337" s="373"/>
    </row>
    <row r="338" spans="1:67" ht="14.25" hidden="1" customHeight="1" x14ac:dyDescent="0.25">
      <c r="A338" s="382" t="s">
        <v>102</v>
      </c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380"/>
      <c r="W338" s="380"/>
      <c r="X338" s="380"/>
      <c r="Y338" s="380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8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400</v>
      </c>
      <c r="X339" s="371">
        <f>IFERROR(IF(W339="",0,CEILING((W339/$H339),1)*$H339),"")</f>
        <v>405</v>
      </c>
      <c r="Y339" s="36">
        <f>IFERROR(IF(X339=0,"",ROUNDUP(X339/H339,0)*0.02175),"")</f>
        <v>0.58724999999999994</v>
      </c>
      <c r="Z339" s="56"/>
      <c r="AA339" s="57"/>
      <c r="AE339" s="64"/>
      <c r="BB339" s="255" t="s">
        <v>1</v>
      </c>
      <c r="BL339" s="64">
        <f>IFERROR(W339*I339/H339,"0")</f>
        <v>412.8</v>
      </c>
      <c r="BM339" s="64">
        <f>IFERROR(X339*I339/H339,"0")</f>
        <v>417.96000000000004</v>
      </c>
      <c r="BN339" s="64">
        <f>IFERROR(1/J339*(W339/H339),"0")</f>
        <v>0.55555555555555558</v>
      </c>
      <c r="BO339" s="64">
        <f>IFERROR(1/J339*(X339/H339),"0")</f>
        <v>0.5625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8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8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63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407" t="s">
        <v>72</v>
      </c>
      <c r="P342" s="408"/>
      <c r="Q342" s="408"/>
      <c r="R342" s="408"/>
      <c r="S342" s="408"/>
      <c r="T342" s="408"/>
      <c r="U342" s="409"/>
      <c r="V342" s="37" t="s">
        <v>73</v>
      </c>
      <c r="W342" s="372">
        <f>IFERROR(W339/H339,"0")+IFERROR(W340/H340,"0")+IFERROR(W341/H341,"0")</f>
        <v>26.666666666666668</v>
      </c>
      <c r="X342" s="372">
        <f>IFERROR(X339/H339,"0")+IFERROR(X340/H340,"0")+IFERROR(X341/H341,"0")</f>
        <v>27</v>
      </c>
      <c r="Y342" s="372">
        <f>IFERROR(IF(Y339="",0,Y339),"0")+IFERROR(IF(Y340="",0,Y340),"0")+IFERROR(IF(Y341="",0,Y341),"0")</f>
        <v>0.58724999999999994</v>
      </c>
      <c r="Z342" s="373"/>
      <c r="AA342" s="373"/>
    </row>
    <row r="343" spans="1:67" x14ac:dyDescent="0.2">
      <c r="A343" s="380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1"/>
      <c r="O343" s="407" t="s">
        <v>72</v>
      </c>
      <c r="P343" s="408"/>
      <c r="Q343" s="408"/>
      <c r="R343" s="408"/>
      <c r="S343" s="408"/>
      <c r="T343" s="408"/>
      <c r="U343" s="409"/>
      <c r="V343" s="37" t="s">
        <v>67</v>
      </c>
      <c r="W343" s="372">
        <f>IFERROR(SUM(W339:W341),"0")</f>
        <v>400</v>
      </c>
      <c r="X343" s="372">
        <f>IFERROR(SUM(X339:X341),"0")</f>
        <v>405</v>
      </c>
      <c r="Y343" s="37"/>
      <c r="Z343" s="373"/>
      <c r="AA343" s="373"/>
    </row>
    <row r="344" spans="1:67" ht="14.25" hidden="1" customHeight="1" x14ac:dyDescent="0.25">
      <c r="A344" s="382" t="s">
        <v>74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380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8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4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8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407" t="s">
        <v>72</v>
      </c>
      <c r="P347" s="408"/>
      <c r="Q347" s="408"/>
      <c r="R347" s="408"/>
      <c r="S347" s="408"/>
      <c r="T347" s="408"/>
      <c r="U347" s="409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407" t="s">
        <v>72</v>
      </c>
      <c r="P348" s="408"/>
      <c r="Q348" s="408"/>
      <c r="R348" s="408"/>
      <c r="S348" s="408"/>
      <c r="T348" s="408"/>
      <c r="U348" s="409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2" t="s">
        <v>205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66"/>
      <c r="AA349" s="366"/>
    </row>
    <row r="350" spans="1:67" ht="16.5" hidden="1" customHeight="1" x14ac:dyDescent="0.25">
      <c r="A350" s="54" t="s">
        <v>484</v>
      </c>
      <c r="B350" s="54" t="s">
        <v>485</v>
      </c>
      <c r="C350" s="31">
        <v>4301060314</v>
      </c>
      <c r="D350" s="378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79"/>
      <c r="B351" s="380"/>
      <c r="C351" s="380"/>
      <c r="D351" s="380"/>
      <c r="E351" s="380"/>
      <c r="F351" s="380"/>
      <c r="G351" s="380"/>
      <c r="H351" s="380"/>
      <c r="I351" s="380"/>
      <c r="J351" s="380"/>
      <c r="K351" s="380"/>
      <c r="L351" s="380"/>
      <c r="M351" s="380"/>
      <c r="N351" s="381"/>
      <c r="O351" s="407" t="s">
        <v>72</v>
      </c>
      <c r="P351" s="408"/>
      <c r="Q351" s="408"/>
      <c r="R351" s="408"/>
      <c r="S351" s="408"/>
      <c r="T351" s="408"/>
      <c r="U351" s="409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hidden="1" x14ac:dyDescent="0.2">
      <c r="A352" s="380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407" t="s">
        <v>72</v>
      </c>
      <c r="P352" s="408"/>
      <c r="Q352" s="408"/>
      <c r="R352" s="408"/>
      <c r="S352" s="408"/>
      <c r="T352" s="408"/>
      <c r="U352" s="409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hidden="1" customHeight="1" x14ac:dyDescent="0.25">
      <c r="A353" s="438" t="s">
        <v>486</v>
      </c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80"/>
      <c r="Y353" s="380"/>
      <c r="Z353" s="365"/>
      <c r="AA353" s="365"/>
    </row>
    <row r="354" spans="1:67" ht="14.25" hidden="1" customHeight="1" x14ac:dyDescent="0.25">
      <c r="A354" s="382" t="s">
        <v>110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66"/>
      <c r="AA354" s="366"/>
    </row>
    <row r="355" spans="1:67" ht="37.5" hidden="1" customHeight="1" x14ac:dyDescent="0.25">
      <c r="A355" s="54" t="s">
        <v>487</v>
      </c>
      <c r="B355" s="54" t="s">
        <v>488</v>
      </c>
      <c r="C355" s="31">
        <v>4301011324</v>
      </c>
      <c r="D355" s="378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53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8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8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8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8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idden="1" x14ac:dyDescent="0.2">
      <c r="A360" s="379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0"/>
      <c r="M360" s="380"/>
      <c r="N360" s="381"/>
      <c r="O360" s="407" t="s">
        <v>72</v>
      </c>
      <c r="P360" s="408"/>
      <c r="Q360" s="408"/>
      <c r="R360" s="408"/>
      <c r="S360" s="408"/>
      <c r="T360" s="408"/>
      <c r="U360" s="409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hidden="1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0"/>
      <c r="M361" s="380"/>
      <c r="N361" s="381"/>
      <c r="O361" s="407" t="s">
        <v>72</v>
      </c>
      <c r="P361" s="408"/>
      <c r="Q361" s="408"/>
      <c r="R361" s="408"/>
      <c r="S361" s="408"/>
      <c r="T361" s="408"/>
      <c r="U361" s="409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hidden="1" customHeight="1" x14ac:dyDescent="0.25">
      <c r="A362" s="382" t="s">
        <v>61</v>
      </c>
      <c r="B362" s="380"/>
      <c r="C362" s="380"/>
      <c r="D362" s="380"/>
      <c r="E362" s="380"/>
      <c r="F362" s="380"/>
      <c r="G362" s="380"/>
      <c r="H362" s="380"/>
      <c r="I362" s="380"/>
      <c r="J362" s="380"/>
      <c r="K362" s="380"/>
      <c r="L362" s="380"/>
      <c r="M362" s="380"/>
      <c r="N362" s="380"/>
      <c r="O362" s="380"/>
      <c r="P362" s="380"/>
      <c r="Q362" s="380"/>
      <c r="R362" s="380"/>
      <c r="S362" s="380"/>
      <c r="T362" s="380"/>
      <c r="U362" s="380"/>
      <c r="V362" s="380"/>
      <c r="W362" s="380"/>
      <c r="X362" s="380"/>
      <c r="Y362" s="380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8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8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407" t="s">
        <v>72</v>
      </c>
      <c r="P365" s="408"/>
      <c r="Q365" s="408"/>
      <c r="R365" s="408"/>
      <c r="S365" s="408"/>
      <c r="T365" s="408"/>
      <c r="U365" s="409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407" t="s">
        <v>72</v>
      </c>
      <c r="P366" s="408"/>
      <c r="Q366" s="408"/>
      <c r="R366" s="408"/>
      <c r="S366" s="408"/>
      <c r="T366" s="408"/>
      <c r="U366" s="409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2" t="s">
        <v>74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8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1700</v>
      </c>
      <c r="X368" s="371">
        <f>IFERROR(IF(W368="",0,CEILING((W368/$H368),1)*$H368),"")</f>
        <v>1700.3999999999999</v>
      </c>
      <c r="Y368" s="36">
        <f>IFERROR(IF(X368=0,"",ROUNDUP(X368/H368,0)*0.02175),"")</f>
        <v>4.7414999999999994</v>
      </c>
      <c r="Z368" s="56"/>
      <c r="AA368" s="57"/>
      <c r="AE368" s="64"/>
      <c r="BB368" s="268" t="s">
        <v>1</v>
      </c>
      <c r="BL368" s="64">
        <f>IFERROR(W368*I368/H368,"0")</f>
        <v>1822.9230769230771</v>
      </c>
      <c r="BM368" s="64">
        <f>IFERROR(X368*I368/H368,"0")</f>
        <v>1823.3520000000001</v>
      </c>
      <c r="BN368" s="64">
        <f>IFERROR(1/J368*(W368/H368),"0")</f>
        <v>3.8919413919413919</v>
      </c>
      <c r="BO368" s="64">
        <f>IFERROR(1/J368*(X368/H368),"0")</f>
        <v>3.8928571428571428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8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8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8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9"/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1"/>
      <c r="O372" s="407" t="s">
        <v>72</v>
      </c>
      <c r="P372" s="408"/>
      <c r="Q372" s="408"/>
      <c r="R372" s="408"/>
      <c r="S372" s="408"/>
      <c r="T372" s="408"/>
      <c r="U372" s="409"/>
      <c r="V372" s="37" t="s">
        <v>73</v>
      </c>
      <c r="W372" s="372">
        <f>IFERROR(W368/H368,"0")+IFERROR(W369/H369,"0")+IFERROR(W370/H370,"0")+IFERROR(W371/H371,"0")</f>
        <v>217.94871794871796</v>
      </c>
      <c r="X372" s="372">
        <f>IFERROR(X368/H368,"0")+IFERROR(X369/H369,"0")+IFERROR(X370/H370,"0")+IFERROR(X371/H371,"0")</f>
        <v>218</v>
      </c>
      <c r="Y372" s="372">
        <f>IFERROR(IF(Y368="",0,Y368),"0")+IFERROR(IF(Y369="",0,Y369),"0")+IFERROR(IF(Y370="",0,Y370),"0")+IFERROR(IF(Y371="",0,Y371),"0")</f>
        <v>4.7414999999999994</v>
      </c>
      <c r="Z372" s="373"/>
      <c r="AA372" s="373"/>
    </row>
    <row r="373" spans="1:67" x14ac:dyDescent="0.2">
      <c r="A373" s="380"/>
      <c r="B373" s="380"/>
      <c r="C373" s="380"/>
      <c r="D373" s="380"/>
      <c r="E373" s="380"/>
      <c r="F373" s="380"/>
      <c r="G373" s="380"/>
      <c r="H373" s="380"/>
      <c r="I373" s="380"/>
      <c r="J373" s="380"/>
      <c r="K373" s="380"/>
      <c r="L373" s="380"/>
      <c r="M373" s="380"/>
      <c r="N373" s="381"/>
      <c r="O373" s="407" t="s">
        <v>72</v>
      </c>
      <c r="P373" s="408"/>
      <c r="Q373" s="408"/>
      <c r="R373" s="408"/>
      <c r="S373" s="408"/>
      <c r="T373" s="408"/>
      <c r="U373" s="409"/>
      <c r="V373" s="37" t="s">
        <v>67</v>
      </c>
      <c r="W373" s="372">
        <f>IFERROR(SUM(W368:W371),"0")</f>
        <v>1700</v>
      </c>
      <c r="X373" s="372">
        <f>IFERROR(SUM(X368:X371),"0")</f>
        <v>1700.3999999999999</v>
      </c>
      <c r="Y373" s="37"/>
      <c r="Z373" s="373"/>
      <c r="AA373" s="373"/>
    </row>
    <row r="374" spans="1:67" ht="14.25" hidden="1" customHeight="1" x14ac:dyDescent="0.25">
      <c r="A374" s="382" t="s">
        <v>205</v>
      </c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0"/>
      <c r="M374" s="380"/>
      <c r="N374" s="380"/>
      <c r="O374" s="380"/>
      <c r="P374" s="380"/>
      <c r="Q374" s="380"/>
      <c r="R374" s="380"/>
      <c r="S374" s="380"/>
      <c r="T374" s="380"/>
      <c r="U374" s="380"/>
      <c r="V374" s="380"/>
      <c r="W374" s="380"/>
      <c r="X374" s="380"/>
      <c r="Y374" s="380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8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3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9"/>
      <c r="B376" s="380"/>
      <c r="C376" s="380"/>
      <c r="D376" s="380"/>
      <c r="E376" s="380"/>
      <c r="F376" s="380"/>
      <c r="G376" s="380"/>
      <c r="H376" s="380"/>
      <c r="I376" s="380"/>
      <c r="J376" s="380"/>
      <c r="K376" s="380"/>
      <c r="L376" s="380"/>
      <c r="M376" s="380"/>
      <c r="N376" s="381"/>
      <c r="O376" s="407" t="s">
        <v>72</v>
      </c>
      <c r="P376" s="408"/>
      <c r="Q376" s="408"/>
      <c r="R376" s="408"/>
      <c r="S376" s="408"/>
      <c r="T376" s="408"/>
      <c r="U376" s="409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80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407" t="s">
        <v>72</v>
      </c>
      <c r="P377" s="408"/>
      <c r="Q377" s="408"/>
      <c r="R377" s="408"/>
      <c r="S377" s="408"/>
      <c r="T377" s="408"/>
      <c r="U377" s="409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hidden="1" customHeight="1" x14ac:dyDescent="0.25">
      <c r="A379" s="438" t="s">
        <v>512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65"/>
      <c r="AA379" s="365"/>
    </row>
    <row r="380" spans="1:67" ht="14.25" hidden="1" customHeight="1" x14ac:dyDescent="0.25">
      <c r="A380" s="382" t="s">
        <v>110</v>
      </c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0"/>
      <c r="M380" s="380"/>
      <c r="N380" s="380"/>
      <c r="O380" s="380"/>
      <c r="P380" s="380"/>
      <c r="Q380" s="380"/>
      <c r="R380" s="380"/>
      <c r="S380" s="380"/>
      <c r="T380" s="380"/>
      <c r="U380" s="380"/>
      <c r="V380" s="380"/>
      <c r="W380" s="380"/>
      <c r="X380" s="380"/>
      <c r="Y380" s="380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8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8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7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9"/>
      <c r="B383" s="380"/>
      <c r="C383" s="380"/>
      <c r="D383" s="380"/>
      <c r="E383" s="380"/>
      <c r="F383" s="380"/>
      <c r="G383" s="380"/>
      <c r="H383" s="380"/>
      <c r="I383" s="380"/>
      <c r="J383" s="380"/>
      <c r="K383" s="380"/>
      <c r="L383" s="380"/>
      <c r="M383" s="380"/>
      <c r="N383" s="381"/>
      <c r="O383" s="407" t="s">
        <v>72</v>
      </c>
      <c r="P383" s="408"/>
      <c r="Q383" s="408"/>
      <c r="R383" s="408"/>
      <c r="S383" s="408"/>
      <c r="T383" s="408"/>
      <c r="U383" s="409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80"/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1"/>
      <c r="O384" s="407" t="s">
        <v>72</v>
      </c>
      <c r="P384" s="408"/>
      <c r="Q384" s="408"/>
      <c r="R384" s="408"/>
      <c r="S384" s="408"/>
      <c r="T384" s="408"/>
      <c r="U384" s="409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2" t="s">
        <v>61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8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8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8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72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8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8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8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8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hidden="1" customHeight="1" x14ac:dyDescent="0.25">
      <c r="A393" s="54" t="s">
        <v>531</v>
      </c>
      <c r="B393" s="54" t="s">
        <v>532</v>
      </c>
      <c r="C393" s="31">
        <v>4301031171</v>
      </c>
      <c r="D393" s="378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8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8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8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7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hidden="1" customHeight="1" x14ac:dyDescent="0.25">
      <c r="A397" s="54" t="s">
        <v>539</v>
      </c>
      <c r="B397" s="54" t="s">
        <v>540</v>
      </c>
      <c r="C397" s="31">
        <v>4301031172</v>
      </c>
      <c r="D397" s="378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8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idden="1" x14ac:dyDescent="0.2">
      <c r="A399" s="379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0"/>
      <c r="M399" s="380"/>
      <c r="N399" s="381"/>
      <c r="O399" s="407" t="s">
        <v>72</v>
      </c>
      <c r="P399" s="408"/>
      <c r="Q399" s="408"/>
      <c r="R399" s="408"/>
      <c r="S399" s="408"/>
      <c r="T399" s="408"/>
      <c r="U399" s="409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hidden="1" x14ac:dyDescent="0.2">
      <c r="A400" s="380"/>
      <c r="B400" s="380"/>
      <c r="C400" s="380"/>
      <c r="D400" s="380"/>
      <c r="E400" s="380"/>
      <c r="F400" s="380"/>
      <c r="G400" s="380"/>
      <c r="H400" s="380"/>
      <c r="I400" s="380"/>
      <c r="J400" s="380"/>
      <c r="K400" s="380"/>
      <c r="L400" s="380"/>
      <c r="M400" s="380"/>
      <c r="N400" s="381"/>
      <c r="O400" s="407" t="s">
        <v>72</v>
      </c>
      <c r="P400" s="408"/>
      <c r="Q400" s="408"/>
      <c r="R400" s="408"/>
      <c r="S400" s="408"/>
      <c r="T400" s="408"/>
      <c r="U400" s="409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hidden="1" customHeight="1" x14ac:dyDescent="0.25">
      <c r="A401" s="382" t="s">
        <v>74</v>
      </c>
      <c r="B401" s="380"/>
      <c r="C401" s="380"/>
      <c r="D401" s="380"/>
      <c r="E401" s="380"/>
      <c r="F401" s="380"/>
      <c r="G401" s="38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80"/>
      <c r="Y401" s="380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8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8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8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9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407" t="s">
        <v>72</v>
      </c>
      <c r="P405" s="408"/>
      <c r="Q405" s="408"/>
      <c r="R405" s="408"/>
      <c r="S405" s="408"/>
      <c r="T405" s="408"/>
      <c r="U405" s="409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80"/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1"/>
      <c r="O406" s="407" t="s">
        <v>72</v>
      </c>
      <c r="P406" s="408"/>
      <c r="Q406" s="408"/>
      <c r="R406" s="408"/>
      <c r="S406" s="408"/>
      <c r="T406" s="408"/>
      <c r="U406" s="409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2" t="s">
        <v>205</v>
      </c>
      <c r="B407" s="380"/>
      <c r="C407" s="380"/>
      <c r="D407" s="380"/>
      <c r="E407" s="380"/>
      <c r="F407" s="380"/>
      <c r="G407" s="380"/>
      <c r="H407" s="380"/>
      <c r="I407" s="380"/>
      <c r="J407" s="380"/>
      <c r="K407" s="380"/>
      <c r="L407" s="380"/>
      <c r="M407" s="380"/>
      <c r="N407" s="380"/>
      <c r="O407" s="380"/>
      <c r="P407" s="380"/>
      <c r="Q407" s="380"/>
      <c r="R407" s="380"/>
      <c r="S407" s="380"/>
      <c r="T407" s="380"/>
      <c r="U407" s="380"/>
      <c r="V407" s="380"/>
      <c r="W407" s="380"/>
      <c r="X407" s="380"/>
      <c r="Y407" s="380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8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46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9"/>
      <c r="B409" s="380"/>
      <c r="C409" s="380"/>
      <c r="D409" s="380"/>
      <c r="E409" s="380"/>
      <c r="F409" s="380"/>
      <c r="G409" s="380"/>
      <c r="H409" s="380"/>
      <c r="I409" s="380"/>
      <c r="J409" s="380"/>
      <c r="K409" s="380"/>
      <c r="L409" s="380"/>
      <c r="M409" s="380"/>
      <c r="N409" s="381"/>
      <c r="O409" s="407" t="s">
        <v>72</v>
      </c>
      <c r="P409" s="408"/>
      <c r="Q409" s="408"/>
      <c r="R409" s="408"/>
      <c r="S409" s="408"/>
      <c r="T409" s="408"/>
      <c r="U409" s="409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80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407" t="s">
        <v>72</v>
      </c>
      <c r="P410" s="408"/>
      <c r="Q410" s="408"/>
      <c r="R410" s="408"/>
      <c r="S410" s="408"/>
      <c r="T410" s="408"/>
      <c r="U410" s="409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2" t="s">
        <v>88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380"/>
      <c r="Z411" s="366"/>
      <c r="AA411" s="366"/>
    </row>
    <row r="412" spans="1:67" ht="27" hidden="1" customHeight="1" x14ac:dyDescent="0.25">
      <c r="A412" s="54" t="s">
        <v>551</v>
      </c>
      <c r="B412" s="54" t="s">
        <v>552</v>
      </c>
      <c r="C412" s="31">
        <v>4301032045</v>
      </c>
      <c r="D412" s="378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6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8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8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379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407" t="s">
        <v>72</v>
      </c>
      <c r="P415" s="408"/>
      <c r="Q415" s="408"/>
      <c r="R415" s="408"/>
      <c r="S415" s="408"/>
      <c r="T415" s="408"/>
      <c r="U415" s="409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hidden="1" x14ac:dyDescent="0.2">
      <c r="A416" s="380"/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1"/>
      <c r="O416" s="407" t="s">
        <v>72</v>
      </c>
      <c r="P416" s="408"/>
      <c r="Q416" s="408"/>
      <c r="R416" s="408"/>
      <c r="S416" s="408"/>
      <c r="T416" s="408"/>
      <c r="U416" s="409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hidden="1" customHeight="1" x14ac:dyDescent="0.25">
      <c r="A417" s="438" t="s">
        <v>559</v>
      </c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0"/>
      <c r="M417" s="380"/>
      <c r="N417" s="380"/>
      <c r="O417" s="380"/>
      <c r="P417" s="380"/>
      <c r="Q417" s="380"/>
      <c r="R417" s="380"/>
      <c r="S417" s="380"/>
      <c r="T417" s="380"/>
      <c r="U417" s="380"/>
      <c r="V417" s="380"/>
      <c r="W417" s="380"/>
      <c r="X417" s="380"/>
      <c r="Y417" s="380"/>
      <c r="Z417" s="365"/>
      <c r="AA417" s="365"/>
    </row>
    <row r="418" spans="1:67" ht="14.25" hidden="1" customHeight="1" x14ac:dyDescent="0.25">
      <c r="A418" s="382" t="s">
        <v>102</v>
      </c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0"/>
      <c r="M418" s="380"/>
      <c r="N418" s="380"/>
      <c r="O418" s="380"/>
      <c r="P418" s="380"/>
      <c r="Q418" s="380"/>
      <c r="R418" s="380"/>
      <c r="S418" s="380"/>
      <c r="T418" s="380"/>
      <c r="U418" s="380"/>
      <c r="V418" s="380"/>
      <c r="W418" s="380"/>
      <c r="X418" s="380"/>
      <c r="Y418" s="380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8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8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9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407" t="s">
        <v>72</v>
      </c>
      <c r="P421" s="408"/>
      <c r="Q421" s="408"/>
      <c r="R421" s="408"/>
      <c r="S421" s="408"/>
      <c r="T421" s="408"/>
      <c r="U421" s="409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80"/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1"/>
      <c r="O422" s="407" t="s">
        <v>72</v>
      </c>
      <c r="P422" s="408"/>
      <c r="Q422" s="408"/>
      <c r="R422" s="408"/>
      <c r="S422" s="408"/>
      <c r="T422" s="408"/>
      <c r="U422" s="409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2" t="s">
        <v>61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66"/>
      <c r="AA423" s="366"/>
    </row>
    <row r="424" spans="1:67" ht="27" hidden="1" customHeight="1" x14ac:dyDescent="0.25">
      <c r="A424" s="54" t="s">
        <v>564</v>
      </c>
      <c r="B424" s="54" t="s">
        <v>565</v>
      </c>
      <c r="C424" s="31">
        <v>4301031212</v>
      </c>
      <c r="D424" s="378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8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8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8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8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8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8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idden="1" x14ac:dyDescent="0.2">
      <c r="A431" s="379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0"/>
      <c r="M431" s="380"/>
      <c r="N431" s="381"/>
      <c r="O431" s="407" t="s">
        <v>72</v>
      </c>
      <c r="P431" s="408"/>
      <c r="Q431" s="408"/>
      <c r="R431" s="408"/>
      <c r="S431" s="408"/>
      <c r="T431" s="408"/>
      <c r="U431" s="409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hidden="1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0"/>
      <c r="M432" s="380"/>
      <c r="N432" s="381"/>
      <c r="O432" s="407" t="s">
        <v>72</v>
      </c>
      <c r="P432" s="408"/>
      <c r="Q432" s="408"/>
      <c r="R432" s="408"/>
      <c r="S432" s="408"/>
      <c r="T432" s="408"/>
      <c r="U432" s="409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hidden="1" customHeight="1" x14ac:dyDescent="0.25">
      <c r="A433" s="382" t="s">
        <v>88</v>
      </c>
      <c r="B433" s="380"/>
      <c r="C433" s="380"/>
      <c r="D433" s="380"/>
      <c r="E433" s="380"/>
      <c r="F433" s="380"/>
      <c r="G433" s="380"/>
      <c r="H433" s="380"/>
      <c r="I433" s="380"/>
      <c r="J433" s="380"/>
      <c r="K433" s="380"/>
      <c r="L433" s="380"/>
      <c r="M433" s="380"/>
      <c r="N433" s="380"/>
      <c r="O433" s="380"/>
      <c r="P433" s="380"/>
      <c r="Q433" s="380"/>
      <c r="R433" s="380"/>
      <c r="S433" s="380"/>
      <c r="T433" s="380"/>
      <c r="U433" s="380"/>
      <c r="V433" s="380"/>
      <c r="W433" s="380"/>
      <c r="X433" s="380"/>
      <c r="Y433" s="380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8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580</v>
      </c>
      <c r="B435" s="54" t="s">
        <v>581</v>
      </c>
      <c r="C435" s="31">
        <v>4301040358</v>
      </c>
      <c r="D435" s="378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idden="1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407" t="s">
        <v>72</v>
      </c>
      <c r="P436" s="408"/>
      <c r="Q436" s="408"/>
      <c r="R436" s="408"/>
      <c r="S436" s="408"/>
      <c r="T436" s="408"/>
      <c r="U436" s="409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hidden="1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407" t="s">
        <v>72</v>
      </c>
      <c r="P437" s="408"/>
      <c r="Q437" s="408"/>
      <c r="R437" s="408"/>
      <c r="S437" s="408"/>
      <c r="T437" s="408"/>
      <c r="U437" s="409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hidden="1" customHeight="1" x14ac:dyDescent="0.25">
      <c r="A438" s="382" t="s">
        <v>97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8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9"/>
      <c r="B440" s="380"/>
      <c r="C440" s="380"/>
      <c r="D440" s="380"/>
      <c r="E440" s="380"/>
      <c r="F440" s="380"/>
      <c r="G440" s="380"/>
      <c r="H440" s="380"/>
      <c r="I440" s="380"/>
      <c r="J440" s="380"/>
      <c r="K440" s="380"/>
      <c r="L440" s="380"/>
      <c r="M440" s="380"/>
      <c r="N440" s="381"/>
      <c r="O440" s="407" t="s">
        <v>72</v>
      </c>
      <c r="P440" s="408"/>
      <c r="Q440" s="408"/>
      <c r="R440" s="408"/>
      <c r="S440" s="408"/>
      <c r="T440" s="408"/>
      <c r="U440" s="409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80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407" t="s">
        <v>72</v>
      </c>
      <c r="P441" s="408"/>
      <c r="Q441" s="408"/>
      <c r="R441" s="408"/>
      <c r="S441" s="408"/>
      <c r="T441" s="408"/>
      <c r="U441" s="409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2" t="s">
        <v>584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0"/>
      <c r="O442" s="380"/>
      <c r="P442" s="380"/>
      <c r="Q442" s="380"/>
      <c r="R442" s="380"/>
      <c r="S442" s="380"/>
      <c r="T442" s="380"/>
      <c r="U442" s="380"/>
      <c r="V442" s="380"/>
      <c r="W442" s="380"/>
      <c r="X442" s="380"/>
      <c r="Y442" s="380"/>
      <c r="Z442" s="366"/>
      <c r="AA442" s="366"/>
    </row>
    <row r="443" spans="1:67" ht="27" hidden="1" customHeight="1" x14ac:dyDescent="0.25">
      <c r="A443" s="54" t="s">
        <v>585</v>
      </c>
      <c r="B443" s="54" t="s">
        <v>586</v>
      </c>
      <c r="C443" s="31">
        <v>4301040357</v>
      </c>
      <c r="D443" s="378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79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1"/>
      <c r="O444" s="407" t="s">
        <v>72</v>
      </c>
      <c r="P444" s="408"/>
      <c r="Q444" s="408"/>
      <c r="R444" s="408"/>
      <c r="S444" s="408"/>
      <c r="T444" s="408"/>
      <c r="U444" s="409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hidden="1" x14ac:dyDescent="0.2">
      <c r="A445" s="380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407" t="s">
        <v>72</v>
      </c>
      <c r="P445" s="408"/>
      <c r="Q445" s="408"/>
      <c r="R445" s="408"/>
      <c r="S445" s="408"/>
      <c r="T445" s="408"/>
      <c r="U445" s="409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hidden="1" customHeight="1" x14ac:dyDescent="0.25">
      <c r="A446" s="438" t="s">
        <v>587</v>
      </c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0"/>
      <c r="O446" s="380"/>
      <c r="P446" s="380"/>
      <c r="Q446" s="380"/>
      <c r="R446" s="380"/>
      <c r="S446" s="380"/>
      <c r="T446" s="380"/>
      <c r="U446" s="380"/>
      <c r="V446" s="380"/>
      <c r="W446" s="380"/>
      <c r="X446" s="380"/>
      <c r="Y446" s="380"/>
      <c r="Z446" s="365"/>
      <c r="AA446" s="365"/>
    </row>
    <row r="447" spans="1:67" ht="14.25" hidden="1" customHeight="1" x14ac:dyDescent="0.25">
      <c r="A447" s="382" t="s">
        <v>61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8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56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8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44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8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90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9"/>
      <c r="B451" s="380"/>
      <c r="C451" s="380"/>
      <c r="D451" s="380"/>
      <c r="E451" s="380"/>
      <c r="F451" s="380"/>
      <c r="G451" s="380"/>
      <c r="H451" s="380"/>
      <c r="I451" s="380"/>
      <c r="J451" s="380"/>
      <c r="K451" s="380"/>
      <c r="L451" s="380"/>
      <c r="M451" s="380"/>
      <c r="N451" s="381"/>
      <c r="O451" s="407" t="s">
        <v>72</v>
      </c>
      <c r="P451" s="408"/>
      <c r="Q451" s="408"/>
      <c r="R451" s="408"/>
      <c r="S451" s="408"/>
      <c r="T451" s="408"/>
      <c r="U451" s="409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80"/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1"/>
      <c r="O452" s="407" t="s">
        <v>72</v>
      </c>
      <c r="P452" s="408"/>
      <c r="Q452" s="408"/>
      <c r="R452" s="408"/>
      <c r="S452" s="408"/>
      <c r="T452" s="408"/>
      <c r="U452" s="409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hidden="1" customHeight="1" x14ac:dyDescent="0.25">
      <c r="A454" s="438" t="s">
        <v>597</v>
      </c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0"/>
      <c r="M454" s="380"/>
      <c r="N454" s="380"/>
      <c r="O454" s="380"/>
      <c r="P454" s="380"/>
      <c r="Q454" s="380"/>
      <c r="R454" s="380"/>
      <c r="S454" s="380"/>
      <c r="T454" s="380"/>
      <c r="U454" s="380"/>
      <c r="V454" s="380"/>
      <c r="W454" s="380"/>
      <c r="X454" s="380"/>
      <c r="Y454" s="380"/>
      <c r="Z454" s="365"/>
      <c r="AA454" s="365"/>
    </row>
    <row r="455" spans="1:67" ht="14.25" hidden="1" customHeight="1" x14ac:dyDescent="0.25">
      <c r="A455" s="382" t="s">
        <v>110</v>
      </c>
      <c r="B455" s="380"/>
      <c r="C455" s="380"/>
      <c r="D455" s="380"/>
      <c r="E455" s="380"/>
      <c r="F455" s="380"/>
      <c r="G455" s="380"/>
      <c r="H455" s="380"/>
      <c r="I455" s="380"/>
      <c r="J455" s="380"/>
      <c r="K455" s="380"/>
      <c r="L455" s="380"/>
      <c r="M455" s="380"/>
      <c r="N455" s="380"/>
      <c r="O455" s="380"/>
      <c r="P455" s="380"/>
      <c r="Q455" s="380"/>
      <c r="R455" s="380"/>
      <c r="S455" s="380"/>
      <c r="T455" s="380"/>
      <c r="U455" s="380"/>
      <c r="V455" s="380"/>
      <c r="W455" s="380"/>
      <c r="X455" s="380"/>
      <c r="Y455" s="380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8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8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7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1250</v>
      </c>
      <c r="X457" s="371">
        <f t="shared" si="81"/>
        <v>1251.3600000000001</v>
      </c>
      <c r="Y457" s="36">
        <f t="shared" si="82"/>
        <v>2.8345199999999999</v>
      </c>
      <c r="Z457" s="56"/>
      <c r="AA457" s="57"/>
      <c r="AE457" s="64"/>
      <c r="BB457" s="312" t="s">
        <v>1</v>
      </c>
      <c r="BL457" s="64">
        <f t="shared" si="83"/>
        <v>1335.2272727272727</v>
      </c>
      <c r="BM457" s="64">
        <f t="shared" si="84"/>
        <v>1336.6799999999998</v>
      </c>
      <c r="BN457" s="64">
        <f t="shared" si="85"/>
        <v>2.2763694638694636</v>
      </c>
      <c r="BO457" s="64">
        <f t="shared" si="86"/>
        <v>2.2788461538461542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8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475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hidden="1" customHeight="1" x14ac:dyDescent="0.25">
      <c r="A459" s="54" t="s">
        <v>605</v>
      </c>
      <c r="B459" s="54" t="s">
        <v>606</v>
      </c>
      <c r="C459" s="31">
        <v>4301011785</v>
      </c>
      <c r="D459" s="378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7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8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8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7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1300</v>
      </c>
      <c r="X461" s="371">
        <f t="shared" si="81"/>
        <v>1304.1600000000001</v>
      </c>
      <c r="Y461" s="36">
        <f t="shared" si="82"/>
        <v>2.9541200000000001</v>
      </c>
      <c r="Z461" s="56"/>
      <c r="AA461" s="57"/>
      <c r="AE461" s="64"/>
      <c r="BB461" s="316" t="s">
        <v>1</v>
      </c>
      <c r="BL461" s="64">
        <f t="shared" si="83"/>
        <v>1388.6363636363635</v>
      </c>
      <c r="BM461" s="64">
        <f t="shared" si="84"/>
        <v>1393.08</v>
      </c>
      <c r="BN461" s="64">
        <f t="shared" si="85"/>
        <v>2.3674242424242422</v>
      </c>
      <c r="BO461" s="64">
        <f t="shared" si="86"/>
        <v>2.375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8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7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8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8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5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8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8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3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8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9"/>
      <c r="B468" s="380"/>
      <c r="C468" s="380"/>
      <c r="D468" s="380"/>
      <c r="E468" s="380"/>
      <c r="F468" s="380"/>
      <c r="G468" s="380"/>
      <c r="H468" s="380"/>
      <c r="I468" s="380"/>
      <c r="J468" s="380"/>
      <c r="K468" s="380"/>
      <c r="L468" s="380"/>
      <c r="M468" s="380"/>
      <c r="N468" s="381"/>
      <c r="O468" s="407" t="s">
        <v>72</v>
      </c>
      <c r="P468" s="408"/>
      <c r="Q468" s="408"/>
      <c r="R468" s="408"/>
      <c r="S468" s="408"/>
      <c r="T468" s="408"/>
      <c r="U468" s="409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482.95454545454538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484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5.78864</v>
      </c>
      <c r="Z468" s="373"/>
      <c r="AA468" s="373"/>
    </row>
    <row r="469" spans="1:67" x14ac:dyDescent="0.2">
      <c r="A469" s="380"/>
      <c r="B469" s="380"/>
      <c r="C469" s="380"/>
      <c r="D469" s="380"/>
      <c r="E469" s="380"/>
      <c r="F469" s="380"/>
      <c r="G469" s="380"/>
      <c r="H469" s="380"/>
      <c r="I469" s="380"/>
      <c r="J469" s="380"/>
      <c r="K469" s="380"/>
      <c r="L469" s="380"/>
      <c r="M469" s="380"/>
      <c r="N469" s="381"/>
      <c r="O469" s="407" t="s">
        <v>72</v>
      </c>
      <c r="P469" s="408"/>
      <c r="Q469" s="408"/>
      <c r="R469" s="408"/>
      <c r="S469" s="408"/>
      <c r="T469" s="408"/>
      <c r="U469" s="409"/>
      <c r="V469" s="37" t="s">
        <v>67</v>
      </c>
      <c r="W469" s="372">
        <f>IFERROR(SUM(W456:W467),"0")</f>
        <v>2550</v>
      </c>
      <c r="X469" s="372">
        <f>IFERROR(SUM(X456:X467),"0")</f>
        <v>2555.5200000000004</v>
      </c>
      <c r="Y469" s="37"/>
      <c r="Z469" s="373"/>
      <c r="AA469" s="373"/>
    </row>
    <row r="470" spans="1:67" ht="14.25" hidden="1" customHeight="1" x14ac:dyDescent="0.25">
      <c r="A470" s="382" t="s">
        <v>102</v>
      </c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0"/>
      <c r="O470" s="380"/>
      <c r="P470" s="380"/>
      <c r="Q470" s="380"/>
      <c r="R470" s="380"/>
      <c r="S470" s="380"/>
      <c r="T470" s="380"/>
      <c r="U470" s="380"/>
      <c r="V470" s="380"/>
      <c r="W470" s="380"/>
      <c r="X470" s="380"/>
      <c r="Y470" s="380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8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1300</v>
      </c>
      <c r="X471" s="371">
        <f>IFERROR(IF(W471="",0,CEILING((W471/$H471),1)*$H471),"")</f>
        <v>1304.1600000000001</v>
      </c>
      <c r="Y471" s="36">
        <f>IFERROR(IF(X471=0,"",ROUNDUP(X471/H471,0)*0.01196),"")</f>
        <v>2.9541200000000001</v>
      </c>
      <c r="Z471" s="56"/>
      <c r="AA471" s="57"/>
      <c r="AE471" s="64"/>
      <c r="BB471" s="323" t="s">
        <v>1</v>
      </c>
      <c r="BL471" s="64">
        <f>IFERROR(W471*I471/H471,"0")</f>
        <v>1388.6363636363635</v>
      </c>
      <c r="BM471" s="64">
        <f>IFERROR(X471*I471/H471,"0")</f>
        <v>1393.08</v>
      </c>
      <c r="BN471" s="64">
        <f>IFERROR(1/J471*(W471/H471),"0")</f>
        <v>2.3674242424242422</v>
      </c>
      <c r="BO471" s="64">
        <f>IFERROR(1/J471*(X471/H471),"0")</f>
        <v>2.375</v>
      </c>
    </row>
    <row r="472" spans="1:67" ht="16.5" hidden="1" customHeight="1" x14ac:dyDescent="0.25">
      <c r="A472" s="54" t="s">
        <v>625</v>
      </c>
      <c r="B472" s="54" t="s">
        <v>626</v>
      </c>
      <c r="C472" s="31">
        <v>4301020206</v>
      </c>
      <c r="D472" s="378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8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79"/>
      <c r="B473" s="380"/>
      <c r="C473" s="380"/>
      <c r="D473" s="380"/>
      <c r="E473" s="380"/>
      <c r="F473" s="380"/>
      <c r="G473" s="380"/>
      <c r="H473" s="380"/>
      <c r="I473" s="380"/>
      <c r="J473" s="380"/>
      <c r="K473" s="380"/>
      <c r="L473" s="380"/>
      <c r="M473" s="380"/>
      <c r="N473" s="381"/>
      <c r="O473" s="407" t="s">
        <v>72</v>
      </c>
      <c r="P473" s="408"/>
      <c r="Q473" s="408"/>
      <c r="R473" s="408"/>
      <c r="S473" s="408"/>
      <c r="T473" s="408"/>
      <c r="U473" s="409"/>
      <c r="V473" s="37" t="s">
        <v>73</v>
      </c>
      <c r="W473" s="372">
        <f>IFERROR(W471/H471,"0")+IFERROR(W472/H472,"0")</f>
        <v>246.21212121212119</v>
      </c>
      <c r="X473" s="372">
        <f>IFERROR(X471/H471,"0")+IFERROR(X472/H472,"0")</f>
        <v>247</v>
      </c>
      <c r="Y473" s="372">
        <f>IFERROR(IF(Y471="",0,Y471),"0")+IFERROR(IF(Y472="",0,Y472),"0")</f>
        <v>2.9541200000000001</v>
      </c>
      <c r="Z473" s="373"/>
      <c r="AA473" s="373"/>
    </row>
    <row r="474" spans="1:67" x14ac:dyDescent="0.2">
      <c r="A474" s="380"/>
      <c r="B474" s="380"/>
      <c r="C474" s="380"/>
      <c r="D474" s="380"/>
      <c r="E474" s="380"/>
      <c r="F474" s="380"/>
      <c r="G474" s="380"/>
      <c r="H474" s="380"/>
      <c r="I474" s="380"/>
      <c r="J474" s="380"/>
      <c r="K474" s="380"/>
      <c r="L474" s="380"/>
      <c r="M474" s="380"/>
      <c r="N474" s="381"/>
      <c r="O474" s="407" t="s">
        <v>72</v>
      </c>
      <c r="P474" s="408"/>
      <c r="Q474" s="408"/>
      <c r="R474" s="408"/>
      <c r="S474" s="408"/>
      <c r="T474" s="408"/>
      <c r="U474" s="409"/>
      <c r="V474" s="37" t="s">
        <v>67</v>
      </c>
      <c r="W474" s="372">
        <f>IFERROR(SUM(W471:W472),"0")</f>
        <v>1300</v>
      </c>
      <c r="X474" s="372">
        <f>IFERROR(SUM(X471:X472),"0")</f>
        <v>1304.1600000000001</v>
      </c>
      <c r="Y474" s="37"/>
      <c r="Z474" s="373"/>
      <c r="AA474" s="373"/>
    </row>
    <row r="475" spans="1:67" ht="14.25" hidden="1" customHeight="1" x14ac:dyDescent="0.25">
      <c r="A475" s="382" t="s">
        <v>61</v>
      </c>
      <c r="B475" s="380"/>
      <c r="C475" s="380"/>
      <c r="D475" s="380"/>
      <c r="E475" s="380"/>
      <c r="F475" s="380"/>
      <c r="G475" s="380"/>
      <c r="H475" s="380"/>
      <c r="I475" s="380"/>
      <c r="J475" s="380"/>
      <c r="K475" s="380"/>
      <c r="L475" s="380"/>
      <c r="M475" s="380"/>
      <c r="N475" s="380"/>
      <c r="O475" s="380"/>
      <c r="P475" s="380"/>
      <c r="Q475" s="380"/>
      <c r="R475" s="380"/>
      <c r="S475" s="380"/>
      <c r="T475" s="380"/>
      <c r="U475" s="380"/>
      <c r="V475" s="380"/>
      <c r="W475" s="380"/>
      <c r="X475" s="380"/>
      <c r="Y475" s="380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8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350</v>
      </c>
      <c r="X476" s="371">
        <f t="shared" ref="X476:X481" si="87">IFERROR(IF(W476="",0,CEILING((W476/$H476),1)*$H476),"")</f>
        <v>353.76</v>
      </c>
      <c r="Y476" s="36">
        <f>IFERROR(IF(X476=0,"",ROUNDUP(X476/H476,0)*0.01196),"")</f>
        <v>0.80132000000000003</v>
      </c>
      <c r="Z476" s="56"/>
      <c r="AA476" s="57"/>
      <c r="AE476" s="64"/>
      <c r="BB476" s="325" t="s">
        <v>1</v>
      </c>
      <c r="BL476" s="64">
        <f t="shared" ref="BL476:BL481" si="88">IFERROR(W476*I476/H476,"0")</f>
        <v>373.86363636363637</v>
      </c>
      <c r="BM476" s="64">
        <f t="shared" ref="BM476:BM481" si="89">IFERROR(X476*I476/H476,"0")</f>
        <v>377.87999999999994</v>
      </c>
      <c r="BN476" s="64">
        <f t="shared" ref="BN476:BN481" si="90">IFERROR(1/J476*(W476/H476),"0")</f>
        <v>0.63738344988344986</v>
      </c>
      <c r="BO476" s="64">
        <f t="shared" ref="BO476:BO481" si="91">IFERROR(1/J476*(X476/H476),"0")</f>
        <v>0.64423076923076927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8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900</v>
      </c>
      <c r="X477" s="371">
        <f t="shared" si="87"/>
        <v>902.88</v>
      </c>
      <c r="Y477" s="36">
        <f>IFERROR(IF(X477=0,"",ROUNDUP(X477/H477,0)*0.01196),"")</f>
        <v>2.0451600000000001</v>
      </c>
      <c r="Z477" s="56"/>
      <c r="AA477" s="57"/>
      <c r="AE477" s="64"/>
      <c r="BB477" s="326" t="s">
        <v>1</v>
      </c>
      <c r="BL477" s="64">
        <f t="shared" si="88"/>
        <v>961.36363636363637</v>
      </c>
      <c r="BM477" s="64">
        <f t="shared" si="89"/>
        <v>964.43999999999994</v>
      </c>
      <c r="BN477" s="64">
        <f t="shared" si="90"/>
        <v>1.638986013986014</v>
      </c>
      <c r="BO477" s="64">
        <f t="shared" si="91"/>
        <v>1.6442307692307694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8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900</v>
      </c>
      <c r="X478" s="371">
        <f t="shared" si="87"/>
        <v>902.88</v>
      </c>
      <c r="Y478" s="36">
        <f>IFERROR(IF(X478=0,"",ROUNDUP(X478/H478,0)*0.01196),"")</f>
        <v>2.0451600000000001</v>
      </c>
      <c r="Z478" s="56"/>
      <c r="AA478" s="57"/>
      <c r="AE478" s="64"/>
      <c r="BB478" s="327" t="s">
        <v>1</v>
      </c>
      <c r="BL478" s="64">
        <f t="shared" si="88"/>
        <v>961.36363636363637</v>
      </c>
      <c r="BM478" s="64">
        <f t="shared" si="89"/>
        <v>964.43999999999994</v>
      </c>
      <c r="BN478" s="64">
        <f t="shared" si="90"/>
        <v>1.638986013986014</v>
      </c>
      <c r="BO478" s="64">
        <f t="shared" si="91"/>
        <v>1.6442307692307694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8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38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8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7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8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9"/>
      <c r="B482" s="380"/>
      <c r="C482" s="380"/>
      <c r="D482" s="380"/>
      <c r="E482" s="380"/>
      <c r="F482" s="380"/>
      <c r="G482" s="380"/>
      <c r="H482" s="380"/>
      <c r="I482" s="380"/>
      <c r="J482" s="380"/>
      <c r="K482" s="380"/>
      <c r="L482" s="380"/>
      <c r="M482" s="380"/>
      <c r="N482" s="381"/>
      <c r="O482" s="407" t="s">
        <v>72</v>
      </c>
      <c r="P482" s="408"/>
      <c r="Q482" s="408"/>
      <c r="R482" s="408"/>
      <c r="S482" s="408"/>
      <c r="T482" s="408"/>
      <c r="U482" s="409"/>
      <c r="V482" s="37" t="s">
        <v>73</v>
      </c>
      <c r="W482" s="372">
        <f>IFERROR(W476/H476,"0")+IFERROR(W477/H477,"0")+IFERROR(W478/H478,"0")+IFERROR(W479/H479,"0")+IFERROR(W480/H480,"0")+IFERROR(W481/H481,"0")</f>
        <v>407.19696969696963</v>
      </c>
      <c r="X482" s="372">
        <f>IFERROR(X476/H476,"0")+IFERROR(X477/H477,"0")+IFERROR(X478/H478,"0")+IFERROR(X479/H479,"0")+IFERROR(X480/H480,"0")+IFERROR(X481/H481,"0")</f>
        <v>409</v>
      </c>
      <c r="Y482" s="372">
        <f>IFERROR(IF(Y476="",0,Y476),"0")+IFERROR(IF(Y477="",0,Y477),"0")+IFERROR(IF(Y478="",0,Y478),"0")+IFERROR(IF(Y479="",0,Y479),"0")+IFERROR(IF(Y480="",0,Y480),"0")+IFERROR(IF(Y481="",0,Y481),"0")</f>
        <v>4.8916400000000007</v>
      </c>
      <c r="Z482" s="373"/>
      <c r="AA482" s="373"/>
    </row>
    <row r="483" spans="1:67" x14ac:dyDescent="0.2">
      <c r="A483" s="380"/>
      <c r="B483" s="380"/>
      <c r="C483" s="380"/>
      <c r="D483" s="380"/>
      <c r="E483" s="380"/>
      <c r="F483" s="380"/>
      <c r="G483" s="380"/>
      <c r="H483" s="380"/>
      <c r="I483" s="380"/>
      <c r="J483" s="380"/>
      <c r="K483" s="380"/>
      <c r="L483" s="380"/>
      <c r="M483" s="380"/>
      <c r="N483" s="381"/>
      <c r="O483" s="407" t="s">
        <v>72</v>
      </c>
      <c r="P483" s="408"/>
      <c r="Q483" s="408"/>
      <c r="R483" s="408"/>
      <c r="S483" s="408"/>
      <c r="T483" s="408"/>
      <c r="U483" s="409"/>
      <c r="V483" s="37" t="s">
        <v>67</v>
      </c>
      <c r="W483" s="372">
        <f>IFERROR(SUM(W476:W481),"0")</f>
        <v>2150</v>
      </c>
      <c r="X483" s="372">
        <f>IFERROR(SUM(X476:X481),"0")</f>
        <v>2159.52</v>
      </c>
      <c r="Y483" s="37"/>
      <c r="Z483" s="373"/>
      <c r="AA483" s="373"/>
    </row>
    <row r="484" spans="1:67" ht="14.25" hidden="1" customHeight="1" x14ac:dyDescent="0.25">
      <c r="A484" s="382" t="s">
        <v>74</v>
      </c>
      <c r="B484" s="380"/>
      <c r="C484" s="380"/>
      <c r="D484" s="380"/>
      <c r="E484" s="380"/>
      <c r="F484" s="380"/>
      <c r="G484" s="380"/>
      <c r="H484" s="380"/>
      <c r="I484" s="380"/>
      <c r="J484" s="380"/>
      <c r="K484" s="380"/>
      <c r="L484" s="380"/>
      <c r="M484" s="380"/>
      <c r="N484" s="380"/>
      <c r="O484" s="380"/>
      <c r="P484" s="380"/>
      <c r="Q484" s="380"/>
      <c r="R484" s="380"/>
      <c r="S484" s="380"/>
      <c r="T484" s="380"/>
      <c r="U484" s="380"/>
      <c r="V484" s="380"/>
      <c r="W484" s="380"/>
      <c r="X484" s="380"/>
      <c r="Y484" s="380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8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8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6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8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9"/>
      <c r="B488" s="380"/>
      <c r="C488" s="380"/>
      <c r="D488" s="380"/>
      <c r="E488" s="380"/>
      <c r="F488" s="380"/>
      <c r="G488" s="380"/>
      <c r="H488" s="380"/>
      <c r="I488" s="380"/>
      <c r="J488" s="380"/>
      <c r="K488" s="380"/>
      <c r="L488" s="380"/>
      <c r="M488" s="380"/>
      <c r="N488" s="381"/>
      <c r="O488" s="407" t="s">
        <v>72</v>
      </c>
      <c r="P488" s="408"/>
      <c r="Q488" s="408"/>
      <c r="R488" s="408"/>
      <c r="S488" s="408"/>
      <c r="T488" s="408"/>
      <c r="U488" s="409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80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407" t="s">
        <v>72</v>
      </c>
      <c r="P489" s="408"/>
      <c r="Q489" s="408"/>
      <c r="R489" s="408"/>
      <c r="S489" s="408"/>
      <c r="T489" s="408"/>
      <c r="U489" s="409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2" t="s">
        <v>205</v>
      </c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0"/>
      <c r="O490" s="380"/>
      <c r="P490" s="380"/>
      <c r="Q490" s="380"/>
      <c r="R490" s="380"/>
      <c r="S490" s="380"/>
      <c r="T490" s="380"/>
      <c r="U490" s="380"/>
      <c r="V490" s="380"/>
      <c r="W490" s="380"/>
      <c r="X490" s="380"/>
      <c r="Y490" s="380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8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9"/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1"/>
      <c r="O492" s="407" t="s">
        <v>72</v>
      </c>
      <c r="P492" s="408"/>
      <c r="Q492" s="408"/>
      <c r="R492" s="408"/>
      <c r="S492" s="408"/>
      <c r="T492" s="408"/>
      <c r="U492" s="409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80"/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1"/>
      <c r="O493" s="407" t="s">
        <v>72</v>
      </c>
      <c r="P493" s="408"/>
      <c r="Q493" s="408"/>
      <c r="R493" s="408"/>
      <c r="S493" s="408"/>
      <c r="T493" s="408"/>
      <c r="U493" s="409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hidden="1" customHeight="1" x14ac:dyDescent="0.25">
      <c r="A495" s="438" t="s">
        <v>648</v>
      </c>
      <c r="B495" s="380"/>
      <c r="C495" s="380"/>
      <c r="D495" s="380"/>
      <c r="E495" s="380"/>
      <c r="F495" s="380"/>
      <c r="G495" s="380"/>
      <c r="H495" s="380"/>
      <c r="I495" s="380"/>
      <c r="J495" s="380"/>
      <c r="K495" s="380"/>
      <c r="L495" s="380"/>
      <c r="M495" s="380"/>
      <c r="N495" s="380"/>
      <c r="O495" s="380"/>
      <c r="P495" s="380"/>
      <c r="Q495" s="380"/>
      <c r="R495" s="380"/>
      <c r="S495" s="380"/>
      <c r="T495" s="380"/>
      <c r="U495" s="380"/>
      <c r="V495" s="380"/>
      <c r="W495" s="380"/>
      <c r="X495" s="380"/>
      <c r="Y495" s="380"/>
      <c r="Z495" s="365"/>
      <c r="AA495" s="365"/>
    </row>
    <row r="496" spans="1:67" ht="14.25" hidden="1" customHeight="1" x14ac:dyDescent="0.25">
      <c r="A496" s="382" t="s">
        <v>110</v>
      </c>
      <c r="B496" s="380"/>
      <c r="C496" s="380"/>
      <c r="D496" s="380"/>
      <c r="E496" s="380"/>
      <c r="F496" s="380"/>
      <c r="G496" s="380"/>
      <c r="H496" s="380"/>
      <c r="I496" s="380"/>
      <c r="J496" s="380"/>
      <c r="K496" s="380"/>
      <c r="L496" s="380"/>
      <c r="M496" s="380"/>
      <c r="N496" s="380"/>
      <c r="O496" s="380"/>
      <c r="P496" s="380"/>
      <c r="Q496" s="380"/>
      <c r="R496" s="380"/>
      <c r="S496" s="380"/>
      <c r="T496" s="380"/>
      <c r="U496" s="380"/>
      <c r="V496" s="380"/>
      <c r="W496" s="380"/>
      <c r="X496" s="380"/>
      <c r="Y496" s="380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8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74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8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5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8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8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58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8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3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8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2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8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79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9"/>
      <c r="B504" s="380"/>
      <c r="C504" s="380"/>
      <c r="D504" s="380"/>
      <c r="E504" s="380"/>
      <c r="F504" s="380"/>
      <c r="G504" s="380"/>
      <c r="H504" s="380"/>
      <c r="I504" s="380"/>
      <c r="J504" s="380"/>
      <c r="K504" s="380"/>
      <c r="L504" s="380"/>
      <c r="M504" s="380"/>
      <c r="N504" s="381"/>
      <c r="O504" s="407" t="s">
        <v>72</v>
      </c>
      <c r="P504" s="408"/>
      <c r="Q504" s="408"/>
      <c r="R504" s="408"/>
      <c r="S504" s="408"/>
      <c r="T504" s="408"/>
      <c r="U504" s="409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80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407" t="s">
        <v>72</v>
      </c>
      <c r="P505" s="408"/>
      <c r="Q505" s="408"/>
      <c r="R505" s="408"/>
      <c r="S505" s="408"/>
      <c r="T505" s="408"/>
      <c r="U505" s="409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2" t="s">
        <v>102</v>
      </c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V506" s="380"/>
      <c r="W506" s="380"/>
      <c r="X506" s="380"/>
      <c r="Y506" s="380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8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23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8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2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8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55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8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54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9"/>
      <c r="B511" s="380"/>
      <c r="C511" s="380"/>
      <c r="D511" s="380"/>
      <c r="E511" s="380"/>
      <c r="F511" s="380"/>
      <c r="G511" s="380"/>
      <c r="H511" s="380"/>
      <c r="I511" s="380"/>
      <c r="J511" s="380"/>
      <c r="K511" s="380"/>
      <c r="L511" s="380"/>
      <c r="M511" s="380"/>
      <c r="N511" s="381"/>
      <c r="O511" s="407" t="s">
        <v>72</v>
      </c>
      <c r="P511" s="408"/>
      <c r="Q511" s="408"/>
      <c r="R511" s="408"/>
      <c r="S511" s="408"/>
      <c r="T511" s="408"/>
      <c r="U511" s="409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80"/>
      <c r="B512" s="380"/>
      <c r="C512" s="380"/>
      <c r="D512" s="380"/>
      <c r="E512" s="380"/>
      <c r="F512" s="380"/>
      <c r="G512" s="380"/>
      <c r="H512" s="380"/>
      <c r="I512" s="380"/>
      <c r="J512" s="380"/>
      <c r="K512" s="380"/>
      <c r="L512" s="380"/>
      <c r="M512" s="380"/>
      <c r="N512" s="381"/>
      <c r="O512" s="407" t="s">
        <v>72</v>
      </c>
      <c r="P512" s="408"/>
      <c r="Q512" s="408"/>
      <c r="R512" s="408"/>
      <c r="S512" s="408"/>
      <c r="T512" s="408"/>
      <c r="U512" s="409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2" t="s">
        <v>61</v>
      </c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0"/>
      <c r="O513" s="380"/>
      <c r="P513" s="380"/>
      <c r="Q513" s="380"/>
      <c r="R513" s="380"/>
      <c r="S513" s="380"/>
      <c r="T513" s="380"/>
      <c r="U513" s="380"/>
      <c r="V513" s="380"/>
      <c r="W513" s="380"/>
      <c r="X513" s="380"/>
      <c r="Y513" s="380"/>
      <c r="Z513" s="366"/>
      <c r="AA513" s="366"/>
    </row>
    <row r="514" spans="1:67" ht="27" hidden="1" customHeight="1" x14ac:dyDescent="0.25">
      <c r="A514" s="54" t="s">
        <v>682</v>
      </c>
      <c r="B514" s="54" t="s">
        <v>683</v>
      </c>
      <c r="C514" s="31">
        <v>4301031280</v>
      </c>
      <c r="D514" s="378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4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8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6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hidden="1" customHeight="1" x14ac:dyDescent="0.25">
      <c r="A516" s="54" t="s">
        <v>687</v>
      </c>
      <c r="B516" s="54" t="s">
        <v>688</v>
      </c>
      <c r="C516" s="31">
        <v>4301031244</v>
      </c>
      <c r="D516" s="378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39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8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5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8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39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8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idden="1" x14ac:dyDescent="0.2">
      <c r="A520" s="379"/>
      <c r="B520" s="380"/>
      <c r="C520" s="380"/>
      <c r="D520" s="380"/>
      <c r="E520" s="380"/>
      <c r="F520" s="380"/>
      <c r="G520" s="380"/>
      <c r="H520" s="380"/>
      <c r="I520" s="380"/>
      <c r="J520" s="380"/>
      <c r="K520" s="380"/>
      <c r="L520" s="380"/>
      <c r="M520" s="380"/>
      <c r="N520" s="381"/>
      <c r="O520" s="407" t="s">
        <v>72</v>
      </c>
      <c r="P520" s="408"/>
      <c r="Q520" s="408"/>
      <c r="R520" s="408"/>
      <c r="S520" s="408"/>
      <c r="T520" s="408"/>
      <c r="U520" s="409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hidden="1" x14ac:dyDescent="0.2">
      <c r="A521" s="380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407" t="s">
        <v>72</v>
      </c>
      <c r="P521" s="408"/>
      <c r="Q521" s="408"/>
      <c r="R521" s="408"/>
      <c r="S521" s="408"/>
      <c r="T521" s="408"/>
      <c r="U521" s="409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hidden="1" customHeight="1" x14ac:dyDescent="0.25">
      <c r="A522" s="382" t="s">
        <v>74</v>
      </c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0"/>
      <c r="O522" s="380"/>
      <c r="P522" s="380"/>
      <c r="Q522" s="380"/>
      <c r="R522" s="380"/>
      <c r="S522" s="380"/>
      <c r="T522" s="380"/>
      <c r="U522" s="380"/>
      <c r="V522" s="380"/>
      <c r="W522" s="380"/>
      <c r="X522" s="380"/>
      <c r="Y522" s="380"/>
      <c r="Z522" s="366"/>
      <c r="AA522" s="366"/>
    </row>
    <row r="523" spans="1:67" ht="27" hidden="1" customHeight="1" x14ac:dyDescent="0.25">
      <c r="A523" s="54" t="s">
        <v>699</v>
      </c>
      <c r="B523" s="54" t="s">
        <v>700</v>
      </c>
      <c r="C523" s="31">
        <v>4301051746</v>
      </c>
      <c r="D523" s="378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476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8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45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8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702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8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560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8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77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idden="1" x14ac:dyDescent="0.2">
      <c r="A528" s="37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381"/>
      <c r="O528" s="407" t="s">
        <v>72</v>
      </c>
      <c r="P528" s="408"/>
      <c r="Q528" s="408"/>
      <c r="R528" s="408"/>
      <c r="S528" s="408"/>
      <c r="T528" s="408"/>
      <c r="U528" s="409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hidden="1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381"/>
      <c r="O529" s="407" t="s">
        <v>72</v>
      </c>
      <c r="P529" s="408"/>
      <c r="Q529" s="408"/>
      <c r="R529" s="408"/>
      <c r="S529" s="408"/>
      <c r="T529" s="408"/>
      <c r="U529" s="409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hidden="1" customHeight="1" x14ac:dyDescent="0.25">
      <c r="A530" s="382" t="s">
        <v>205</v>
      </c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380"/>
      <c r="O530" s="380"/>
      <c r="P530" s="380"/>
      <c r="Q530" s="380"/>
      <c r="R530" s="380"/>
      <c r="S530" s="380"/>
      <c r="T530" s="380"/>
      <c r="U530" s="380"/>
      <c r="V530" s="380"/>
      <c r="W530" s="380"/>
      <c r="X530" s="380"/>
      <c r="Y530" s="380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8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701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8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69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8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713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8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61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9"/>
      <c r="B535" s="380"/>
      <c r="C535" s="380"/>
      <c r="D535" s="380"/>
      <c r="E535" s="380"/>
      <c r="F535" s="380"/>
      <c r="G535" s="380"/>
      <c r="H535" s="380"/>
      <c r="I535" s="380"/>
      <c r="J535" s="380"/>
      <c r="K535" s="380"/>
      <c r="L535" s="380"/>
      <c r="M535" s="380"/>
      <c r="N535" s="381"/>
      <c r="O535" s="407" t="s">
        <v>72</v>
      </c>
      <c r="P535" s="408"/>
      <c r="Q535" s="408"/>
      <c r="R535" s="408"/>
      <c r="S535" s="408"/>
      <c r="T535" s="408"/>
      <c r="U535" s="409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80"/>
      <c r="B536" s="380"/>
      <c r="C536" s="380"/>
      <c r="D536" s="380"/>
      <c r="E536" s="380"/>
      <c r="F536" s="380"/>
      <c r="G536" s="380"/>
      <c r="H536" s="380"/>
      <c r="I536" s="380"/>
      <c r="J536" s="380"/>
      <c r="K536" s="380"/>
      <c r="L536" s="380"/>
      <c r="M536" s="380"/>
      <c r="N536" s="381"/>
      <c r="O536" s="407" t="s">
        <v>72</v>
      </c>
      <c r="P536" s="408"/>
      <c r="Q536" s="408"/>
      <c r="R536" s="408"/>
      <c r="S536" s="408"/>
      <c r="T536" s="408"/>
      <c r="U536" s="409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80"/>
      <c r="B537" s="380"/>
      <c r="C537" s="380"/>
      <c r="D537" s="380"/>
      <c r="E537" s="380"/>
      <c r="F537" s="380"/>
      <c r="G537" s="380"/>
      <c r="H537" s="380"/>
      <c r="I537" s="380"/>
      <c r="J537" s="380"/>
      <c r="K537" s="380"/>
      <c r="L537" s="380"/>
      <c r="M537" s="380"/>
      <c r="N537" s="401"/>
      <c r="O537" s="418" t="s">
        <v>724</v>
      </c>
      <c r="P537" s="403"/>
      <c r="Q537" s="403"/>
      <c r="R537" s="403"/>
      <c r="S537" s="403"/>
      <c r="T537" s="403"/>
      <c r="U537" s="404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11120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11159.7</v>
      </c>
      <c r="Y537" s="37"/>
      <c r="Z537" s="373"/>
      <c r="AA537" s="373"/>
    </row>
    <row r="538" spans="1:67" x14ac:dyDescent="0.2">
      <c r="A538" s="380"/>
      <c r="B538" s="380"/>
      <c r="C538" s="380"/>
      <c r="D538" s="380"/>
      <c r="E538" s="380"/>
      <c r="F538" s="380"/>
      <c r="G538" s="380"/>
      <c r="H538" s="380"/>
      <c r="I538" s="380"/>
      <c r="J538" s="380"/>
      <c r="K538" s="380"/>
      <c r="L538" s="380"/>
      <c r="M538" s="380"/>
      <c r="N538" s="401"/>
      <c r="O538" s="418" t="s">
        <v>725</v>
      </c>
      <c r="P538" s="403"/>
      <c r="Q538" s="403"/>
      <c r="R538" s="403"/>
      <c r="S538" s="403"/>
      <c r="T538" s="403"/>
      <c r="U538" s="404"/>
      <c r="V538" s="37" t="s">
        <v>67</v>
      </c>
      <c r="W538" s="372">
        <f>IFERROR(SUM(BL22:BL534),"0")</f>
        <v>11768.019503255366</v>
      </c>
      <c r="X538" s="372">
        <f>IFERROR(SUM(BM22:BM534),"0")</f>
        <v>11809.704</v>
      </c>
      <c r="Y538" s="37"/>
      <c r="Z538" s="373"/>
      <c r="AA538" s="373"/>
    </row>
    <row r="539" spans="1:67" x14ac:dyDescent="0.2">
      <c r="A539" s="380"/>
      <c r="B539" s="380"/>
      <c r="C539" s="380"/>
      <c r="D539" s="380"/>
      <c r="E539" s="380"/>
      <c r="F539" s="380"/>
      <c r="G539" s="380"/>
      <c r="H539" s="380"/>
      <c r="I539" s="380"/>
      <c r="J539" s="380"/>
      <c r="K539" s="380"/>
      <c r="L539" s="380"/>
      <c r="M539" s="380"/>
      <c r="N539" s="401"/>
      <c r="O539" s="418" t="s">
        <v>726</v>
      </c>
      <c r="P539" s="403"/>
      <c r="Q539" s="403"/>
      <c r="R539" s="403"/>
      <c r="S539" s="403"/>
      <c r="T539" s="403"/>
      <c r="U539" s="404"/>
      <c r="V539" s="37" t="s">
        <v>727</v>
      </c>
      <c r="W539" s="38">
        <f>ROUNDUP(SUM(BN22:BN534),0)</f>
        <v>20</v>
      </c>
      <c r="X539" s="38">
        <f>ROUNDUP(SUM(BO22:BO534),0)</f>
        <v>20</v>
      </c>
      <c r="Y539" s="37"/>
      <c r="Z539" s="373"/>
      <c r="AA539" s="373"/>
    </row>
    <row r="540" spans="1:67" x14ac:dyDescent="0.2">
      <c r="A540" s="380"/>
      <c r="B540" s="380"/>
      <c r="C540" s="380"/>
      <c r="D540" s="380"/>
      <c r="E540" s="380"/>
      <c r="F540" s="380"/>
      <c r="G540" s="380"/>
      <c r="H540" s="380"/>
      <c r="I540" s="380"/>
      <c r="J540" s="380"/>
      <c r="K540" s="380"/>
      <c r="L540" s="380"/>
      <c r="M540" s="380"/>
      <c r="N540" s="401"/>
      <c r="O540" s="418" t="s">
        <v>728</v>
      </c>
      <c r="P540" s="403"/>
      <c r="Q540" s="403"/>
      <c r="R540" s="403"/>
      <c r="S540" s="403"/>
      <c r="T540" s="403"/>
      <c r="U540" s="404"/>
      <c r="V540" s="37" t="s">
        <v>67</v>
      </c>
      <c r="W540" s="372">
        <f>GrossWeightTotal+PalletQtyTotal*25</f>
        <v>12268.019503255366</v>
      </c>
      <c r="X540" s="372">
        <f>GrossWeightTotalR+PalletQtyTotalR*25</f>
        <v>12309.704</v>
      </c>
      <c r="Y540" s="37"/>
      <c r="Z540" s="373"/>
      <c r="AA540" s="373"/>
    </row>
    <row r="541" spans="1:67" x14ac:dyDescent="0.2">
      <c r="A541" s="380"/>
      <c r="B541" s="380"/>
      <c r="C541" s="380"/>
      <c r="D541" s="380"/>
      <c r="E541" s="380"/>
      <c r="F541" s="380"/>
      <c r="G541" s="380"/>
      <c r="H541" s="380"/>
      <c r="I541" s="380"/>
      <c r="J541" s="380"/>
      <c r="K541" s="380"/>
      <c r="L541" s="380"/>
      <c r="M541" s="380"/>
      <c r="N541" s="401"/>
      <c r="O541" s="418" t="s">
        <v>729</v>
      </c>
      <c r="P541" s="403"/>
      <c r="Q541" s="403"/>
      <c r="R541" s="403"/>
      <c r="S541" s="403"/>
      <c r="T541" s="403"/>
      <c r="U541" s="404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1591.9675267261473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1597</v>
      </c>
      <c r="Y541" s="37"/>
      <c r="Z541" s="373"/>
      <c r="AA541" s="373"/>
    </row>
    <row r="542" spans="1:67" ht="14.25" hidden="1" customHeight="1" x14ac:dyDescent="0.2">
      <c r="A542" s="380"/>
      <c r="B542" s="380"/>
      <c r="C542" s="380"/>
      <c r="D542" s="380"/>
      <c r="E542" s="380"/>
      <c r="F542" s="380"/>
      <c r="G542" s="380"/>
      <c r="H542" s="380"/>
      <c r="I542" s="380"/>
      <c r="J542" s="380"/>
      <c r="K542" s="380"/>
      <c r="L542" s="380"/>
      <c r="M542" s="380"/>
      <c r="N542" s="401"/>
      <c r="O542" s="418" t="s">
        <v>730</v>
      </c>
      <c r="P542" s="403"/>
      <c r="Q542" s="403"/>
      <c r="R542" s="403"/>
      <c r="S542" s="403"/>
      <c r="T542" s="403"/>
      <c r="U542" s="404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23.574150000000003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15" t="s">
        <v>100</v>
      </c>
      <c r="D544" s="473"/>
      <c r="E544" s="473"/>
      <c r="F544" s="474"/>
      <c r="G544" s="415" t="s">
        <v>228</v>
      </c>
      <c r="H544" s="473"/>
      <c r="I544" s="473"/>
      <c r="J544" s="473"/>
      <c r="K544" s="473"/>
      <c r="L544" s="473"/>
      <c r="M544" s="473"/>
      <c r="N544" s="473"/>
      <c r="O544" s="473"/>
      <c r="P544" s="474"/>
      <c r="Q544" s="415" t="s">
        <v>453</v>
      </c>
      <c r="R544" s="474"/>
      <c r="S544" s="415" t="s">
        <v>511</v>
      </c>
      <c r="T544" s="473"/>
      <c r="U544" s="474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3" t="s">
        <v>733</v>
      </c>
      <c r="B545" s="415" t="s">
        <v>60</v>
      </c>
      <c r="C545" s="415" t="s">
        <v>101</v>
      </c>
      <c r="D545" s="415" t="s">
        <v>109</v>
      </c>
      <c r="E545" s="415" t="s">
        <v>100</v>
      </c>
      <c r="F545" s="415" t="s">
        <v>218</v>
      </c>
      <c r="G545" s="415" t="s">
        <v>229</v>
      </c>
      <c r="H545" s="415" t="s">
        <v>236</v>
      </c>
      <c r="I545" s="415" t="s">
        <v>255</v>
      </c>
      <c r="J545" s="415" t="s">
        <v>314</v>
      </c>
      <c r="K545" s="368"/>
      <c r="L545" s="415" t="s">
        <v>344</v>
      </c>
      <c r="M545" s="368"/>
      <c r="N545" s="415" t="s">
        <v>344</v>
      </c>
      <c r="O545" s="415" t="s">
        <v>423</v>
      </c>
      <c r="P545" s="415" t="s">
        <v>440</v>
      </c>
      <c r="Q545" s="415" t="s">
        <v>454</v>
      </c>
      <c r="R545" s="415" t="s">
        <v>486</v>
      </c>
      <c r="S545" s="415" t="s">
        <v>512</v>
      </c>
      <c r="T545" s="415" t="s">
        <v>559</v>
      </c>
      <c r="U545" s="415" t="s">
        <v>587</v>
      </c>
      <c r="V545" s="415" t="s">
        <v>597</v>
      </c>
      <c r="W545" s="415" t="s">
        <v>648</v>
      </c>
      <c r="AA545" s="52"/>
      <c r="AD545" s="368"/>
    </row>
    <row r="546" spans="1:30" ht="13.5" customHeight="1" thickBot="1" x14ac:dyDescent="0.25">
      <c r="A546" s="524"/>
      <c r="B546" s="416"/>
      <c r="C546" s="416"/>
      <c r="D546" s="416"/>
      <c r="E546" s="416"/>
      <c r="F546" s="416"/>
      <c r="G546" s="416"/>
      <c r="H546" s="416"/>
      <c r="I546" s="416"/>
      <c r="J546" s="416"/>
      <c r="K546" s="368"/>
      <c r="L546" s="416"/>
      <c r="M546" s="368"/>
      <c r="N546" s="416"/>
      <c r="O546" s="416"/>
      <c r="P546" s="416"/>
      <c r="Q546" s="416"/>
      <c r="R546" s="416"/>
      <c r="S546" s="416"/>
      <c r="T546" s="416"/>
      <c r="U546" s="416"/>
      <c r="V546" s="416"/>
      <c r="W546" s="41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200.1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3240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1700.3999999999999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6019.2000000000007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70,00"/>
        <filter val="1 250,00"/>
        <filter val="1 300,00"/>
        <filter val="1 591,97"/>
        <filter val="1 700,00"/>
        <filter val="11 120,00"/>
        <filter val="11 768,02"/>
        <filter val="12 268,02"/>
        <filter val="188,00"/>
        <filter val="2 150,00"/>
        <filter val="2 550,00"/>
        <filter val="2 820,00"/>
        <filter val="20"/>
        <filter val="200,00"/>
        <filter val="217,95"/>
        <filter val="22,99"/>
        <filter val="246,21"/>
        <filter val="26,67"/>
        <filter val="350,00"/>
        <filter val="400,00"/>
        <filter val="407,20"/>
        <filter val="482,95"/>
        <filter val="650,00"/>
        <filter val="900,00"/>
      </filters>
    </filterColumn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325:Y325"/>
    <mergeCell ref="O133:S133"/>
    <mergeCell ref="A119:Y119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A13:L13"/>
    <mergeCell ref="O264:S264"/>
    <mergeCell ref="O369:S369"/>
    <mergeCell ref="D33:E33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235:S235"/>
    <mergeCell ref="O203:U203"/>
    <mergeCell ref="O445:U445"/>
    <mergeCell ref="O274:U274"/>
    <mergeCell ref="D350:E350"/>
    <mergeCell ref="O249:U249"/>
    <mergeCell ref="D345:E345"/>
    <mergeCell ref="O483:U483"/>
    <mergeCell ref="O329:S329"/>
    <mergeCell ref="D233:E233"/>
    <mergeCell ref="D419:E419"/>
    <mergeCell ref="O266:S266"/>
    <mergeCell ref="O425:S425"/>
    <mergeCell ref="O347:U347"/>
    <mergeCell ref="A374:Y374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A21:Y21"/>
    <mergeCell ref="O131:S131"/>
    <mergeCell ref="O116:S116"/>
    <mergeCell ref="D96:E96"/>
    <mergeCell ref="O38:U3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D52:E52"/>
    <mergeCell ref="D190:E190"/>
    <mergeCell ref="D111:E111"/>
    <mergeCell ref="D183:E183"/>
    <mergeCell ref="O108:S108"/>
    <mergeCell ref="O62:U6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2024-05-17T11:10:39Z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