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EA5533EE-8CA0-4F19-AD59-352981A590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AD104" i="1" s="1"/>
  <c r="R103" i="1"/>
  <c r="AD103" i="1" s="1"/>
  <c r="R102" i="1"/>
  <c r="AD102" i="1" s="1"/>
  <c r="AD101" i="1"/>
  <c r="R99" i="1"/>
  <c r="AD99" i="1" s="1"/>
  <c r="R97" i="1"/>
  <c r="R96" i="1"/>
  <c r="AD96" i="1" s="1"/>
  <c r="R88" i="1"/>
  <c r="R82" i="1"/>
  <c r="R79" i="1"/>
  <c r="AD79" i="1" s="1"/>
  <c r="R78" i="1"/>
  <c r="AD78" i="1" s="1"/>
  <c r="R75" i="1"/>
  <c r="AD75" i="1" s="1"/>
  <c r="R68" i="1"/>
  <c r="R62" i="1"/>
  <c r="R61" i="1"/>
  <c r="AD61" i="1" s="1"/>
  <c r="R60" i="1"/>
  <c r="R56" i="1"/>
  <c r="R53" i="1"/>
  <c r="AD53" i="1" s="1"/>
  <c r="R51" i="1"/>
  <c r="AD51" i="1" s="1"/>
  <c r="R47" i="1"/>
  <c r="R42" i="1"/>
  <c r="R40" i="1"/>
  <c r="R39" i="1"/>
  <c r="AD39" i="1" s="1"/>
  <c r="R38" i="1"/>
  <c r="R37" i="1"/>
  <c r="AD37" i="1" s="1"/>
  <c r="R34" i="1"/>
  <c r="R33" i="1"/>
  <c r="AD33" i="1" s="1"/>
  <c r="R32" i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R21" i="1"/>
  <c r="AD21" i="1" s="1"/>
  <c r="R14" i="1"/>
  <c r="AD14" i="1" s="1"/>
  <c r="R13" i="1"/>
  <c r="R12" i="1"/>
  <c r="AD12" i="1" s="1"/>
  <c r="R10" i="1"/>
  <c r="R9" i="1"/>
  <c r="AD9" i="1" s="1"/>
  <c r="R6" i="1"/>
  <c r="AD6" i="1" s="1"/>
  <c r="AD10" i="1" l="1"/>
  <c r="AD13" i="1"/>
  <c r="AD22" i="1"/>
  <c r="AD24" i="1"/>
  <c r="AD28" i="1"/>
  <c r="AD32" i="1"/>
  <c r="AD34" i="1"/>
  <c r="AD38" i="1"/>
  <c r="AD40" i="1"/>
  <c r="AD42" i="1"/>
  <c r="AD45" i="1"/>
  <c r="AD47" i="1"/>
  <c r="AD56" i="1"/>
  <c r="AD60" i="1"/>
  <c r="AD62" i="1"/>
  <c r="AD68" i="1"/>
  <c r="AD82" i="1"/>
  <c r="AD88" i="1"/>
  <c r="AD97" i="1"/>
  <c r="AD100" i="1"/>
  <c r="F91" i="1" l="1"/>
  <c r="E91" i="1"/>
  <c r="P91" i="1" s="1"/>
  <c r="F78" i="1"/>
  <c r="E78" i="1"/>
  <c r="P78" i="1" s="1"/>
  <c r="AD11" i="1"/>
  <c r="AD15" i="1"/>
  <c r="AD16" i="1"/>
  <c r="AD20" i="1"/>
  <c r="AD48" i="1"/>
  <c r="AD76" i="1"/>
  <c r="AD77" i="1"/>
  <c r="AD93" i="1"/>
  <c r="AD98" i="1"/>
  <c r="P7" i="1"/>
  <c r="Q7" i="1" s="1"/>
  <c r="R7" i="1" s="1"/>
  <c r="P8" i="1"/>
  <c r="Q8" i="1" s="1"/>
  <c r="R8" i="1" s="1"/>
  <c r="P9" i="1"/>
  <c r="U9" i="1" s="1"/>
  <c r="P10" i="1"/>
  <c r="U10" i="1" s="1"/>
  <c r="P11" i="1"/>
  <c r="P12" i="1"/>
  <c r="U12" i="1" s="1"/>
  <c r="P13" i="1"/>
  <c r="U13" i="1" s="1"/>
  <c r="P14" i="1"/>
  <c r="U14" i="1" s="1"/>
  <c r="P15" i="1"/>
  <c r="P16" i="1"/>
  <c r="U16" i="1" s="1"/>
  <c r="P17" i="1"/>
  <c r="P18" i="1"/>
  <c r="Q18" i="1" s="1"/>
  <c r="R18" i="1" s="1"/>
  <c r="P19" i="1"/>
  <c r="P20" i="1"/>
  <c r="P21" i="1"/>
  <c r="U21" i="1" s="1"/>
  <c r="P22" i="1"/>
  <c r="U22" i="1" s="1"/>
  <c r="P23" i="1"/>
  <c r="U23" i="1" s="1"/>
  <c r="P24" i="1"/>
  <c r="U24" i="1" s="1"/>
  <c r="P25" i="1"/>
  <c r="U25" i="1" s="1"/>
  <c r="P26" i="1"/>
  <c r="P27" i="1"/>
  <c r="U27" i="1" s="1"/>
  <c r="P28" i="1"/>
  <c r="U28" i="1" s="1"/>
  <c r="P29" i="1"/>
  <c r="U29" i="1" s="1"/>
  <c r="P30" i="1"/>
  <c r="R30" i="1" s="1"/>
  <c r="P31" i="1"/>
  <c r="U31" i="1" s="1"/>
  <c r="P32" i="1"/>
  <c r="U32" i="1" s="1"/>
  <c r="P33" i="1"/>
  <c r="U33" i="1" s="1"/>
  <c r="P34" i="1"/>
  <c r="U34" i="1" s="1"/>
  <c r="P35" i="1"/>
  <c r="Q35" i="1" s="1"/>
  <c r="R35" i="1" s="1"/>
  <c r="P36" i="1"/>
  <c r="Q36" i="1" s="1"/>
  <c r="R36" i="1" s="1"/>
  <c r="P37" i="1"/>
  <c r="U37" i="1" s="1"/>
  <c r="P38" i="1"/>
  <c r="U38" i="1" s="1"/>
  <c r="P39" i="1"/>
  <c r="U39" i="1" s="1"/>
  <c r="P40" i="1"/>
  <c r="U40" i="1" s="1"/>
  <c r="P41" i="1"/>
  <c r="Q41" i="1" s="1"/>
  <c r="R41" i="1" s="1"/>
  <c r="P42" i="1"/>
  <c r="U42" i="1" s="1"/>
  <c r="P43" i="1"/>
  <c r="P44" i="1"/>
  <c r="Q44" i="1" s="1"/>
  <c r="R44" i="1" s="1"/>
  <c r="P45" i="1"/>
  <c r="U45" i="1" s="1"/>
  <c r="P46" i="1"/>
  <c r="Q46" i="1" s="1"/>
  <c r="R46" i="1" s="1"/>
  <c r="P47" i="1"/>
  <c r="U47" i="1" s="1"/>
  <c r="P48" i="1"/>
  <c r="U48" i="1" s="1"/>
  <c r="P49" i="1"/>
  <c r="P50" i="1"/>
  <c r="P51" i="1"/>
  <c r="U51" i="1" s="1"/>
  <c r="P52" i="1"/>
  <c r="Q52" i="1" s="1"/>
  <c r="R52" i="1" s="1"/>
  <c r="P53" i="1"/>
  <c r="U53" i="1" s="1"/>
  <c r="P54" i="1"/>
  <c r="Q54" i="1" s="1"/>
  <c r="P55" i="1"/>
  <c r="P56" i="1"/>
  <c r="U56" i="1" s="1"/>
  <c r="P57" i="1"/>
  <c r="Q57" i="1" s="1"/>
  <c r="P58" i="1"/>
  <c r="P59" i="1"/>
  <c r="P60" i="1"/>
  <c r="U60" i="1" s="1"/>
  <c r="P61" i="1"/>
  <c r="U61" i="1" s="1"/>
  <c r="P62" i="1"/>
  <c r="U62" i="1" s="1"/>
  <c r="P63" i="1"/>
  <c r="Q63" i="1" s="1"/>
  <c r="R63" i="1" s="1"/>
  <c r="P64" i="1"/>
  <c r="Q64" i="1" s="1"/>
  <c r="R64" i="1" s="1"/>
  <c r="P65" i="1"/>
  <c r="Q65" i="1" s="1"/>
  <c r="R65" i="1" s="1"/>
  <c r="P66" i="1"/>
  <c r="P67" i="1"/>
  <c r="Q67" i="1" s="1"/>
  <c r="R67" i="1" s="1"/>
  <c r="P68" i="1"/>
  <c r="U68" i="1" s="1"/>
  <c r="P69" i="1"/>
  <c r="Q69" i="1" s="1"/>
  <c r="R69" i="1" s="1"/>
  <c r="P70" i="1"/>
  <c r="Q70" i="1" s="1"/>
  <c r="R70" i="1" s="1"/>
  <c r="P71" i="1"/>
  <c r="P72" i="1"/>
  <c r="P73" i="1"/>
  <c r="P74" i="1"/>
  <c r="Q74" i="1" s="1"/>
  <c r="R74" i="1" s="1"/>
  <c r="P75" i="1"/>
  <c r="U75" i="1" s="1"/>
  <c r="P76" i="1"/>
  <c r="U76" i="1" s="1"/>
  <c r="P77" i="1"/>
  <c r="U77" i="1" s="1"/>
  <c r="P79" i="1"/>
  <c r="U79" i="1" s="1"/>
  <c r="P80" i="1"/>
  <c r="P81" i="1"/>
  <c r="P82" i="1"/>
  <c r="U82" i="1" s="1"/>
  <c r="P83" i="1"/>
  <c r="P84" i="1"/>
  <c r="P85" i="1"/>
  <c r="P86" i="1"/>
  <c r="Q86" i="1" s="1"/>
  <c r="R86" i="1" s="1"/>
  <c r="P87" i="1"/>
  <c r="Q87" i="1" s="1"/>
  <c r="R87" i="1" s="1"/>
  <c r="P88" i="1"/>
  <c r="U88" i="1" s="1"/>
  <c r="P89" i="1"/>
  <c r="Q89" i="1" s="1"/>
  <c r="R89" i="1" s="1"/>
  <c r="P90" i="1"/>
  <c r="P92" i="1"/>
  <c r="Q92" i="1" s="1"/>
  <c r="P93" i="1"/>
  <c r="U93" i="1" s="1"/>
  <c r="P94" i="1"/>
  <c r="P95" i="1"/>
  <c r="Q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6" i="1"/>
  <c r="U6" i="1" s="1"/>
  <c r="Q94" i="1" l="1"/>
  <c r="R94" i="1" s="1"/>
  <c r="Q85" i="1"/>
  <c r="R85" i="1" s="1"/>
  <c r="Q83" i="1"/>
  <c r="R83" i="1" s="1"/>
  <c r="AD83" i="1" s="1"/>
  <c r="Q81" i="1"/>
  <c r="R81" i="1" s="1"/>
  <c r="Q72" i="1"/>
  <c r="R72" i="1" s="1"/>
  <c r="Q66" i="1"/>
  <c r="R66" i="1" s="1"/>
  <c r="Q58" i="1"/>
  <c r="R58" i="1" s="1"/>
  <c r="Q50" i="1"/>
  <c r="R50" i="1" s="1"/>
  <c r="Q26" i="1"/>
  <c r="R26" i="1" s="1"/>
  <c r="Q84" i="1"/>
  <c r="R84" i="1" s="1"/>
  <c r="Q73" i="1"/>
  <c r="R73" i="1" s="1"/>
  <c r="Q71" i="1"/>
  <c r="R71" i="1" s="1"/>
  <c r="Q59" i="1"/>
  <c r="R59" i="1" s="1"/>
  <c r="AD95" i="1"/>
  <c r="U95" i="1"/>
  <c r="AD86" i="1"/>
  <c r="U86" i="1"/>
  <c r="AD69" i="1"/>
  <c r="U69" i="1"/>
  <c r="AD67" i="1"/>
  <c r="U67" i="1"/>
  <c r="AD65" i="1"/>
  <c r="U65" i="1"/>
  <c r="AD63" i="1"/>
  <c r="U63" i="1"/>
  <c r="AD41" i="1"/>
  <c r="U41" i="1"/>
  <c r="AD35" i="1"/>
  <c r="U35" i="1"/>
  <c r="AD7" i="1"/>
  <c r="U7" i="1"/>
  <c r="AD92" i="1"/>
  <c r="U92" i="1"/>
  <c r="AD89" i="1"/>
  <c r="U89" i="1"/>
  <c r="AD87" i="1"/>
  <c r="U87" i="1"/>
  <c r="AD74" i="1"/>
  <c r="U74" i="1"/>
  <c r="AD70" i="1"/>
  <c r="U70" i="1"/>
  <c r="AD64" i="1"/>
  <c r="U64" i="1"/>
  <c r="AD54" i="1"/>
  <c r="U54" i="1"/>
  <c r="AD52" i="1"/>
  <c r="U52" i="1"/>
  <c r="AD46" i="1"/>
  <c r="U46" i="1"/>
  <c r="AD44" i="1"/>
  <c r="U44" i="1"/>
  <c r="AD36" i="1"/>
  <c r="U36" i="1"/>
  <c r="AD30" i="1"/>
  <c r="U30" i="1"/>
  <c r="AD18" i="1"/>
  <c r="U18" i="1"/>
  <c r="AD8" i="1"/>
  <c r="U8" i="1"/>
  <c r="U78" i="1"/>
  <c r="AD90" i="1"/>
  <c r="Q80" i="1"/>
  <c r="R80" i="1" s="1"/>
  <c r="R57" i="1"/>
  <c r="Q55" i="1"/>
  <c r="AD43" i="1"/>
  <c r="Q17" i="1"/>
  <c r="R17" i="1" s="1"/>
  <c r="Q19" i="1"/>
  <c r="R19" i="1" s="1"/>
  <c r="Q49" i="1"/>
  <c r="R49" i="1" s="1"/>
  <c r="V6" i="1"/>
  <c r="AD91" i="1"/>
  <c r="U90" i="1"/>
  <c r="U91" i="1"/>
  <c r="V99" i="1"/>
  <c r="V95" i="1"/>
  <c r="V92" i="1"/>
  <c r="V101" i="1"/>
  <c r="V97" i="1"/>
  <c r="V94" i="1"/>
  <c r="V90" i="1"/>
  <c r="V61" i="1"/>
  <c r="V59" i="1"/>
  <c r="V57" i="1"/>
  <c r="V55" i="1"/>
  <c r="V53" i="1"/>
  <c r="V51" i="1"/>
  <c r="V49" i="1"/>
  <c r="V47" i="1"/>
  <c r="V45" i="1"/>
  <c r="U43" i="1"/>
  <c r="V43" i="1"/>
  <c r="V41" i="1"/>
  <c r="V39" i="1"/>
  <c r="V37" i="1"/>
  <c r="V35" i="1"/>
  <c r="V33" i="1"/>
  <c r="V31" i="1"/>
  <c r="V29" i="1"/>
  <c r="V27" i="1"/>
  <c r="V25" i="1"/>
  <c r="V24" i="1"/>
  <c r="V22" i="1"/>
  <c r="U20" i="1"/>
  <c r="V20" i="1"/>
  <c r="V19" i="1"/>
  <c r="V17" i="1"/>
  <c r="U15" i="1"/>
  <c r="V15" i="1"/>
  <c r="V13" i="1"/>
  <c r="U11" i="1"/>
  <c r="V11" i="1"/>
  <c r="V9" i="1"/>
  <c r="V7" i="1"/>
  <c r="V100" i="1"/>
  <c r="V98" i="1"/>
  <c r="V96" i="1"/>
  <c r="V93" i="1"/>
  <c r="V91" i="1"/>
  <c r="V89" i="1"/>
  <c r="V85" i="1"/>
  <c r="V81" i="1"/>
  <c r="V77" i="1"/>
  <c r="V73" i="1"/>
  <c r="V69" i="1"/>
  <c r="V65" i="1"/>
  <c r="V87" i="1"/>
  <c r="V83" i="1"/>
  <c r="V79" i="1"/>
  <c r="V75" i="1"/>
  <c r="V71" i="1"/>
  <c r="V67" i="1"/>
  <c r="V63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3" i="1"/>
  <c r="V21" i="1"/>
  <c r="V18" i="1"/>
  <c r="V16" i="1"/>
  <c r="V14" i="1"/>
  <c r="V12" i="1"/>
  <c r="V10" i="1"/>
  <c r="V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59" i="1" l="1"/>
  <c r="U59" i="1"/>
  <c r="AD73" i="1"/>
  <c r="U73" i="1"/>
  <c r="AD26" i="1"/>
  <c r="U26" i="1"/>
  <c r="AD58" i="1"/>
  <c r="U58" i="1"/>
  <c r="AD72" i="1"/>
  <c r="U72" i="1"/>
  <c r="AD94" i="1"/>
  <c r="U94" i="1"/>
  <c r="AD71" i="1"/>
  <c r="U71" i="1"/>
  <c r="AD84" i="1"/>
  <c r="U84" i="1"/>
  <c r="AD50" i="1"/>
  <c r="U50" i="1"/>
  <c r="AD66" i="1"/>
  <c r="U66" i="1"/>
  <c r="AD81" i="1"/>
  <c r="U81" i="1"/>
  <c r="AD85" i="1"/>
  <c r="U85" i="1"/>
  <c r="U83" i="1"/>
  <c r="AD19" i="1"/>
  <c r="U19" i="1"/>
  <c r="AD57" i="1"/>
  <c r="U57" i="1"/>
  <c r="R5" i="1"/>
  <c r="AD49" i="1"/>
  <c r="U49" i="1"/>
  <c r="AD17" i="1"/>
  <c r="U17" i="1"/>
  <c r="AD55" i="1"/>
  <c r="U55" i="1"/>
  <c r="AD80" i="1"/>
  <c r="U80" i="1"/>
  <c r="Q5" i="1"/>
  <c r="K5" i="1"/>
  <c r="AD5" i="1" l="1"/>
</calcChain>
</file>

<file path=xl/sharedStrings.xml><?xml version="1.0" encoding="utf-8"?>
<sst xmlns="http://schemas.openxmlformats.org/spreadsheetml/2006/main" count="375" uniqueCount="160">
  <si>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</si>
  <si>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</si>
  <si>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</si>
  <si>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</si>
  <si>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</si>
  <si>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</si>
  <si>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</si>
  <si>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</si>
  <si>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</si>
  <si>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</si>
  <si>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</si>
  <si>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</si>
  <si>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</si>
  <si>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</si>
  <si>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</si>
  <si>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</si>
  <si>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</si>
  <si>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</si>
  <si>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</si>
  <si>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</si>
  <si>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</si>
  <si>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</si>
  <si>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</si>
  <si>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</si>
  <si>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</si>
  <si>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</si>
  <si>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</si>
  <si>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</si>
  <si>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</si>
  <si>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</si>
  <si>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</si>
  <si>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</si>
  <si>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</si>
  <si>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</si>
  <si>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</si>
  <si>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</si>
  <si>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</si>
  <si>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</si>
  <si>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</si>
  <si>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</si>
  <si>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</si>
  <si>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</si>
  <si>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</si>
  <si>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</si>
  <si>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</si>
  <si>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</si>
  <si>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</si>
  <si>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</si>
  <si>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</si>
  <si>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</si>
  <si>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</si>
  <si>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</si>
  <si>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</si>
  <si>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</si>
  <si>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</si>
  <si>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</si>
  <si>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</si>
  <si>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</si>
  <si>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</si>
  <si>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</si>
  <si>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</si>
  <si>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</si>
  <si>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</si>
  <si>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</si>
  <si>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</si>
  <si>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</si>
  <si>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</si>
  <si>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</si>
  <si>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</si>
  <si>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</si>
  <si>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</si>
  <si>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</si>
  <si>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</si>
  <si>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</si>
  <si>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</si>
  <si>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</si>
  <si>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</si>
  <si>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</si>
  <si>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</si>
  <si>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</si>
  <si>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</si>
  <si>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</si>
  <si>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</si>
  <si>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</si>
  <si>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</si>
  <si>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</si>
  <si>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</si>
  <si>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</si>
  <si>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</si>
  <si>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</si>
  <si>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</si>
  <si>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</si>
  <si>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</si>
  <si>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</si>
  <si>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</si>
  <si>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</si>
  <si>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</si>
  <si>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</si>
  <si>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</si>
  <si>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</si>
  <si>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</si>
  <si>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</si>
  <si>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</si>
  <si>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</si>
  <si>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</si>
  <si>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</si>
  <si>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</si>
  <si>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</si>
  <si>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</si>
  <si>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</si>
  <si>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</si>
  <si>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</si>
  <si>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</si>
  <si>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</si>
  <si>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</si>
  <si>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</si>
  <si>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</si>
  <si>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</si>
  <si>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</si>
  <si>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</si>
  <si>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</si>
  <si>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</si>
  <si>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</si>
  <si>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</si>
  <si>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</si>
  <si>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</si>
  <si>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</si>
  <si>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02,05,24 филиала обнулил заказ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</si>
  <si>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</si>
  <si>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</si>
  <si>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</si>
  <si>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</si>
  <si>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</si>
  <si>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не правильно поставлен приход / то же что и 451 (задвоенное СКЮ)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</si>
  <si>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</si>
  <si>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</si>
  <si>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</si>
  <si>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</si>
  <si>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</si>
  <si>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</si>
  <si>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</si>
  <si>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</si>
  <si>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Молочные ГОСТ 0,3 кг ТМ Вязанка</t>
  </si>
  <si>
    <t>новинка</t>
  </si>
  <si>
    <t>сосиски Филейские 0,3 кг ТМ Вязанка</t>
  </si>
  <si>
    <t>нет потребности (филиала обнуляет заказы)</t>
  </si>
  <si>
    <t>нужно увеличить продажи / 02,05,24 филиала обнулил заказ</t>
  </si>
  <si>
    <t>слабая реализация</t>
  </si>
  <si>
    <t>ОПТканал</t>
  </si>
  <si>
    <t>слабая реализация сосисок в праздничные дни, большие остатки</t>
  </si>
  <si>
    <t>остаток 0, не хватает постоянно</t>
  </si>
  <si>
    <t>приоритет завода</t>
  </si>
  <si>
    <t>ротация / то же что и 094, 460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</si>
  <si>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</si>
  <si>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</si>
  <si>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</si>
  <si>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заказ</t>
  </si>
  <si>
    <t>11,05,</t>
  </si>
  <si>
    <t>08,05,24 филиал обнулил</t>
  </si>
  <si>
    <t>сети / 08,05,24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</si>
</sst>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4" fontId="1" fillId="0" borderId="1" xfId="1" applyNumberFormat="1"/>
    <xf numFmtId="4" fontId="2" fillId="2" borderId="1" xfId="1" applyNumberFormat="1" applyFont="1" applyFill="1"/>
    <xf numFmtId="4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4" fillId="5" borderId="1" xfId="1" applyNumberFormat="1" applyFont="1" applyFill="1"/>
    <xf numFmtId="2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6" style="8" customWidth="1"/>
    <col min="8" max="8" width="6" customWidth="1"/>
    <col min="9" max="9" width="12.7109375" customWidth="1"/>
    <col min="10" max="11" width="6.42578125" customWidth="1"/>
    <col min="12" max="13" width="1" customWidth="1"/>
    <col min="14" max="19" width="6.42578125" customWidth="1"/>
    <col min="20" max="20" width="21.42578125" customWidth="1"/>
    <col min="21" max="22" width="5.42578125" customWidth="1"/>
    <col min="23" max="28" width="6" customWidth="1"/>
    <col min="29" max="29" width="38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39473.880999999994</v>
      </c>
      <c r="F5" s="4">
        <f>SUM(F6:F497)</f>
        <v>60447.67300000001</v>
      </c>
      <c r="G5" s="6"/>
      <c r="H5" s="1"/>
      <c r="I5" s="1"/>
      <c r="J5" s="4">
        <f t="shared" ref="J5:S5" si="0">SUM(J6:J497)</f>
        <v>38743.761999999988</v>
      </c>
      <c r="K5" s="4">
        <f t="shared" si="0"/>
        <v>730.11900000000026</v>
      </c>
      <c r="L5" s="4">
        <f t="shared" si="0"/>
        <v>0</v>
      </c>
      <c r="M5" s="4">
        <f t="shared" si="0"/>
        <v>0</v>
      </c>
      <c r="N5" s="4">
        <f t="shared" si="0"/>
        <v>17962.683599999997</v>
      </c>
      <c r="O5" s="4">
        <f t="shared" si="0"/>
        <v>5700</v>
      </c>
      <c r="P5" s="4">
        <f t="shared" si="0"/>
        <v>7894.7762000000012</v>
      </c>
      <c r="Q5" s="4">
        <f t="shared" si="0"/>
        <v>14517.511700000001</v>
      </c>
      <c r="R5" s="4">
        <f t="shared" si="0"/>
        <v>14104.867700000001</v>
      </c>
      <c r="S5" s="4">
        <f t="shared" si="0"/>
        <v>280</v>
      </c>
      <c r="T5" s="1"/>
      <c r="U5" s="1"/>
      <c r="V5" s="1"/>
      <c r="W5" s="4">
        <f t="shared" ref="W5:AB5" si="1">SUM(W6:W497)</f>
        <v>8891.475800000002</v>
      </c>
      <c r="X5" s="4">
        <f t="shared" si="1"/>
        <v>9830.3395999999993</v>
      </c>
      <c r="Y5" s="4">
        <f t="shared" si="1"/>
        <v>9430.7815999999966</v>
      </c>
      <c r="Z5" s="4">
        <f t="shared" si="1"/>
        <v>9496.2989999999991</v>
      </c>
      <c r="AA5" s="4">
        <f t="shared" si="1"/>
        <v>9140.3587999999945</v>
      </c>
      <c r="AB5" s="4">
        <f t="shared" si="1"/>
        <v>8666.1162000000004</v>
      </c>
      <c r="AC5" s="1"/>
      <c r="AD5" s="4">
        <f>SUM(AD6:AD497)</f>
        <v>8611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625.17899999999997</v>
      </c>
      <c r="D6" s="1">
        <v>2858.348</v>
      </c>
      <c r="E6" s="1">
        <v>1004.519</v>
      </c>
      <c r="F6" s="1">
        <v>2323.2489999999998</v>
      </c>
      <c r="G6" s="6">
        <v>1</v>
      </c>
      <c r="H6" s="1">
        <v>50</v>
      </c>
      <c r="I6" s="1" t="s">
        <v>34</v>
      </c>
      <c r="J6" s="1">
        <v>1070.94</v>
      </c>
      <c r="K6" s="1">
        <f t="shared" ref="K6:K35" si="2">E6-J6</f>
        <v>-66.421000000000049</v>
      </c>
      <c r="L6" s="1"/>
      <c r="M6" s="1"/>
      <c r="N6" s="1">
        <v>0</v>
      </c>
      <c r="O6" s="1"/>
      <c r="P6" s="1">
        <f>E6/5</f>
        <v>200.90379999999999</v>
      </c>
      <c r="Q6" s="5"/>
      <c r="R6" s="5">
        <f>Q6</f>
        <v>0</v>
      </c>
      <c r="S6" s="5"/>
      <c r="T6" s="1"/>
      <c r="U6" s="1">
        <f>(F6+N6+O6+R6)/P6</f>
        <v>11.563987341205094</v>
      </c>
      <c r="V6" s="1">
        <f>(F6+N6+O6)/P6</f>
        <v>11.563987341205094</v>
      </c>
      <c r="W6" s="1">
        <v>252.1206</v>
      </c>
      <c r="X6" s="1">
        <v>315.04160000000002</v>
      </c>
      <c r="Y6" s="1">
        <v>223.9402</v>
      </c>
      <c r="Z6" s="1">
        <v>194.4846</v>
      </c>
      <c r="AA6" s="1">
        <v>178.17179999999999</v>
      </c>
      <c r="AB6" s="1">
        <v>173.30439999999999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72.141000000000005</v>
      </c>
      <c r="D7" s="1">
        <v>75.332999999999998</v>
      </c>
      <c r="E7" s="1">
        <v>64.298000000000002</v>
      </c>
      <c r="F7" s="1">
        <v>75.207999999999998</v>
      </c>
      <c r="G7" s="6">
        <v>1</v>
      </c>
      <c r="H7" s="1">
        <v>30</v>
      </c>
      <c r="I7" s="1" t="s">
        <v>36</v>
      </c>
      <c r="J7" s="1">
        <v>63.4</v>
      </c>
      <c r="K7" s="1">
        <f t="shared" si="2"/>
        <v>0.89800000000000324</v>
      </c>
      <c r="L7" s="1"/>
      <c r="M7" s="1"/>
      <c r="N7" s="1">
        <v>0</v>
      </c>
      <c r="O7" s="1"/>
      <c r="P7" s="1">
        <f t="shared" ref="P7:P68" si="3">E7/5</f>
        <v>12.8596</v>
      </c>
      <c r="Q7" s="5">
        <f>10*P7-O7-N7-F7</f>
        <v>53.388000000000005</v>
      </c>
      <c r="R7" s="5">
        <f t="shared" ref="R7:R10" si="4">Q7</f>
        <v>53.388000000000005</v>
      </c>
      <c r="S7" s="5"/>
      <c r="T7" s="1"/>
      <c r="U7" s="1">
        <f t="shared" ref="U7:U10" si="5">(F7+N7+O7+R7)/P7</f>
        <v>10</v>
      </c>
      <c r="V7" s="1">
        <f t="shared" ref="V7:V68" si="6">(F7+N7+O7)/P7</f>
        <v>5.8483934181467543</v>
      </c>
      <c r="W7" s="1">
        <v>11.334</v>
      </c>
      <c r="X7" s="1">
        <v>12.457000000000001</v>
      </c>
      <c r="Y7" s="1">
        <v>10.8118</v>
      </c>
      <c r="Z7" s="1">
        <v>11.190799999999999</v>
      </c>
      <c r="AA7" s="1">
        <v>10.547800000000001</v>
      </c>
      <c r="AB7" s="1">
        <v>9.8425999999999991</v>
      </c>
      <c r="AC7" s="1"/>
      <c r="AD7" s="1">
        <f t="shared" ref="AD7:AD10" si="7">ROUND(R7*G7,0)</f>
        <v>53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33</v>
      </c>
      <c r="C8" s="1">
        <v>734.90899999999999</v>
      </c>
      <c r="D8" s="1">
        <v>137.00200000000001</v>
      </c>
      <c r="E8" s="1">
        <v>323.16199999999998</v>
      </c>
      <c r="F8" s="1">
        <v>466.67700000000002</v>
      </c>
      <c r="G8" s="6">
        <v>1</v>
      </c>
      <c r="H8" s="1">
        <v>45</v>
      </c>
      <c r="I8" s="1" t="s">
        <v>34</v>
      </c>
      <c r="J8" s="1">
        <v>296.10000000000002</v>
      </c>
      <c r="K8" s="1">
        <f t="shared" si="2"/>
        <v>27.061999999999955</v>
      </c>
      <c r="L8" s="1"/>
      <c r="M8" s="1"/>
      <c r="N8" s="1">
        <v>201.24430000000021</v>
      </c>
      <c r="O8" s="1"/>
      <c r="P8" s="1">
        <f t="shared" si="3"/>
        <v>64.63239999999999</v>
      </c>
      <c r="Q8" s="5">
        <f t="shared" ref="Q8" si="8">11*P8-O8-N8-F8</f>
        <v>43.035099999999716</v>
      </c>
      <c r="R8" s="5">
        <f t="shared" si="4"/>
        <v>43.035099999999716</v>
      </c>
      <c r="S8" s="5"/>
      <c r="T8" s="1"/>
      <c r="U8" s="1">
        <f t="shared" si="5"/>
        <v>11</v>
      </c>
      <c r="V8" s="1">
        <f t="shared" si="6"/>
        <v>10.334155934175433</v>
      </c>
      <c r="W8" s="1">
        <v>74.362800000000007</v>
      </c>
      <c r="X8" s="1">
        <v>74.168599999999998</v>
      </c>
      <c r="Y8" s="1">
        <v>94.628999999999991</v>
      </c>
      <c r="Z8" s="1">
        <v>99.269000000000005</v>
      </c>
      <c r="AA8" s="1">
        <v>93.884199999999993</v>
      </c>
      <c r="AB8" s="1">
        <v>82.612799999999993</v>
      </c>
      <c r="AC8" s="1"/>
      <c r="AD8" s="1">
        <f t="shared" si="7"/>
        <v>43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33</v>
      </c>
      <c r="C9" s="1">
        <v>765.93</v>
      </c>
      <c r="D9" s="1">
        <v>258.08999999999997</v>
      </c>
      <c r="E9" s="1">
        <v>392.50900000000001</v>
      </c>
      <c r="F9" s="1">
        <v>523.13199999999995</v>
      </c>
      <c r="G9" s="6">
        <v>1</v>
      </c>
      <c r="H9" s="1">
        <v>45</v>
      </c>
      <c r="I9" s="1" t="s">
        <v>34</v>
      </c>
      <c r="J9" s="1">
        <v>358.55</v>
      </c>
      <c r="K9" s="1">
        <f t="shared" si="2"/>
        <v>33.959000000000003</v>
      </c>
      <c r="L9" s="1"/>
      <c r="M9" s="1"/>
      <c r="N9" s="1">
        <v>377.17</v>
      </c>
      <c r="O9" s="1"/>
      <c r="P9" s="1">
        <f t="shared" si="3"/>
        <v>78.501800000000003</v>
      </c>
      <c r="Q9" s="5"/>
      <c r="R9" s="5">
        <f t="shared" si="4"/>
        <v>0</v>
      </c>
      <c r="S9" s="5"/>
      <c r="T9" s="1"/>
      <c r="U9" s="1">
        <f t="shared" si="5"/>
        <v>11.468552313450136</v>
      </c>
      <c r="V9" s="1">
        <f t="shared" si="6"/>
        <v>11.468552313450136</v>
      </c>
      <c r="W9" s="1">
        <v>96.584400000000002</v>
      </c>
      <c r="X9" s="1">
        <v>85.889600000000002</v>
      </c>
      <c r="Y9" s="1">
        <v>100.5812</v>
      </c>
      <c r="Z9" s="1">
        <v>105.5142</v>
      </c>
      <c r="AA9" s="1">
        <v>107.37479999999999</v>
      </c>
      <c r="AB9" s="1">
        <v>102.8566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33</v>
      </c>
      <c r="C10" s="1">
        <v>460.423</v>
      </c>
      <c r="D10" s="1">
        <v>103.646</v>
      </c>
      <c r="E10" s="1">
        <v>179.232</v>
      </c>
      <c r="F10" s="1">
        <v>332.73899999999998</v>
      </c>
      <c r="G10" s="6">
        <v>1</v>
      </c>
      <c r="H10" s="1">
        <v>40</v>
      </c>
      <c r="I10" s="1" t="s">
        <v>34</v>
      </c>
      <c r="J10" s="1">
        <v>175</v>
      </c>
      <c r="K10" s="1">
        <f t="shared" si="2"/>
        <v>4.2319999999999993</v>
      </c>
      <c r="L10" s="1"/>
      <c r="M10" s="1"/>
      <c r="N10" s="1">
        <v>110.5485</v>
      </c>
      <c r="O10" s="1"/>
      <c r="P10" s="1">
        <f t="shared" si="3"/>
        <v>35.846400000000003</v>
      </c>
      <c r="Q10" s="5"/>
      <c r="R10" s="5">
        <f t="shared" si="4"/>
        <v>0</v>
      </c>
      <c r="S10" s="5"/>
      <c r="T10" s="1"/>
      <c r="U10" s="1">
        <f t="shared" si="5"/>
        <v>12.3663045661489</v>
      </c>
      <c r="V10" s="1">
        <f t="shared" si="6"/>
        <v>12.3663045661489</v>
      </c>
      <c r="W10" s="1">
        <v>46.627200000000002</v>
      </c>
      <c r="X10" s="1">
        <v>47.029800000000002</v>
      </c>
      <c r="Y10" s="1">
        <v>53.096799999999988</v>
      </c>
      <c r="Z10" s="1">
        <v>61.225999999999999</v>
      </c>
      <c r="AA10" s="1">
        <v>60.256799999999998</v>
      </c>
      <c r="AB10" s="1">
        <v>52.641399999999997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1" t="s">
        <v>40</v>
      </c>
      <c r="B11" s="11" t="s">
        <v>41</v>
      </c>
      <c r="C11" s="11">
        <v>13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22</v>
      </c>
      <c r="K11" s="11">
        <f t="shared" si="2"/>
        <v>-22</v>
      </c>
      <c r="L11" s="11"/>
      <c r="M11" s="11"/>
      <c r="N11" s="11"/>
      <c r="O11" s="11"/>
      <c r="P11" s="11">
        <f t="shared" si="3"/>
        <v>0</v>
      </c>
      <c r="Q11" s="13"/>
      <c r="R11" s="13"/>
      <c r="S11" s="13"/>
      <c r="T11" s="11"/>
      <c r="U11" s="11" t="e">
        <f t="shared" ref="U11:U48" si="9">(F11+N11+O11+Q11)/P11</f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0.2</v>
      </c>
      <c r="AC11" s="18" t="s">
        <v>43</v>
      </c>
      <c r="AD11" s="11">
        <f t="shared" ref="AD11:AD20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41</v>
      </c>
      <c r="C12" s="1">
        <v>325</v>
      </c>
      <c r="D12" s="1">
        <v>258</v>
      </c>
      <c r="E12" s="1">
        <v>152</v>
      </c>
      <c r="F12" s="1">
        <v>376</v>
      </c>
      <c r="G12" s="6">
        <v>0.45</v>
      </c>
      <c r="H12" s="1">
        <v>45</v>
      </c>
      <c r="I12" s="1" t="s">
        <v>34</v>
      </c>
      <c r="J12" s="1">
        <v>153</v>
      </c>
      <c r="K12" s="1">
        <f t="shared" si="2"/>
        <v>-1</v>
      </c>
      <c r="L12" s="1"/>
      <c r="M12" s="1"/>
      <c r="N12" s="1">
        <v>0</v>
      </c>
      <c r="O12" s="1"/>
      <c r="P12" s="1">
        <f t="shared" si="3"/>
        <v>30.4</v>
      </c>
      <c r="Q12" s="5"/>
      <c r="R12" s="5">
        <f t="shared" ref="R12:R14" si="11">Q12</f>
        <v>0</v>
      </c>
      <c r="S12" s="5"/>
      <c r="T12" s="1"/>
      <c r="U12" s="1">
        <f t="shared" ref="U12:U14" si="12">(F12+N12+O12+R12)/P12</f>
        <v>12.368421052631579</v>
      </c>
      <c r="V12" s="1">
        <f t="shared" si="6"/>
        <v>12.368421052631579</v>
      </c>
      <c r="W12" s="1">
        <v>39.799999999999997</v>
      </c>
      <c r="X12" s="1">
        <v>49.6</v>
      </c>
      <c r="Y12" s="1">
        <v>50.6</v>
      </c>
      <c r="Z12" s="1">
        <v>47.8</v>
      </c>
      <c r="AA12" s="1">
        <v>52</v>
      </c>
      <c r="AB12" s="1">
        <v>50</v>
      </c>
      <c r="AC12" s="1"/>
      <c r="AD12" s="1">
        <f t="shared" ref="AD12:AD14" si="13">ROUND(R12*G12,0)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41</v>
      </c>
      <c r="C13" s="1">
        <v>483</v>
      </c>
      <c r="D13" s="1">
        <v>186</v>
      </c>
      <c r="E13" s="1">
        <v>186</v>
      </c>
      <c r="F13" s="1">
        <v>415</v>
      </c>
      <c r="G13" s="6">
        <v>0.45</v>
      </c>
      <c r="H13" s="1">
        <v>45</v>
      </c>
      <c r="I13" s="1" t="s">
        <v>34</v>
      </c>
      <c r="J13" s="1">
        <v>182</v>
      </c>
      <c r="K13" s="1">
        <f t="shared" si="2"/>
        <v>4</v>
      </c>
      <c r="L13" s="1"/>
      <c r="M13" s="1"/>
      <c r="N13" s="1">
        <v>28.399999999999981</v>
      </c>
      <c r="O13" s="1"/>
      <c r="P13" s="1">
        <f t="shared" si="3"/>
        <v>37.200000000000003</v>
      </c>
      <c r="Q13" s="5"/>
      <c r="R13" s="5">
        <f t="shared" si="11"/>
        <v>0</v>
      </c>
      <c r="S13" s="5"/>
      <c r="T13" s="1"/>
      <c r="U13" s="1">
        <f t="shared" si="12"/>
        <v>11.919354838709676</v>
      </c>
      <c r="V13" s="1">
        <f t="shared" si="6"/>
        <v>11.919354838709676</v>
      </c>
      <c r="W13" s="1">
        <v>49.4</v>
      </c>
      <c r="X13" s="1">
        <v>56.8</v>
      </c>
      <c r="Y13" s="1">
        <v>62.6</v>
      </c>
      <c r="Z13" s="1">
        <v>62.8</v>
      </c>
      <c r="AA13" s="1">
        <v>60.8</v>
      </c>
      <c r="AB13" s="1">
        <v>60.4</v>
      </c>
      <c r="AC13" s="1"/>
      <c r="AD13" s="1">
        <f t="shared" si="1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41</v>
      </c>
      <c r="C14" s="1"/>
      <c r="D14" s="1">
        <v>450</v>
      </c>
      <c r="E14" s="1">
        <v>14</v>
      </c>
      <c r="F14" s="1">
        <v>436</v>
      </c>
      <c r="G14" s="6">
        <v>0.17</v>
      </c>
      <c r="H14" s="1">
        <v>180</v>
      </c>
      <c r="I14" s="1" t="s">
        <v>34</v>
      </c>
      <c r="J14" s="1">
        <v>36</v>
      </c>
      <c r="K14" s="1">
        <f t="shared" si="2"/>
        <v>-22</v>
      </c>
      <c r="L14" s="1"/>
      <c r="M14" s="1"/>
      <c r="N14" s="1">
        <v>0</v>
      </c>
      <c r="O14" s="1"/>
      <c r="P14" s="1">
        <f t="shared" si="3"/>
        <v>2.8</v>
      </c>
      <c r="Q14" s="5"/>
      <c r="R14" s="5">
        <f t="shared" si="11"/>
        <v>0</v>
      </c>
      <c r="S14" s="5"/>
      <c r="T14" s="1"/>
      <c r="U14" s="1">
        <f t="shared" si="12"/>
        <v>155.71428571428572</v>
      </c>
      <c r="V14" s="1">
        <f t="shared" si="6"/>
        <v>155.71428571428572</v>
      </c>
      <c r="W14" s="1">
        <v>3.4</v>
      </c>
      <c r="X14" s="1">
        <v>41</v>
      </c>
      <c r="Y14" s="1">
        <v>41.4</v>
      </c>
      <c r="Z14" s="1">
        <v>10.8</v>
      </c>
      <c r="AA14" s="1">
        <v>13.2</v>
      </c>
      <c r="AB14" s="1">
        <v>20.399999999999999</v>
      </c>
      <c r="AC14" s="1"/>
      <c r="AD14" s="1">
        <f t="shared" si="1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1" t="s">
        <v>47</v>
      </c>
      <c r="B15" s="11" t="s">
        <v>41</v>
      </c>
      <c r="C15" s="11">
        <v>111</v>
      </c>
      <c r="D15" s="11"/>
      <c r="E15" s="11"/>
      <c r="F15" s="11"/>
      <c r="G15" s="12">
        <v>0</v>
      </c>
      <c r="H15" s="11">
        <v>50</v>
      </c>
      <c r="I15" s="11" t="s">
        <v>42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3"/>
        <v>0</v>
      </c>
      <c r="Q15" s="13"/>
      <c r="R15" s="13"/>
      <c r="S15" s="13"/>
      <c r="T15" s="11"/>
      <c r="U15" s="11" t="e">
        <f t="shared" si="9"/>
        <v>#DIV/0!</v>
      </c>
      <c r="V15" s="11" t="e">
        <f t="shared" si="6"/>
        <v>#DIV/0!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22" t="s">
        <v>112</v>
      </c>
      <c r="AD15" s="11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48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/>
      <c r="K16" s="11">
        <f t="shared" si="2"/>
        <v>0</v>
      </c>
      <c r="L16" s="11"/>
      <c r="M16" s="11"/>
      <c r="N16" s="11"/>
      <c r="O16" s="11"/>
      <c r="P16" s="11">
        <f t="shared" si="3"/>
        <v>0</v>
      </c>
      <c r="Q16" s="13"/>
      <c r="R16" s="13"/>
      <c r="S16" s="13"/>
      <c r="T16" s="11"/>
      <c r="U16" s="11" t="e">
        <f t="shared" si="9"/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/>
      <c r="AD16" s="1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41</v>
      </c>
      <c r="C17" s="1">
        <v>148</v>
      </c>
      <c r="D17" s="1">
        <v>234</v>
      </c>
      <c r="E17" s="1">
        <v>217</v>
      </c>
      <c r="F17" s="1">
        <v>153</v>
      </c>
      <c r="G17" s="6">
        <v>0.3</v>
      </c>
      <c r="H17" s="1">
        <v>40</v>
      </c>
      <c r="I17" s="1" t="s">
        <v>34</v>
      </c>
      <c r="J17" s="1">
        <v>234</v>
      </c>
      <c r="K17" s="1">
        <f t="shared" si="2"/>
        <v>-17</v>
      </c>
      <c r="L17" s="1"/>
      <c r="M17" s="1"/>
      <c r="N17" s="1">
        <v>0</v>
      </c>
      <c r="O17" s="1"/>
      <c r="P17" s="1">
        <f t="shared" si="3"/>
        <v>43.4</v>
      </c>
      <c r="Q17" s="5">
        <f t="shared" ref="Q17:Q19" si="14">11*P17-O17-N17-F17</f>
        <v>324.39999999999998</v>
      </c>
      <c r="R17" s="5">
        <f t="shared" ref="R17:R19" si="15">Q17</f>
        <v>324.39999999999998</v>
      </c>
      <c r="S17" s="5"/>
      <c r="T17" s="1"/>
      <c r="U17" s="1">
        <f t="shared" ref="U17:U19" si="16">(F17+N17+O17+R17)/P17</f>
        <v>11</v>
      </c>
      <c r="V17" s="1">
        <f t="shared" si="6"/>
        <v>3.5253456221198158</v>
      </c>
      <c r="W17" s="1">
        <v>24.8</v>
      </c>
      <c r="X17" s="1">
        <v>34.6</v>
      </c>
      <c r="Y17" s="1">
        <v>32</v>
      </c>
      <c r="Z17" s="1">
        <v>28</v>
      </c>
      <c r="AA17" s="1">
        <v>30.6</v>
      </c>
      <c r="AB17" s="1">
        <v>29.8</v>
      </c>
      <c r="AC17" s="1"/>
      <c r="AD17" s="1">
        <f t="shared" ref="AD17:AD19" si="17">ROUND(R17*G17,0)</f>
        <v>97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41</v>
      </c>
      <c r="C18" s="1">
        <v>159</v>
      </c>
      <c r="D18" s="1">
        <v>186</v>
      </c>
      <c r="E18" s="1">
        <v>125</v>
      </c>
      <c r="F18" s="1">
        <v>176</v>
      </c>
      <c r="G18" s="6">
        <v>0.4</v>
      </c>
      <c r="H18" s="1">
        <v>50</v>
      </c>
      <c r="I18" s="1" t="s">
        <v>34</v>
      </c>
      <c r="J18" s="1">
        <v>124</v>
      </c>
      <c r="K18" s="1">
        <f t="shared" si="2"/>
        <v>1</v>
      </c>
      <c r="L18" s="1"/>
      <c r="M18" s="1"/>
      <c r="N18" s="1">
        <v>0</v>
      </c>
      <c r="O18" s="1"/>
      <c r="P18" s="1">
        <f t="shared" si="3"/>
        <v>25</v>
      </c>
      <c r="Q18" s="5">
        <f t="shared" si="14"/>
        <v>99</v>
      </c>
      <c r="R18" s="5">
        <f t="shared" si="15"/>
        <v>99</v>
      </c>
      <c r="S18" s="5"/>
      <c r="T18" s="1"/>
      <c r="U18" s="1">
        <f t="shared" si="16"/>
        <v>11</v>
      </c>
      <c r="V18" s="1">
        <f t="shared" si="6"/>
        <v>7.04</v>
      </c>
      <c r="W18" s="1">
        <v>15</v>
      </c>
      <c r="X18" s="1">
        <v>28</v>
      </c>
      <c r="Y18" s="1">
        <v>25.8</v>
      </c>
      <c r="Z18" s="1">
        <v>23.6</v>
      </c>
      <c r="AA18" s="1">
        <v>26</v>
      </c>
      <c r="AB18" s="1">
        <v>20.2</v>
      </c>
      <c r="AC18" s="1"/>
      <c r="AD18" s="1">
        <f t="shared" si="17"/>
        <v>40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41</v>
      </c>
      <c r="C19" s="1">
        <v>511</v>
      </c>
      <c r="D19" s="1">
        <v>300</v>
      </c>
      <c r="E19" s="1">
        <v>318</v>
      </c>
      <c r="F19" s="1">
        <v>469</v>
      </c>
      <c r="G19" s="6">
        <v>0.17</v>
      </c>
      <c r="H19" s="1">
        <v>120</v>
      </c>
      <c r="I19" s="1" t="s">
        <v>34</v>
      </c>
      <c r="J19" s="1">
        <v>299</v>
      </c>
      <c r="K19" s="1">
        <f t="shared" si="2"/>
        <v>19</v>
      </c>
      <c r="L19" s="1"/>
      <c r="M19" s="1"/>
      <c r="N19" s="1">
        <v>0</v>
      </c>
      <c r="O19" s="1"/>
      <c r="P19" s="1">
        <f t="shared" si="3"/>
        <v>63.6</v>
      </c>
      <c r="Q19" s="5">
        <f t="shared" si="14"/>
        <v>230.60000000000002</v>
      </c>
      <c r="R19" s="5">
        <f t="shared" si="15"/>
        <v>230.60000000000002</v>
      </c>
      <c r="S19" s="5"/>
      <c r="T19" s="1"/>
      <c r="U19" s="1">
        <f t="shared" si="16"/>
        <v>11</v>
      </c>
      <c r="V19" s="1">
        <f t="shared" si="6"/>
        <v>7.3742138364779874</v>
      </c>
      <c r="W19" s="1">
        <v>13.8</v>
      </c>
      <c r="X19" s="1">
        <v>36.4</v>
      </c>
      <c r="Y19" s="1">
        <v>60.2</v>
      </c>
      <c r="Z19" s="1">
        <v>36.200000000000003</v>
      </c>
      <c r="AA19" s="1">
        <v>25.2</v>
      </c>
      <c r="AB19" s="1">
        <v>30.8</v>
      </c>
      <c r="AC19" s="1"/>
      <c r="AD19" s="1">
        <f t="shared" si="17"/>
        <v>39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52</v>
      </c>
      <c r="B20" s="11" t="s">
        <v>41</v>
      </c>
      <c r="C20" s="11">
        <v>48</v>
      </c>
      <c r="D20" s="11"/>
      <c r="E20" s="11">
        <v>2</v>
      </c>
      <c r="F20" s="11"/>
      <c r="G20" s="12">
        <v>0</v>
      </c>
      <c r="H20" s="11">
        <v>45</v>
      </c>
      <c r="I20" s="11" t="s">
        <v>42</v>
      </c>
      <c r="J20" s="11">
        <v>2</v>
      </c>
      <c r="K20" s="11">
        <f t="shared" si="2"/>
        <v>0</v>
      </c>
      <c r="L20" s="11"/>
      <c r="M20" s="11"/>
      <c r="N20" s="11"/>
      <c r="O20" s="11"/>
      <c r="P20" s="11">
        <f t="shared" si="3"/>
        <v>0.4</v>
      </c>
      <c r="Q20" s="13"/>
      <c r="R20" s="13"/>
      <c r="S20" s="13"/>
      <c r="T20" s="11"/>
      <c r="U20" s="11">
        <f t="shared" si="9"/>
        <v>0</v>
      </c>
      <c r="V20" s="11">
        <f t="shared" si="6"/>
        <v>0</v>
      </c>
      <c r="W20" s="11">
        <v>0.6</v>
      </c>
      <c r="X20" s="11">
        <v>0.2</v>
      </c>
      <c r="Y20" s="11">
        <v>0</v>
      </c>
      <c r="Z20" s="11">
        <v>0</v>
      </c>
      <c r="AA20" s="11">
        <v>0</v>
      </c>
      <c r="AB20" s="11">
        <v>0</v>
      </c>
      <c r="AC20" s="11"/>
      <c r="AD20" s="1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41</v>
      </c>
      <c r="C21" s="1">
        <v>149</v>
      </c>
      <c r="D21" s="1">
        <v>174</v>
      </c>
      <c r="E21" s="1">
        <v>84</v>
      </c>
      <c r="F21" s="1">
        <v>236</v>
      </c>
      <c r="G21" s="6">
        <v>0.35</v>
      </c>
      <c r="H21" s="1">
        <v>45</v>
      </c>
      <c r="I21" s="1" t="s">
        <v>34</v>
      </c>
      <c r="J21" s="1">
        <v>138</v>
      </c>
      <c r="K21" s="1">
        <f t="shared" si="2"/>
        <v>-54</v>
      </c>
      <c r="L21" s="1"/>
      <c r="M21" s="1"/>
      <c r="N21" s="1">
        <v>0</v>
      </c>
      <c r="O21" s="1"/>
      <c r="P21" s="1">
        <f t="shared" si="3"/>
        <v>16.8</v>
      </c>
      <c r="Q21" s="5"/>
      <c r="R21" s="5">
        <f t="shared" ref="R21:R42" si="18">Q21</f>
        <v>0</v>
      </c>
      <c r="S21" s="5"/>
      <c r="T21" s="1"/>
      <c r="U21" s="1">
        <f t="shared" ref="U21:U42" si="19">(F21+N21+O21+R21)/P21</f>
        <v>14.047619047619047</v>
      </c>
      <c r="V21" s="1">
        <f t="shared" si="6"/>
        <v>14.047619047619047</v>
      </c>
      <c r="W21" s="1">
        <v>6.8</v>
      </c>
      <c r="X21" s="1">
        <v>14.2</v>
      </c>
      <c r="Y21" s="1">
        <v>28</v>
      </c>
      <c r="Z21" s="1">
        <v>20.399999999999999</v>
      </c>
      <c r="AA21" s="1">
        <v>14.6</v>
      </c>
      <c r="AB21" s="1">
        <v>14.8</v>
      </c>
      <c r="AC21" s="1"/>
      <c r="AD21" s="1">
        <f t="shared" ref="AD21:AD42" si="20"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41</v>
      </c>
      <c r="C22" s="1">
        <v>144</v>
      </c>
      <c r="D22" s="1">
        <v>276</v>
      </c>
      <c r="E22" s="1">
        <v>127</v>
      </c>
      <c r="F22" s="1">
        <v>236</v>
      </c>
      <c r="G22" s="6">
        <v>0.35</v>
      </c>
      <c r="H22" s="1">
        <v>45</v>
      </c>
      <c r="I22" s="1" t="s">
        <v>34</v>
      </c>
      <c r="J22" s="1">
        <v>131</v>
      </c>
      <c r="K22" s="1">
        <f t="shared" si="2"/>
        <v>-4</v>
      </c>
      <c r="L22" s="1"/>
      <c r="M22" s="1"/>
      <c r="N22" s="1">
        <v>47.5</v>
      </c>
      <c r="O22" s="1"/>
      <c r="P22" s="1">
        <f t="shared" si="3"/>
        <v>25.4</v>
      </c>
      <c r="Q22" s="5"/>
      <c r="R22" s="5">
        <f t="shared" si="18"/>
        <v>0</v>
      </c>
      <c r="S22" s="5"/>
      <c r="T22" s="1"/>
      <c r="U22" s="1">
        <f t="shared" si="19"/>
        <v>11.161417322834646</v>
      </c>
      <c r="V22" s="1">
        <f t="shared" si="6"/>
        <v>11.161417322834646</v>
      </c>
      <c r="W22" s="1">
        <v>30.8</v>
      </c>
      <c r="X22" s="1">
        <v>34.200000000000003</v>
      </c>
      <c r="Y22" s="1">
        <v>32.6</v>
      </c>
      <c r="Z22" s="1">
        <v>24</v>
      </c>
      <c r="AA22" s="1">
        <v>20.399999999999999</v>
      </c>
      <c r="AB22" s="1">
        <v>20</v>
      </c>
      <c r="AC22" s="1"/>
      <c r="AD22" s="1">
        <f t="shared" si="2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33</v>
      </c>
      <c r="C23" s="1">
        <v>1178.204</v>
      </c>
      <c r="D23" s="1">
        <v>1353.056</v>
      </c>
      <c r="E23" s="1">
        <v>701.45</v>
      </c>
      <c r="F23" s="1">
        <v>1566.5409999999999</v>
      </c>
      <c r="G23" s="6">
        <v>1</v>
      </c>
      <c r="H23" s="1">
        <v>55</v>
      </c>
      <c r="I23" s="1" t="s">
        <v>34</v>
      </c>
      <c r="J23" s="1">
        <v>669.43499999999995</v>
      </c>
      <c r="K23" s="1">
        <f t="shared" si="2"/>
        <v>32.0150000000001</v>
      </c>
      <c r="L23" s="1"/>
      <c r="M23" s="1"/>
      <c r="N23" s="1">
        <v>570.56929999999966</v>
      </c>
      <c r="O23" s="1"/>
      <c r="P23" s="1">
        <f t="shared" si="3"/>
        <v>140.29000000000002</v>
      </c>
      <c r="Q23" s="5"/>
      <c r="R23" s="5">
        <f t="shared" si="18"/>
        <v>0</v>
      </c>
      <c r="S23" s="5"/>
      <c r="T23" s="1"/>
      <c r="U23" s="1">
        <f t="shared" si="19"/>
        <v>15.233518426117321</v>
      </c>
      <c r="V23" s="1">
        <f t="shared" si="6"/>
        <v>15.233518426117321</v>
      </c>
      <c r="W23" s="1">
        <v>207.2516</v>
      </c>
      <c r="X23" s="1">
        <v>215.19900000000001</v>
      </c>
      <c r="Y23" s="1">
        <v>190.6996</v>
      </c>
      <c r="Z23" s="1">
        <v>190.3682</v>
      </c>
      <c r="AA23" s="1">
        <v>208.04599999999999</v>
      </c>
      <c r="AB23" s="1">
        <v>196.93</v>
      </c>
      <c r="AC23" s="1"/>
      <c r="AD23" s="1">
        <f t="shared" si="2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33</v>
      </c>
      <c r="C24" s="1">
        <v>2891.473</v>
      </c>
      <c r="D24" s="1">
        <v>4689.1660000000002</v>
      </c>
      <c r="E24" s="1">
        <v>2165.23</v>
      </c>
      <c r="F24" s="1">
        <v>4817.2820000000002</v>
      </c>
      <c r="G24" s="6">
        <v>1</v>
      </c>
      <c r="H24" s="1">
        <v>50</v>
      </c>
      <c r="I24" s="1" t="s">
        <v>34</v>
      </c>
      <c r="J24" s="1">
        <v>2155.9699999999998</v>
      </c>
      <c r="K24" s="1">
        <f t="shared" si="2"/>
        <v>9.2600000000002183</v>
      </c>
      <c r="L24" s="1"/>
      <c r="M24" s="1"/>
      <c r="N24" s="1">
        <v>1207.071000000001</v>
      </c>
      <c r="O24" s="1">
        <v>700</v>
      </c>
      <c r="P24" s="1">
        <f t="shared" si="3"/>
        <v>433.04599999999999</v>
      </c>
      <c r="Q24" s="5"/>
      <c r="R24" s="5">
        <f t="shared" si="18"/>
        <v>0</v>
      </c>
      <c r="S24" s="5"/>
      <c r="T24" s="1"/>
      <c r="U24" s="1">
        <f t="shared" si="19"/>
        <v>15.528033973296141</v>
      </c>
      <c r="V24" s="1">
        <f t="shared" si="6"/>
        <v>15.528033973296141</v>
      </c>
      <c r="W24" s="1">
        <v>646.45699999999999</v>
      </c>
      <c r="X24" s="1">
        <v>658.04359999999997</v>
      </c>
      <c r="Y24" s="1">
        <v>533.99840000000006</v>
      </c>
      <c r="Z24" s="1">
        <v>539.62239999999997</v>
      </c>
      <c r="AA24" s="1">
        <v>594.78980000000001</v>
      </c>
      <c r="AB24" s="1">
        <v>584.154</v>
      </c>
      <c r="AC24" s="1"/>
      <c r="AD24" s="1">
        <f t="shared" si="2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33</v>
      </c>
      <c r="C25" s="1">
        <v>1572.144</v>
      </c>
      <c r="D25" s="1">
        <v>3159.35</v>
      </c>
      <c r="E25" s="1">
        <v>1452.2460000000001</v>
      </c>
      <c r="F25" s="1">
        <v>2840.3910000000001</v>
      </c>
      <c r="G25" s="6">
        <v>1</v>
      </c>
      <c r="H25" s="1">
        <v>55</v>
      </c>
      <c r="I25" s="1" t="s">
        <v>34</v>
      </c>
      <c r="J25" s="1">
        <v>1434.222</v>
      </c>
      <c r="K25" s="1">
        <f t="shared" si="2"/>
        <v>18.024000000000115</v>
      </c>
      <c r="L25" s="1"/>
      <c r="M25" s="1"/>
      <c r="N25" s="1">
        <v>1149.5822000000001</v>
      </c>
      <c r="O25" s="1"/>
      <c r="P25" s="1">
        <f t="shared" si="3"/>
        <v>290.44920000000002</v>
      </c>
      <c r="Q25" s="5"/>
      <c r="R25" s="5">
        <f t="shared" si="18"/>
        <v>0</v>
      </c>
      <c r="S25" s="5"/>
      <c r="T25" s="1"/>
      <c r="U25" s="1">
        <f t="shared" si="19"/>
        <v>13.737249749698055</v>
      </c>
      <c r="V25" s="1">
        <f t="shared" si="6"/>
        <v>13.737249749698055</v>
      </c>
      <c r="W25" s="1">
        <v>397.42520000000002</v>
      </c>
      <c r="X25" s="1">
        <v>407.17680000000001</v>
      </c>
      <c r="Y25" s="1">
        <v>362.06779999999998</v>
      </c>
      <c r="Z25" s="1">
        <v>352.5566</v>
      </c>
      <c r="AA25" s="1">
        <v>346.62639999999999</v>
      </c>
      <c r="AB25" s="1">
        <v>340.81420000000003</v>
      </c>
      <c r="AC25" s="1"/>
      <c r="AD25" s="1">
        <f t="shared" si="2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33</v>
      </c>
      <c r="C26" s="1">
        <v>360.45699999999999</v>
      </c>
      <c r="D26" s="1">
        <v>57.03</v>
      </c>
      <c r="E26" s="1">
        <v>317.38099999999997</v>
      </c>
      <c r="F26" s="1">
        <v>35.015000000000001</v>
      </c>
      <c r="G26" s="6">
        <v>1</v>
      </c>
      <c r="H26" s="1">
        <v>60</v>
      </c>
      <c r="I26" s="1" t="s">
        <v>34</v>
      </c>
      <c r="J26" s="1">
        <v>297.7</v>
      </c>
      <c r="K26" s="1">
        <f t="shared" si="2"/>
        <v>19.680999999999983</v>
      </c>
      <c r="L26" s="1"/>
      <c r="M26" s="1"/>
      <c r="N26" s="1">
        <v>297.52019999999987</v>
      </c>
      <c r="O26" s="1"/>
      <c r="P26" s="1">
        <f t="shared" si="3"/>
        <v>63.476199999999992</v>
      </c>
      <c r="Q26" s="5">
        <f>12*P26-O26-N26-F26</f>
        <v>429.17919999999998</v>
      </c>
      <c r="R26" s="5">
        <f t="shared" si="18"/>
        <v>429.17919999999998</v>
      </c>
      <c r="S26" s="5"/>
      <c r="T26" s="1"/>
      <c r="U26" s="1">
        <f t="shared" si="19"/>
        <v>11.999999999999998</v>
      </c>
      <c r="V26" s="1">
        <f t="shared" si="6"/>
        <v>5.2387382987639448</v>
      </c>
      <c r="W26" s="1">
        <v>45.796599999999998</v>
      </c>
      <c r="X26" s="1">
        <v>58.317600000000013</v>
      </c>
      <c r="Y26" s="1">
        <v>52.571800000000003</v>
      </c>
      <c r="Z26" s="1">
        <v>48.1798</v>
      </c>
      <c r="AA26" s="1">
        <v>43.308999999999997</v>
      </c>
      <c r="AB26" s="1">
        <v>48.815800000000003</v>
      </c>
      <c r="AC26" s="1"/>
      <c r="AD26" s="1">
        <f t="shared" si="20"/>
        <v>429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33</v>
      </c>
      <c r="C27" s="1">
        <v>2119.5309999999999</v>
      </c>
      <c r="D27" s="1">
        <v>5688.6450000000004</v>
      </c>
      <c r="E27" s="1">
        <v>4086.4859999999999</v>
      </c>
      <c r="F27" s="1">
        <v>2751.3679999999999</v>
      </c>
      <c r="G27" s="6">
        <v>1</v>
      </c>
      <c r="H27" s="1">
        <v>60</v>
      </c>
      <c r="I27" s="1" t="s">
        <v>34</v>
      </c>
      <c r="J27" s="1">
        <v>3998.57</v>
      </c>
      <c r="K27" s="1">
        <f t="shared" si="2"/>
        <v>87.915999999999713</v>
      </c>
      <c r="L27" s="1"/>
      <c r="M27" s="1"/>
      <c r="N27" s="1">
        <v>3292.7490000000012</v>
      </c>
      <c r="O27" s="1">
        <v>3000</v>
      </c>
      <c r="P27" s="1">
        <f t="shared" si="3"/>
        <v>817.29719999999998</v>
      </c>
      <c r="Q27" s="5">
        <v>800</v>
      </c>
      <c r="R27" s="5">
        <f t="shared" si="18"/>
        <v>800</v>
      </c>
      <c r="S27" s="5"/>
      <c r="T27" s="1"/>
      <c r="U27" s="1">
        <f t="shared" si="19"/>
        <v>12.044721308234021</v>
      </c>
      <c r="V27" s="1">
        <f t="shared" si="6"/>
        <v>11.065885212869935</v>
      </c>
      <c r="W27" s="1">
        <v>945.35599999999999</v>
      </c>
      <c r="X27" s="1">
        <v>891.83619999999996</v>
      </c>
      <c r="Y27" s="1">
        <v>685.91099999999994</v>
      </c>
      <c r="Z27" s="1">
        <v>685.08040000000005</v>
      </c>
      <c r="AA27" s="1">
        <v>670.56659999999999</v>
      </c>
      <c r="AB27" s="1">
        <v>673.42960000000005</v>
      </c>
      <c r="AC27" s="1"/>
      <c r="AD27" s="1">
        <f t="shared" si="20"/>
        <v>800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60</v>
      </c>
      <c r="B28" s="1" t="s">
        <v>33</v>
      </c>
      <c r="C28" s="1">
        <v>370.09800000000001</v>
      </c>
      <c r="D28" s="1">
        <v>392.32</v>
      </c>
      <c r="E28" s="1">
        <v>166.37</v>
      </c>
      <c r="F28" s="1">
        <v>501.46699999999998</v>
      </c>
      <c r="G28" s="6">
        <v>1</v>
      </c>
      <c r="H28" s="1">
        <v>50</v>
      </c>
      <c r="I28" s="1" t="s">
        <v>34</v>
      </c>
      <c r="J28" s="1">
        <v>152.94999999999999</v>
      </c>
      <c r="K28" s="1">
        <f t="shared" si="2"/>
        <v>13.420000000000016</v>
      </c>
      <c r="L28" s="1"/>
      <c r="M28" s="1"/>
      <c r="N28" s="1">
        <v>68.760200000000026</v>
      </c>
      <c r="O28" s="1"/>
      <c r="P28" s="1">
        <f t="shared" si="3"/>
        <v>33.274000000000001</v>
      </c>
      <c r="Q28" s="5"/>
      <c r="R28" s="5">
        <f t="shared" si="18"/>
        <v>0</v>
      </c>
      <c r="S28" s="5"/>
      <c r="T28" s="1"/>
      <c r="U28" s="1">
        <f t="shared" si="19"/>
        <v>17.137320430366053</v>
      </c>
      <c r="V28" s="1">
        <f t="shared" si="6"/>
        <v>17.137320430366053</v>
      </c>
      <c r="W28" s="1">
        <v>56.543799999999997</v>
      </c>
      <c r="X28" s="1">
        <v>62.442799999999998</v>
      </c>
      <c r="Y28" s="1">
        <v>47.911799999999999</v>
      </c>
      <c r="Z28" s="1">
        <v>48.9268</v>
      </c>
      <c r="AA28" s="1">
        <v>63.077399999999997</v>
      </c>
      <c r="AB28" s="1">
        <v>59.039200000000001</v>
      </c>
      <c r="AC28" s="1"/>
      <c r="AD28" s="1">
        <f t="shared" si="2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61</v>
      </c>
      <c r="B29" s="1" t="s">
        <v>33</v>
      </c>
      <c r="C29" s="1">
        <v>1441.74</v>
      </c>
      <c r="D29" s="1">
        <v>2469.75</v>
      </c>
      <c r="E29" s="1">
        <v>1170.0930000000001</v>
      </c>
      <c r="F29" s="1">
        <v>2304.663</v>
      </c>
      <c r="G29" s="6">
        <v>1</v>
      </c>
      <c r="H29" s="1">
        <v>55</v>
      </c>
      <c r="I29" s="1" t="s">
        <v>34</v>
      </c>
      <c r="J29" s="1">
        <v>1122.76</v>
      </c>
      <c r="K29" s="1">
        <f t="shared" si="2"/>
        <v>47.333000000000084</v>
      </c>
      <c r="L29" s="1"/>
      <c r="M29" s="1"/>
      <c r="N29" s="1">
        <v>1057.2028</v>
      </c>
      <c r="O29" s="1"/>
      <c r="P29" s="1">
        <f t="shared" si="3"/>
        <v>234.01860000000002</v>
      </c>
      <c r="Q29" s="5"/>
      <c r="R29" s="5">
        <f t="shared" si="18"/>
        <v>0</v>
      </c>
      <c r="S29" s="5"/>
      <c r="T29" s="1"/>
      <c r="U29" s="1">
        <f t="shared" si="19"/>
        <v>14.365805965850576</v>
      </c>
      <c r="V29" s="1">
        <f t="shared" si="6"/>
        <v>14.365805965850576</v>
      </c>
      <c r="W29" s="1">
        <v>330.95359999999999</v>
      </c>
      <c r="X29" s="1">
        <v>341.26780000000002</v>
      </c>
      <c r="Y29" s="1">
        <v>248.86160000000001</v>
      </c>
      <c r="Z29" s="1">
        <v>254.05719999999999</v>
      </c>
      <c r="AA29" s="1">
        <v>286.41660000000002</v>
      </c>
      <c r="AB29" s="1">
        <v>273.83120000000002</v>
      </c>
      <c r="AC29" s="1"/>
      <c r="AD29" s="1">
        <f t="shared" si="2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62</v>
      </c>
      <c r="B30" s="1" t="s">
        <v>33</v>
      </c>
      <c r="C30" s="1">
        <v>2414.8670000000002</v>
      </c>
      <c r="D30" s="1">
        <v>3422.23</v>
      </c>
      <c r="E30" s="1">
        <v>2520.9369999999999</v>
      </c>
      <c r="F30" s="1">
        <v>2670.3069999999998</v>
      </c>
      <c r="G30" s="6">
        <v>1</v>
      </c>
      <c r="H30" s="1">
        <v>60</v>
      </c>
      <c r="I30" s="1" t="s">
        <v>34</v>
      </c>
      <c r="J30" s="1">
        <v>2469.5</v>
      </c>
      <c r="K30" s="1">
        <f t="shared" si="2"/>
        <v>51.436999999999898</v>
      </c>
      <c r="L30" s="1"/>
      <c r="M30" s="1"/>
      <c r="N30" s="1">
        <v>1527.2664</v>
      </c>
      <c r="O30" s="1">
        <v>1000</v>
      </c>
      <c r="P30" s="1">
        <f t="shared" si="3"/>
        <v>504.18739999999997</v>
      </c>
      <c r="Q30" s="5">
        <v>900</v>
      </c>
      <c r="R30" s="5">
        <f t="shared" si="18"/>
        <v>900</v>
      </c>
      <c r="S30" s="5"/>
      <c r="T30" s="1"/>
      <c r="U30" s="1">
        <f t="shared" si="19"/>
        <v>12.093863115182964</v>
      </c>
      <c r="V30" s="1">
        <f t="shared" si="6"/>
        <v>10.308812556600978</v>
      </c>
      <c r="W30" s="1">
        <v>556.65480000000002</v>
      </c>
      <c r="X30" s="1">
        <v>585.44179999999994</v>
      </c>
      <c r="Y30" s="1">
        <v>501.19799999999998</v>
      </c>
      <c r="Z30" s="1">
        <v>515.08860000000004</v>
      </c>
      <c r="AA30" s="1">
        <v>592.24799999999993</v>
      </c>
      <c r="AB30" s="1">
        <v>536.57259999999997</v>
      </c>
      <c r="AC30" s="1"/>
      <c r="AD30" s="1">
        <f t="shared" si="20"/>
        <v>900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33</v>
      </c>
      <c r="C31" s="1">
        <v>1307.912</v>
      </c>
      <c r="D31" s="1">
        <v>2962.0650000000001</v>
      </c>
      <c r="E31" s="1">
        <v>1601.415</v>
      </c>
      <c r="F31" s="1">
        <v>2304.587</v>
      </c>
      <c r="G31" s="6">
        <v>1</v>
      </c>
      <c r="H31" s="1">
        <v>60</v>
      </c>
      <c r="I31" s="1" t="s">
        <v>34</v>
      </c>
      <c r="J31" s="1">
        <v>1548.85</v>
      </c>
      <c r="K31" s="1">
        <f t="shared" si="2"/>
        <v>52.565000000000055</v>
      </c>
      <c r="L31" s="1"/>
      <c r="M31" s="1"/>
      <c r="N31" s="1">
        <v>1082.8255999999999</v>
      </c>
      <c r="O31" s="1">
        <v>1000</v>
      </c>
      <c r="P31" s="1">
        <f t="shared" si="3"/>
        <v>320.28300000000002</v>
      </c>
      <c r="Q31" s="5"/>
      <c r="R31" s="5">
        <f t="shared" si="18"/>
        <v>0</v>
      </c>
      <c r="S31" s="5"/>
      <c r="T31" s="1"/>
      <c r="U31" s="1">
        <f t="shared" si="19"/>
        <v>13.698549720091293</v>
      </c>
      <c r="V31" s="1">
        <f t="shared" si="6"/>
        <v>13.698549720091293</v>
      </c>
      <c r="W31" s="1">
        <v>432.8732</v>
      </c>
      <c r="X31" s="1">
        <v>457.31799999999998</v>
      </c>
      <c r="Y31" s="1">
        <v>394.14679999999998</v>
      </c>
      <c r="Z31" s="1">
        <v>389.6336</v>
      </c>
      <c r="AA31" s="1">
        <v>410.01719999999989</v>
      </c>
      <c r="AB31" s="1">
        <v>376.8288</v>
      </c>
      <c r="AC31" s="1"/>
      <c r="AD31" s="1">
        <f t="shared" si="2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64</v>
      </c>
      <c r="B32" s="1" t="s">
        <v>33</v>
      </c>
      <c r="C32" s="1">
        <v>629.98400000000004</v>
      </c>
      <c r="D32" s="1">
        <v>935.21</v>
      </c>
      <c r="E32" s="1">
        <v>416.20600000000002</v>
      </c>
      <c r="F32" s="1">
        <v>1001.6849999999999</v>
      </c>
      <c r="G32" s="6">
        <v>1</v>
      </c>
      <c r="H32" s="1">
        <v>60</v>
      </c>
      <c r="I32" s="1" t="s">
        <v>34</v>
      </c>
      <c r="J32" s="1">
        <v>396.85500000000002</v>
      </c>
      <c r="K32" s="1">
        <f t="shared" si="2"/>
        <v>19.350999999999999</v>
      </c>
      <c r="L32" s="1"/>
      <c r="M32" s="1"/>
      <c r="N32" s="1">
        <v>260.32950000000022</v>
      </c>
      <c r="O32" s="1"/>
      <c r="P32" s="1">
        <f t="shared" si="3"/>
        <v>83.241200000000006</v>
      </c>
      <c r="Q32" s="5"/>
      <c r="R32" s="5">
        <f t="shared" si="18"/>
        <v>0</v>
      </c>
      <c r="S32" s="5"/>
      <c r="T32" s="1"/>
      <c r="U32" s="1">
        <f t="shared" si="19"/>
        <v>15.160935930765055</v>
      </c>
      <c r="V32" s="1">
        <f t="shared" si="6"/>
        <v>15.160935930765055</v>
      </c>
      <c r="W32" s="1">
        <v>131.0822</v>
      </c>
      <c r="X32" s="1">
        <v>134.12979999999999</v>
      </c>
      <c r="Y32" s="1">
        <v>110.99079999999999</v>
      </c>
      <c r="Z32" s="1">
        <v>106.7688</v>
      </c>
      <c r="AA32" s="1">
        <v>122.1382</v>
      </c>
      <c r="AB32" s="1">
        <v>125.9478</v>
      </c>
      <c r="AC32" s="1"/>
      <c r="AD32" s="1">
        <f t="shared" si="2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65</v>
      </c>
      <c r="B33" s="1" t="s">
        <v>33</v>
      </c>
      <c r="C33" s="1">
        <v>794.40700000000004</v>
      </c>
      <c r="D33" s="1">
        <v>843.28099999999995</v>
      </c>
      <c r="E33" s="1">
        <v>454.77199999999999</v>
      </c>
      <c r="F33" s="1">
        <v>1004.5069999999999</v>
      </c>
      <c r="G33" s="6">
        <v>1</v>
      </c>
      <c r="H33" s="1">
        <v>60</v>
      </c>
      <c r="I33" s="1" t="s">
        <v>34</v>
      </c>
      <c r="J33" s="1">
        <v>437.40499999999997</v>
      </c>
      <c r="K33" s="1">
        <f t="shared" si="2"/>
        <v>17.367000000000019</v>
      </c>
      <c r="L33" s="1"/>
      <c r="M33" s="1"/>
      <c r="N33" s="1">
        <v>312.78759999999971</v>
      </c>
      <c r="O33" s="1"/>
      <c r="P33" s="1">
        <f t="shared" si="3"/>
        <v>90.954399999999993</v>
      </c>
      <c r="Q33" s="5"/>
      <c r="R33" s="5">
        <f t="shared" si="18"/>
        <v>0</v>
      </c>
      <c r="S33" s="5"/>
      <c r="T33" s="1"/>
      <c r="U33" s="1">
        <f t="shared" si="19"/>
        <v>14.483022261704765</v>
      </c>
      <c r="V33" s="1">
        <f t="shared" si="6"/>
        <v>14.483022261704765</v>
      </c>
      <c r="W33" s="1">
        <v>140.96639999999999</v>
      </c>
      <c r="X33" s="1">
        <v>141.1524</v>
      </c>
      <c r="Y33" s="1">
        <v>131.07239999999999</v>
      </c>
      <c r="Z33" s="1">
        <v>132.8004</v>
      </c>
      <c r="AA33" s="1">
        <v>129.39080000000001</v>
      </c>
      <c r="AB33" s="1">
        <v>127.3246</v>
      </c>
      <c r="AC33" s="1"/>
      <c r="AD33" s="1">
        <f t="shared" si="2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33</v>
      </c>
      <c r="C34" s="1">
        <v>938.40899999999999</v>
      </c>
      <c r="D34" s="1">
        <v>966.74800000000005</v>
      </c>
      <c r="E34" s="1">
        <v>581.654</v>
      </c>
      <c r="F34" s="1">
        <v>1156.9100000000001</v>
      </c>
      <c r="G34" s="6">
        <v>1</v>
      </c>
      <c r="H34" s="1">
        <v>60</v>
      </c>
      <c r="I34" s="1" t="s">
        <v>34</v>
      </c>
      <c r="J34" s="1">
        <v>556.70500000000004</v>
      </c>
      <c r="K34" s="1">
        <f t="shared" si="2"/>
        <v>24.948999999999955</v>
      </c>
      <c r="L34" s="1"/>
      <c r="M34" s="1"/>
      <c r="N34" s="1">
        <v>291.12089999999989</v>
      </c>
      <c r="O34" s="1"/>
      <c r="P34" s="1">
        <f t="shared" si="3"/>
        <v>116.3308</v>
      </c>
      <c r="Q34" s="5"/>
      <c r="R34" s="5">
        <f t="shared" si="18"/>
        <v>0</v>
      </c>
      <c r="S34" s="5"/>
      <c r="T34" s="1"/>
      <c r="U34" s="1">
        <f t="shared" si="19"/>
        <v>12.447528083706121</v>
      </c>
      <c r="V34" s="1">
        <f t="shared" si="6"/>
        <v>12.447528083706121</v>
      </c>
      <c r="W34" s="1">
        <v>158.8604</v>
      </c>
      <c r="X34" s="1">
        <v>164.63579999999999</v>
      </c>
      <c r="Y34" s="1">
        <v>161.98939999999999</v>
      </c>
      <c r="Z34" s="1">
        <v>159.4914</v>
      </c>
      <c r="AA34" s="1">
        <v>155.21719999999999</v>
      </c>
      <c r="AB34" s="1">
        <v>156.32220000000001</v>
      </c>
      <c r="AC34" s="1"/>
      <c r="AD34" s="1">
        <f t="shared" si="2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33</v>
      </c>
      <c r="C35" s="1">
        <v>199.87700000000001</v>
      </c>
      <c r="D35" s="1">
        <v>29.451000000000001</v>
      </c>
      <c r="E35" s="1">
        <v>111.233</v>
      </c>
      <c r="F35" s="1">
        <v>100.791</v>
      </c>
      <c r="G35" s="6">
        <v>1</v>
      </c>
      <c r="H35" s="1">
        <v>35</v>
      </c>
      <c r="I35" s="1" t="s">
        <v>34</v>
      </c>
      <c r="J35" s="1">
        <v>112.2</v>
      </c>
      <c r="K35" s="1">
        <f t="shared" si="2"/>
        <v>-0.96699999999999875</v>
      </c>
      <c r="L35" s="1"/>
      <c r="M35" s="1"/>
      <c r="N35" s="1">
        <v>75.309699999999935</v>
      </c>
      <c r="O35" s="1"/>
      <c r="P35" s="1">
        <f t="shared" si="3"/>
        <v>22.246600000000001</v>
      </c>
      <c r="Q35" s="5">
        <f t="shared" ref="Q35:Q36" si="21">10*P35-O35-N35-F35</f>
        <v>46.365300000000076</v>
      </c>
      <c r="R35" s="5">
        <f t="shared" si="18"/>
        <v>46.365300000000076</v>
      </c>
      <c r="S35" s="5"/>
      <c r="T35" s="1"/>
      <c r="U35" s="1">
        <f t="shared" si="19"/>
        <v>10</v>
      </c>
      <c r="V35" s="1">
        <f t="shared" si="6"/>
        <v>7.915847814947</v>
      </c>
      <c r="W35" s="1">
        <v>20.476600000000001</v>
      </c>
      <c r="X35" s="1">
        <v>12.686</v>
      </c>
      <c r="Y35" s="1">
        <v>24.606200000000001</v>
      </c>
      <c r="Z35" s="1">
        <v>26.148599999999998</v>
      </c>
      <c r="AA35" s="1">
        <v>17.423400000000001</v>
      </c>
      <c r="AB35" s="1">
        <v>15.9366</v>
      </c>
      <c r="AC35" s="1"/>
      <c r="AD35" s="1">
        <f t="shared" si="20"/>
        <v>46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68</v>
      </c>
      <c r="B36" s="1" t="s">
        <v>33</v>
      </c>
      <c r="C36" s="1">
        <v>512.13900000000001</v>
      </c>
      <c r="D36" s="1">
        <v>207.04900000000001</v>
      </c>
      <c r="E36" s="1">
        <v>316.935</v>
      </c>
      <c r="F36" s="1">
        <v>339.80500000000001</v>
      </c>
      <c r="G36" s="6">
        <v>1</v>
      </c>
      <c r="H36" s="1">
        <v>30</v>
      </c>
      <c r="I36" s="1" t="s">
        <v>34</v>
      </c>
      <c r="J36" s="1">
        <v>306.60000000000002</v>
      </c>
      <c r="K36" s="1">
        <f t="shared" ref="K36:K67" si="22">E36-J36</f>
        <v>10.33499999999998</v>
      </c>
      <c r="L36" s="1"/>
      <c r="M36" s="1"/>
      <c r="N36" s="1">
        <v>72.8171999999999</v>
      </c>
      <c r="O36" s="1"/>
      <c r="P36" s="1">
        <f t="shared" si="3"/>
        <v>63.387</v>
      </c>
      <c r="Q36" s="5">
        <f t="shared" si="21"/>
        <v>221.24780000000015</v>
      </c>
      <c r="R36" s="5">
        <f t="shared" si="18"/>
        <v>221.24780000000015</v>
      </c>
      <c r="S36" s="5"/>
      <c r="T36" s="1"/>
      <c r="U36" s="1">
        <f t="shared" si="19"/>
        <v>10.000000000000002</v>
      </c>
      <c r="V36" s="1">
        <f t="shared" si="6"/>
        <v>6.5095713632132757</v>
      </c>
      <c r="W36" s="1">
        <v>61.049199999999999</v>
      </c>
      <c r="X36" s="1">
        <v>61.534000000000013</v>
      </c>
      <c r="Y36" s="1">
        <v>72.266600000000011</v>
      </c>
      <c r="Z36" s="1">
        <v>79.852000000000004</v>
      </c>
      <c r="AA36" s="1">
        <v>76.117800000000003</v>
      </c>
      <c r="AB36" s="1">
        <v>69.611400000000003</v>
      </c>
      <c r="AC36" s="1"/>
      <c r="AD36" s="1">
        <f t="shared" si="20"/>
        <v>221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69</v>
      </c>
      <c r="B37" s="1" t="s">
        <v>33</v>
      </c>
      <c r="C37" s="1">
        <v>316.82799999999997</v>
      </c>
      <c r="D37" s="1">
        <v>334.69299999999998</v>
      </c>
      <c r="E37" s="1">
        <v>172.12700000000001</v>
      </c>
      <c r="F37" s="1">
        <v>403.8</v>
      </c>
      <c r="G37" s="6">
        <v>1</v>
      </c>
      <c r="H37" s="1">
        <v>30</v>
      </c>
      <c r="I37" s="1" t="s">
        <v>34</v>
      </c>
      <c r="J37" s="1">
        <v>165.8</v>
      </c>
      <c r="K37" s="1">
        <f t="shared" si="22"/>
        <v>6.3269999999999982</v>
      </c>
      <c r="L37" s="1"/>
      <c r="M37" s="1"/>
      <c r="N37" s="1">
        <v>5.6677999999999429</v>
      </c>
      <c r="O37" s="1"/>
      <c r="P37" s="1">
        <f t="shared" si="3"/>
        <v>34.425400000000003</v>
      </c>
      <c r="Q37" s="5"/>
      <c r="R37" s="5">
        <f t="shared" si="18"/>
        <v>0</v>
      </c>
      <c r="S37" s="5"/>
      <c r="T37" s="1"/>
      <c r="U37" s="1">
        <f t="shared" si="19"/>
        <v>11.894351263892355</v>
      </c>
      <c r="V37" s="1">
        <f t="shared" si="6"/>
        <v>11.894351263892355</v>
      </c>
      <c r="W37" s="1">
        <v>49.938000000000002</v>
      </c>
      <c r="X37" s="1">
        <v>53.852400000000003</v>
      </c>
      <c r="Y37" s="1">
        <v>54.2134</v>
      </c>
      <c r="Z37" s="1">
        <v>52.370399999999997</v>
      </c>
      <c r="AA37" s="1">
        <v>54.725999999999999</v>
      </c>
      <c r="AB37" s="1">
        <v>52.138199999999998</v>
      </c>
      <c r="AC37" s="1"/>
      <c r="AD37" s="1">
        <f t="shared" si="2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70</v>
      </c>
      <c r="B38" s="1" t="s">
        <v>33</v>
      </c>
      <c r="C38" s="1">
        <v>647.58500000000004</v>
      </c>
      <c r="D38" s="1">
        <v>623.24400000000003</v>
      </c>
      <c r="E38" s="1">
        <v>374.952</v>
      </c>
      <c r="F38" s="1">
        <v>788.76900000000001</v>
      </c>
      <c r="G38" s="6">
        <v>1</v>
      </c>
      <c r="H38" s="1">
        <v>30</v>
      </c>
      <c r="I38" s="1" t="s">
        <v>34</v>
      </c>
      <c r="J38" s="1">
        <v>365.1</v>
      </c>
      <c r="K38" s="1">
        <f t="shared" si="22"/>
        <v>9.8519999999999754</v>
      </c>
      <c r="L38" s="1"/>
      <c r="M38" s="1"/>
      <c r="N38" s="1">
        <v>0</v>
      </c>
      <c r="O38" s="1"/>
      <c r="P38" s="1">
        <f t="shared" si="3"/>
        <v>74.990399999999994</v>
      </c>
      <c r="Q38" s="5"/>
      <c r="R38" s="5">
        <f t="shared" si="18"/>
        <v>0</v>
      </c>
      <c r="S38" s="5"/>
      <c r="T38" s="1"/>
      <c r="U38" s="1">
        <f t="shared" si="19"/>
        <v>10.518266338091276</v>
      </c>
      <c r="V38" s="1">
        <f t="shared" si="6"/>
        <v>10.518266338091276</v>
      </c>
      <c r="W38" s="1">
        <v>95.513800000000003</v>
      </c>
      <c r="X38" s="1">
        <v>109.1118</v>
      </c>
      <c r="Y38" s="1">
        <v>120.29940000000001</v>
      </c>
      <c r="Z38" s="1">
        <v>117.4646</v>
      </c>
      <c r="AA38" s="1">
        <v>104.6452</v>
      </c>
      <c r="AB38" s="1">
        <v>102.2428</v>
      </c>
      <c r="AC38" s="1"/>
      <c r="AD38" s="1">
        <f t="shared" si="2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33</v>
      </c>
      <c r="C39" s="1">
        <v>243.08699999999999</v>
      </c>
      <c r="D39" s="1">
        <v>136.71799999999999</v>
      </c>
      <c r="E39" s="1">
        <v>89.15</v>
      </c>
      <c r="F39" s="1">
        <v>244.61</v>
      </c>
      <c r="G39" s="6">
        <v>1</v>
      </c>
      <c r="H39" s="1">
        <v>45</v>
      </c>
      <c r="I39" s="1" t="s">
        <v>34</v>
      </c>
      <c r="J39" s="1">
        <v>85.2</v>
      </c>
      <c r="K39" s="1">
        <f t="shared" si="22"/>
        <v>3.9500000000000028</v>
      </c>
      <c r="L39" s="1"/>
      <c r="M39" s="1"/>
      <c r="N39" s="1">
        <v>94.012000000000057</v>
      </c>
      <c r="O39" s="1"/>
      <c r="P39" s="1">
        <f t="shared" si="3"/>
        <v>17.830000000000002</v>
      </c>
      <c r="Q39" s="5"/>
      <c r="R39" s="5">
        <f t="shared" si="18"/>
        <v>0</v>
      </c>
      <c r="S39" s="5"/>
      <c r="T39" s="1"/>
      <c r="U39" s="1">
        <f t="shared" si="19"/>
        <v>18.991699383062258</v>
      </c>
      <c r="V39" s="1">
        <f t="shared" si="6"/>
        <v>18.991699383062258</v>
      </c>
      <c r="W39" s="1">
        <v>32.825000000000003</v>
      </c>
      <c r="X39" s="1">
        <v>30.616</v>
      </c>
      <c r="Y39" s="1">
        <v>28.944400000000002</v>
      </c>
      <c r="Z39" s="1">
        <v>37.006</v>
      </c>
      <c r="AA39" s="1">
        <v>42.4756</v>
      </c>
      <c r="AB39" s="1">
        <v>37.762</v>
      </c>
      <c r="AC39" s="1"/>
      <c r="AD39" s="1">
        <f t="shared" si="2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72</v>
      </c>
      <c r="B40" s="1" t="s">
        <v>33</v>
      </c>
      <c r="C40" s="1">
        <v>233.33199999999999</v>
      </c>
      <c r="D40" s="1">
        <v>16.125</v>
      </c>
      <c r="E40" s="1">
        <v>30.943000000000001</v>
      </c>
      <c r="F40" s="1">
        <v>184.53700000000001</v>
      </c>
      <c r="G40" s="6">
        <v>1</v>
      </c>
      <c r="H40" s="1">
        <v>40</v>
      </c>
      <c r="I40" s="1" t="s">
        <v>34</v>
      </c>
      <c r="J40" s="1">
        <v>30</v>
      </c>
      <c r="K40" s="1">
        <f t="shared" si="22"/>
        <v>0.94300000000000139</v>
      </c>
      <c r="L40" s="1"/>
      <c r="M40" s="1"/>
      <c r="N40" s="1">
        <v>35.654999999999937</v>
      </c>
      <c r="O40" s="1"/>
      <c r="P40" s="1">
        <f t="shared" si="3"/>
        <v>6.1886000000000001</v>
      </c>
      <c r="Q40" s="5"/>
      <c r="R40" s="5">
        <f t="shared" si="18"/>
        <v>0</v>
      </c>
      <c r="S40" s="5"/>
      <c r="T40" s="1"/>
      <c r="U40" s="1">
        <f t="shared" si="19"/>
        <v>35.580260478945149</v>
      </c>
      <c r="V40" s="1">
        <f t="shared" si="6"/>
        <v>35.580260478945149</v>
      </c>
      <c r="W40" s="1">
        <v>20.017199999999999</v>
      </c>
      <c r="X40" s="1">
        <v>20.000800000000002</v>
      </c>
      <c r="Y40" s="1">
        <v>28.382400000000001</v>
      </c>
      <c r="Z40" s="1">
        <v>27.578199999999999</v>
      </c>
      <c r="AA40" s="1">
        <v>3.8104</v>
      </c>
      <c r="AB40" s="1">
        <v>4.6273999999999997</v>
      </c>
      <c r="AC40" s="1"/>
      <c r="AD40" s="1">
        <f t="shared" si="2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73</v>
      </c>
      <c r="B41" s="1" t="s">
        <v>33</v>
      </c>
      <c r="C41" s="1">
        <v>2130.7240000000002</v>
      </c>
      <c r="D41" s="1">
        <v>1393.0419999999999</v>
      </c>
      <c r="E41" s="1">
        <v>1155.104</v>
      </c>
      <c r="F41" s="1">
        <v>2010.2090000000001</v>
      </c>
      <c r="G41" s="6">
        <v>1</v>
      </c>
      <c r="H41" s="1">
        <v>40</v>
      </c>
      <c r="I41" s="1" t="s">
        <v>34</v>
      </c>
      <c r="J41" s="1">
        <v>1116.2829999999999</v>
      </c>
      <c r="K41" s="1">
        <f t="shared" si="22"/>
        <v>38.82100000000014</v>
      </c>
      <c r="L41" s="1"/>
      <c r="M41" s="1"/>
      <c r="N41" s="1">
        <v>441.98919999999907</v>
      </c>
      <c r="O41" s="1"/>
      <c r="P41" s="1">
        <f t="shared" si="3"/>
        <v>231.02080000000001</v>
      </c>
      <c r="Q41" s="5">
        <f t="shared" ref="Q26:Q46" si="23">11*P41-O41-N41-F41</f>
        <v>89.030600000000732</v>
      </c>
      <c r="R41" s="5">
        <f t="shared" si="18"/>
        <v>89.030600000000732</v>
      </c>
      <c r="S41" s="5"/>
      <c r="T41" s="1"/>
      <c r="U41" s="1">
        <f t="shared" si="19"/>
        <v>10.999999999999998</v>
      </c>
      <c r="V41" s="1">
        <f t="shared" si="6"/>
        <v>10.614620847992903</v>
      </c>
      <c r="W41" s="1">
        <v>286.83139999999997</v>
      </c>
      <c r="X41" s="1">
        <v>299.95119999999997</v>
      </c>
      <c r="Y41" s="1">
        <v>362.17880000000002</v>
      </c>
      <c r="Z41" s="1">
        <v>368.00259999999997</v>
      </c>
      <c r="AA41" s="1">
        <v>340.98480000000001</v>
      </c>
      <c r="AB41" s="1">
        <v>329.26260000000002</v>
      </c>
      <c r="AC41" s="1" t="s">
        <v>74</v>
      </c>
      <c r="AD41" s="1">
        <f t="shared" si="20"/>
        <v>89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33</v>
      </c>
      <c r="C42" s="1">
        <v>339.26</v>
      </c>
      <c r="D42" s="1"/>
      <c r="E42" s="1">
        <v>88.325000000000003</v>
      </c>
      <c r="F42" s="1">
        <v>208.73699999999999</v>
      </c>
      <c r="G42" s="6">
        <v>1</v>
      </c>
      <c r="H42" s="1">
        <v>35</v>
      </c>
      <c r="I42" s="1" t="s">
        <v>34</v>
      </c>
      <c r="J42" s="1">
        <v>86.8</v>
      </c>
      <c r="K42" s="1">
        <f t="shared" si="22"/>
        <v>1.5250000000000057</v>
      </c>
      <c r="L42" s="1"/>
      <c r="M42" s="1"/>
      <c r="N42" s="1">
        <v>0</v>
      </c>
      <c r="O42" s="1"/>
      <c r="P42" s="1">
        <f t="shared" si="3"/>
        <v>17.664999999999999</v>
      </c>
      <c r="Q42" s="5"/>
      <c r="R42" s="5">
        <f t="shared" si="18"/>
        <v>0</v>
      </c>
      <c r="S42" s="5"/>
      <c r="T42" s="1"/>
      <c r="U42" s="1">
        <f t="shared" si="19"/>
        <v>11.816416643079537</v>
      </c>
      <c r="V42" s="1">
        <f t="shared" si="6"/>
        <v>11.816416643079537</v>
      </c>
      <c r="W42" s="1">
        <v>20.4238</v>
      </c>
      <c r="X42" s="1">
        <v>21.325800000000001</v>
      </c>
      <c r="Y42" s="1">
        <v>27.831800000000001</v>
      </c>
      <c r="Z42" s="1">
        <v>42.77</v>
      </c>
      <c r="AA42" s="1">
        <v>33.384</v>
      </c>
      <c r="AB42" s="1">
        <v>19.619599999999998</v>
      </c>
      <c r="AC42" s="1"/>
      <c r="AD42" s="1">
        <f t="shared" si="2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4" t="s">
        <v>76</v>
      </c>
      <c r="B43" s="14" t="s">
        <v>33</v>
      </c>
      <c r="C43" s="14">
        <v>81.527000000000001</v>
      </c>
      <c r="D43" s="14">
        <v>1.37</v>
      </c>
      <c r="E43" s="14">
        <v>1.37</v>
      </c>
      <c r="F43" s="14"/>
      <c r="G43" s="15">
        <v>0</v>
      </c>
      <c r="H43" s="14">
        <v>45</v>
      </c>
      <c r="I43" s="14" t="s">
        <v>34</v>
      </c>
      <c r="J43" s="14">
        <v>26.9</v>
      </c>
      <c r="K43" s="14">
        <f t="shared" si="22"/>
        <v>-25.529999999999998</v>
      </c>
      <c r="L43" s="14"/>
      <c r="M43" s="14"/>
      <c r="N43" s="14">
        <v>0</v>
      </c>
      <c r="O43" s="14"/>
      <c r="P43" s="14">
        <f t="shared" si="3"/>
        <v>0.27400000000000002</v>
      </c>
      <c r="Q43" s="16">
        <v>10</v>
      </c>
      <c r="R43" s="16"/>
      <c r="S43" s="16">
        <v>0</v>
      </c>
      <c r="T43" s="14" t="s">
        <v>147</v>
      </c>
      <c r="U43" s="14">
        <f t="shared" si="9"/>
        <v>36.496350364963497</v>
      </c>
      <c r="V43" s="14">
        <f t="shared" si="6"/>
        <v>0</v>
      </c>
      <c r="W43" s="14">
        <v>0</v>
      </c>
      <c r="X43" s="14">
        <v>0</v>
      </c>
      <c r="Y43" s="14">
        <v>-0.25</v>
      </c>
      <c r="Z43" s="14">
        <v>-0.25</v>
      </c>
      <c r="AA43" s="14">
        <v>0</v>
      </c>
      <c r="AB43" s="14">
        <v>0</v>
      </c>
      <c r="AC43" s="17" t="s">
        <v>145</v>
      </c>
      <c r="AD43" s="14">
        <f t="shared" ref="AD43:AD48" si="24">ROUND(Q43*G43,0)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33</v>
      </c>
      <c r="C44" s="1">
        <v>367.62200000000001</v>
      </c>
      <c r="D44" s="1">
        <v>104.51300000000001</v>
      </c>
      <c r="E44" s="1">
        <v>170.226</v>
      </c>
      <c r="F44" s="1">
        <v>233.035</v>
      </c>
      <c r="G44" s="6">
        <v>1</v>
      </c>
      <c r="H44" s="1">
        <v>30</v>
      </c>
      <c r="I44" s="1" t="s">
        <v>34</v>
      </c>
      <c r="J44" s="1">
        <v>161.19999999999999</v>
      </c>
      <c r="K44" s="1">
        <f t="shared" si="22"/>
        <v>9.0260000000000105</v>
      </c>
      <c r="L44" s="1"/>
      <c r="M44" s="1"/>
      <c r="N44" s="1">
        <v>104.72750000000011</v>
      </c>
      <c r="O44" s="1"/>
      <c r="P44" s="1">
        <f t="shared" si="3"/>
        <v>34.045200000000001</v>
      </c>
      <c r="Q44" s="5">
        <f>10*P44-O44-N44-F44</f>
        <v>2.6894999999998959</v>
      </c>
      <c r="R44" s="5">
        <f t="shared" ref="R44:R47" si="25">Q44</f>
        <v>2.6894999999998959</v>
      </c>
      <c r="S44" s="5"/>
      <c r="T44" s="1"/>
      <c r="U44" s="1">
        <f t="shared" ref="U44:U47" si="26">(F44+N44+O44+R44)/P44</f>
        <v>10</v>
      </c>
      <c r="V44" s="1">
        <f t="shared" si="6"/>
        <v>9.9210020795883143</v>
      </c>
      <c r="W44" s="1">
        <v>42.356000000000002</v>
      </c>
      <c r="X44" s="1">
        <v>40.790399999999998</v>
      </c>
      <c r="Y44" s="1">
        <v>52.8322</v>
      </c>
      <c r="Z44" s="1">
        <v>54.596600000000002</v>
      </c>
      <c r="AA44" s="1">
        <v>47.277799999999999</v>
      </c>
      <c r="AB44" s="1">
        <v>46.055799999999998</v>
      </c>
      <c r="AC44" s="1"/>
      <c r="AD44" s="1">
        <f t="shared" ref="AD44:AD47" si="27">ROUND(R44*G44,0)</f>
        <v>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78</v>
      </c>
      <c r="B45" s="1" t="s">
        <v>33</v>
      </c>
      <c r="C45" s="1">
        <v>66.316000000000003</v>
      </c>
      <c r="D45" s="1">
        <v>25.312999999999999</v>
      </c>
      <c r="E45" s="1">
        <v>21.158000000000001</v>
      </c>
      <c r="F45" s="1">
        <v>60.518000000000001</v>
      </c>
      <c r="G45" s="6">
        <v>1</v>
      </c>
      <c r="H45" s="1">
        <v>45</v>
      </c>
      <c r="I45" s="1" t="s">
        <v>34</v>
      </c>
      <c r="J45" s="1">
        <v>23.45</v>
      </c>
      <c r="K45" s="1">
        <f t="shared" si="22"/>
        <v>-2.291999999999998</v>
      </c>
      <c r="L45" s="1"/>
      <c r="M45" s="1"/>
      <c r="N45" s="1">
        <v>28.649500000000021</v>
      </c>
      <c r="O45" s="1"/>
      <c r="P45" s="1">
        <f t="shared" si="3"/>
        <v>4.2316000000000003</v>
      </c>
      <c r="Q45" s="5"/>
      <c r="R45" s="5">
        <v>20</v>
      </c>
      <c r="S45" s="5">
        <v>30</v>
      </c>
      <c r="T45" s="1" t="s">
        <v>148</v>
      </c>
      <c r="U45" s="1">
        <f t="shared" si="26"/>
        <v>25.798161451933076</v>
      </c>
      <c r="V45" s="1">
        <f t="shared" si="6"/>
        <v>21.071816806881561</v>
      </c>
      <c r="W45" s="1">
        <v>8.2360000000000007</v>
      </c>
      <c r="X45" s="1">
        <v>7.827</v>
      </c>
      <c r="Y45" s="1">
        <v>5.6936</v>
      </c>
      <c r="Z45" s="1">
        <v>3.7023999999999999</v>
      </c>
      <c r="AA45" s="1">
        <v>7.3397999999999994</v>
      </c>
      <c r="AB45" s="1">
        <v>8.6204000000000001</v>
      </c>
      <c r="AC45" s="1"/>
      <c r="AD45" s="1">
        <f t="shared" si="27"/>
        <v>20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79</v>
      </c>
      <c r="B46" s="1" t="s">
        <v>33</v>
      </c>
      <c r="C46" s="1">
        <v>107.203</v>
      </c>
      <c r="D46" s="1">
        <v>81.760000000000005</v>
      </c>
      <c r="E46" s="1">
        <v>121.86499999999999</v>
      </c>
      <c r="F46" s="1">
        <v>59.265999999999998</v>
      </c>
      <c r="G46" s="6">
        <v>1</v>
      </c>
      <c r="H46" s="1">
        <v>45</v>
      </c>
      <c r="I46" s="1" t="s">
        <v>34</v>
      </c>
      <c r="J46" s="1">
        <v>119.3</v>
      </c>
      <c r="K46" s="1">
        <f t="shared" si="22"/>
        <v>2.5649999999999977</v>
      </c>
      <c r="L46" s="1"/>
      <c r="M46" s="1"/>
      <c r="N46" s="1">
        <v>111.2007</v>
      </c>
      <c r="O46" s="1"/>
      <c r="P46" s="1">
        <f t="shared" si="3"/>
        <v>24.372999999999998</v>
      </c>
      <c r="Q46" s="5">
        <f t="shared" si="23"/>
        <v>97.636299999999977</v>
      </c>
      <c r="R46" s="5">
        <f t="shared" si="25"/>
        <v>97.636299999999977</v>
      </c>
      <c r="S46" s="5"/>
      <c r="T46" s="1"/>
      <c r="U46" s="1">
        <f t="shared" si="26"/>
        <v>11</v>
      </c>
      <c r="V46" s="1">
        <f t="shared" si="6"/>
        <v>6.9940795142165522</v>
      </c>
      <c r="W46" s="1">
        <v>20.9878</v>
      </c>
      <c r="X46" s="1">
        <v>16.855799999999999</v>
      </c>
      <c r="Y46" s="1">
        <v>10.960599999999999</v>
      </c>
      <c r="Z46" s="1">
        <v>8.3979999999999997</v>
      </c>
      <c r="AA46" s="1">
        <v>19.2286</v>
      </c>
      <c r="AB46" s="1">
        <v>20.087599999999998</v>
      </c>
      <c r="AC46" s="1"/>
      <c r="AD46" s="1">
        <f t="shared" si="27"/>
        <v>98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33</v>
      </c>
      <c r="C47" s="1">
        <v>91.975999999999999</v>
      </c>
      <c r="D47" s="1">
        <v>141.83799999999999</v>
      </c>
      <c r="E47" s="1">
        <v>86.563000000000002</v>
      </c>
      <c r="F47" s="1">
        <v>121.312</v>
      </c>
      <c r="G47" s="6">
        <v>1</v>
      </c>
      <c r="H47" s="1">
        <v>45</v>
      </c>
      <c r="I47" s="1" t="s">
        <v>34</v>
      </c>
      <c r="J47" s="1">
        <v>92.1</v>
      </c>
      <c r="K47" s="1">
        <f t="shared" si="22"/>
        <v>-5.5369999999999919</v>
      </c>
      <c r="L47" s="1"/>
      <c r="M47" s="1"/>
      <c r="N47" s="1">
        <v>104.54089999999999</v>
      </c>
      <c r="O47" s="1"/>
      <c r="P47" s="1">
        <f t="shared" si="3"/>
        <v>17.3126</v>
      </c>
      <c r="Q47" s="5"/>
      <c r="R47" s="5">
        <f t="shared" si="25"/>
        <v>0</v>
      </c>
      <c r="S47" s="5"/>
      <c r="T47" s="1"/>
      <c r="U47" s="1">
        <f t="shared" si="26"/>
        <v>13.045579520118293</v>
      </c>
      <c r="V47" s="1">
        <f t="shared" si="6"/>
        <v>13.045579520118293</v>
      </c>
      <c r="W47" s="1">
        <v>22.465399999999999</v>
      </c>
      <c r="X47" s="1">
        <v>19.415800000000001</v>
      </c>
      <c r="Y47" s="1">
        <v>19.674800000000001</v>
      </c>
      <c r="Z47" s="1">
        <v>15.246</v>
      </c>
      <c r="AA47" s="1">
        <v>19.640799999999999</v>
      </c>
      <c r="AB47" s="1">
        <v>20.5046</v>
      </c>
      <c r="AC47" s="1"/>
      <c r="AD47" s="1">
        <f t="shared" si="2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81</v>
      </c>
      <c r="B48" s="11" t="s">
        <v>33</v>
      </c>
      <c r="C48" s="11"/>
      <c r="D48" s="11"/>
      <c r="E48" s="11"/>
      <c r="F48" s="11"/>
      <c r="G48" s="12">
        <v>0</v>
      </c>
      <c r="H48" s="11">
        <v>45</v>
      </c>
      <c r="I48" s="11" t="s">
        <v>42</v>
      </c>
      <c r="J48" s="11"/>
      <c r="K48" s="11">
        <f t="shared" si="22"/>
        <v>0</v>
      </c>
      <c r="L48" s="11"/>
      <c r="M48" s="11"/>
      <c r="N48" s="11"/>
      <c r="O48" s="11"/>
      <c r="P48" s="11">
        <f t="shared" si="3"/>
        <v>0</v>
      </c>
      <c r="Q48" s="13"/>
      <c r="R48" s="13"/>
      <c r="S48" s="13"/>
      <c r="T48" s="11"/>
      <c r="U48" s="11" t="e">
        <f t="shared" si="9"/>
        <v>#DIV/0!</v>
      </c>
      <c r="V48" s="11" t="e">
        <f t="shared" si="6"/>
        <v>#DIV/0!</v>
      </c>
      <c r="W48" s="11">
        <v>-0.13020000000000001</v>
      </c>
      <c r="X48" s="11">
        <v>0.42059999999999997</v>
      </c>
      <c r="Y48" s="11">
        <v>4.3875999999999999</v>
      </c>
      <c r="Z48" s="11">
        <v>4.0771999999999986</v>
      </c>
      <c r="AA48" s="11">
        <v>7.1310000000000002</v>
      </c>
      <c r="AB48" s="11">
        <v>8.4960000000000004</v>
      </c>
      <c r="AC48" s="22" t="s">
        <v>112</v>
      </c>
      <c r="AD48" s="11">
        <f t="shared" si="2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82</v>
      </c>
      <c r="B49" s="1" t="s">
        <v>41</v>
      </c>
      <c r="C49" s="1">
        <v>2417</v>
      </c>
      <c r="D49" s="1">
        <v>1254</v>
      </c>
      <c r="E49" s="1">
        <v>1333</v>
      </c>
      <c r="F49" s="1">
        <v>2065</v>
      </c>
      <c r="G49" s="6">
        <v>0.4</v>
      </c>
      <c r="H49" s="1">
        <v>45</v>
      </c>
      <c r="I49" s="1" t="s">
        <v>34</v>
      </c>
      <c r="J49" s="1">
        <v>1327</v>
      </c>
      <c r="K49" s="1">
        <f t="shared" si="22"/>
        <v>6</v>
      </c>
      <c r="L49" s="1"/>
      <c r="M49" s="1"/>
      <c r="N49" s="1">
        <v>0</v>
      </c>
      <c r="O49" s="1"/>
      <c r="P49" s="1">
        <f t="shared" si="3"/>
        <v>266.60000000000002</v>
      </c>
      <c r="Q49" s="5">
        <f t="shared" ref="Q49:Q74" si="28">11*P49-O49-N49-F49</f>
        <v>867.60000000000036</v>
      </c>
      <c r="R49" s="5">
        <f t="shared" ref="R49:R75" si="29">Q49</f>
        <v>867.60000000000036</v>
      </c>
      <c r="S49" s="5"/>
      <c r="T49" s="1"/>
      <c r="U49" s="1">
        <f t="shared" ref="U49:U75" si="30">(F49+N49+O49+R49)/P49</f>
        <v>11</v>
      </c>
      <c r="V49" s="1">
        <f t="shared" si="6"/>
        <v>7.7456864216054004</v>
      </c>
      <c r="W49" s="1">
        <v>261.2</v>
      </c>
      <c r="X49" s="1">
        <v>323</v>
      </c>
      <c r="Y49" s="1">
        <v>377.2</v>
      </c>
      <c r="Z49" s="1">
        <v>406</v>
      </c>
      <c r="AA49" s="1">
        <v>382</v>
      </c>
      <c r="AB49" s="1">
        <v>372.4</v>
      </c>
      <c r="AC49" s="1" t="s">
        <v>83</v>
      </c>
      <c r="AD49" s="1">
        <f t="shared" ref="AD49:AD75" si="31">ROUND(R49*G49,0)</f>
        <v>347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41</v>
      </c>
      <c r="C50" s="1">
        <v>400</v>
      </c>
      <c r="D50" s="1">
        <v>230</v>
      </c>
      <c r="E50" s="1">
        <v>206</v>
      </c>
      <c r="F50" s="1">
        <v>305</v>
      </c>
      <c r="G50" s="6">
        <v>0.45</v>
      </c>
      <c r="H50" s="1">
        <v>50</v>
      </c>
      <c r="I50" s="1" t="s">
        <v>34</v>
      </c>
      <c r="J50" s="1">
        <v>204</v>
      </c>
      <c r="K50" s="1">
        <f t="shared" si="22"/>
        <v>2</v>
      </c>
      <c r="L50" s="1"/>
      <c r="M50" s="1"/>
      <c r="N50" s="1">
        <v>80.60000000000008</v>
      </c>
      <c r="O50" s="1"/>
      <c r="P50" s="1">
        <f t="shared" si="3"/>
        <v>41.2</v>
      </c>
      <c r="Q50" s="5">
        <f>12*P50-O50-N50-F50</f>
        <v>108.79999999999995</v>
      </c>
      <c r="R50" s="5">
        <f t="shared" si="29"/>
        <v>108.79999999999995</v>
      </c>
      <c r="S50" s="5"/>
      <c r="T50" s="1"/>
      <c r="U50" s="1">
        <f t="shared" si="30"/>
        <v>12</v>
      </c>
      <c r="V50" s="1">
        <f t="shared" si="6"/>
        <v>9.359223300970875</v>
      </c>
      <c r="W50" s="1">
        <v>47.6</v>
      </c>
      <c r="X50" s="1">
        <v>47.2</v>
      </c>
      <c r="Y50" s="1">
        <v>42</v>
      </c>
      <c r="Z50" s="1">
        <v>42.2</v>
      </c>
      <c r="AA50" s="1">
        <v>39</v>
      </c>
      <c r="AB50" s="1">
        <v>39.6</v>
      </c>
      <c r="AC50" s="1"/>
      <c r="AD50" s="1">
        <f t="shared" si="31"/>
        <v>49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33</v>
      </c>
      <c r="C51" s="1">
        <v>744.798</v>
      </c>
      <c r="D51" s="1">
        <v>1515.7750000000001</v>
      </c>
      <c r="E51" s="1">
        <v>734.976</v>
      </c>
      <c r="F51" s="1">
        <v>1336.701</v>
      </c>
      <c r="G51" s="6">
        <v>1</v>
      </c>
      <c r="H51" s="1">
        <v>45</v>
      </c>
      <c r="I51" s="1" t="s">
        <v>34</v>
      </c>
      <c r="J51" s="1">
        <v>673.4</v>
      </c>
      <c r="K51" s="1">
        <f t="shared" si="22"/>
        <v>61.576000000000022</v>
      </c>
      <c r="L51" s="1"/>
      <c r="M51" s="1"/>
      <c r="N51" s="1">
        <v>492.62709999999998</v>
      </c>
      <c r="O51" s="1"/>
      <c r="P51" s="1">
        <f t="shared" si="3"/>
        <v>146.99520000000001</v>
      </c>
      <c r="Q51" s="5"/>
      <c r="R51" s="5">
        <f t="shared" si="29"/>
        <v>0</v>
      </c>
      <c r="S51" s="5"/>
      <c r="T51" s="1"/>
      <c r="U51" s="1">
        <f t="shared" si="30"/>
        <v>12.444815204850226</v>
      </c>
      <c r="V51" s="1">
        <f t="shared" si="6"/>
        <v>12.444815204850226</v>
      </c>
      <c r="W51" s="1">
        <v>200.7328</v>
      </c>
      <c r="X51" s="1">
        <v>195.18700000000001</v>
      </c>
      <c r="Y51" s="1">
        <v>198.02080000000001</v>
      </c>
      <c r="Z51" s="1">
        <v>204.6832</v>
      </c>
      <c r="AA51" s="1">
        <v>184.49100000000001</v>
      </c>
      <c r="AB51" s="1">
        <v>177.6558</v>
      </c>
      <c r="AC51" s="1"/>
      <c r="AD51" s="1">
        <f t="shared" si="31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86</v>
      </c>
      <c r="B52" s="1" t="s">
        <v>41</v>
      </c>
      <c r="C52" s="1">
        <v>672</v>
      </c>
      <c r="D52" s="1">
        <v>900</v>
      </c>
      <c r="E52" s="1">
        <v>729</v>
      </c>
      <c r="F52" s="1">
        <v>712</v>
      </c>
      <c r="G52" s="6">
        <v>0.35</v>
      </c>
      <c r="H52" s="1">
        <v>40</v>
      </c>
      <c r="I52" s="1" t="s">
        <v>34</v>
      </c>
      <c r="J52" s="1">
        <v>729</v>
      </c>
      <c r="K52" s="1">
        <f t="shared" si="22"/>
        <v>0</v>
      </c>
      <c r="L52" s="1"/>
      <c r="M52" s="1"/>
      <c r="N52" s="1">
        <v>57.999999999999723</v>
      </c>
      <c r="O52" s="1"/>
      <c r="P52" s="1">
        <f t="shared" si="3"/>
        <v>145.80000000000001</v>
      </c>
      <c r="Q52" s="5">
        <f t="shared" si="28"/>
        <v>833.80000000000041</v>
      </c>
      <c r="R52" s="5">
        <f t="shared" si="29"/>
        <v>833.80000000000041</v>
      </c>
      <c r="S52" s="5"/>
      <c r="T52" s="1"/>
      <c r="U52" s="1">
        <f t="shared" si="30"/>
        <v>11</v>
      </c>
      <c r="V52" s="1">
        <f t="shared" si="6"/>
        <v>5.2812071330589827</v>
      </c>
      <c r="W52" s="1">
        <v>111.6</v>
      </c>
      <c r="X52" s="1">
        <v>136.4</v>
      </c>
      <c r="Y52" s="1">
        <v>120.8</v>
      </c>
      <c r="Z52" s="1">
        <v>116.4</v>
      </c>
      <c r="AA52" s="1">
        <v>119.2</v>
      </c>
      <c r="AB52" s="1">
        <v>112</v>
      </c>
      <c r="AC52" s="1" t="s">
        <v>83</v>
      </c>
      <c r="AD52" s="1">
        <f t="shared" si="31"/>
        <v>292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33</v>
      </c>
      <c r="C53" s="1">
        <v>414.786</v>
      </c>
      <c r="D53" s="1">
        <v>449.654</v>
      </c>
      <c r="E53" s="1">
        <v>217.93899999999999</v>
      </c>
      <c r="F53" s="1">
        <v>559.81399999999996</v>
      </c>
      <c r="G53" s="6">
        <v>1</v>
      </c>
      <c r="H53" s="1">
        <v>40</v>
      </c>
      <c r="I53" s="1" t="s">
        <v>34</v>
      </c>
      <c r="J53" s="1">
        <v>211.95</v>
      </c>
      <c r="K53" s="1">
        <f t="shared" si="22"/>
        <v>5.9890000000000043</v>
      </c>
      <c r="L53" s="1"/>
      <c r="M53" s="1"/>
      <c r="N53" s="1">
        <v>168.8801</v>
      </c>
      <c r="O53" s="1"/>
      <c r="P53" s="1">
        <f t="shared" si="3"/>
        <v>43.587800000000001</v>
      </c>
      <c r="Q53" s="5"/>
      <c r="R53" s="5">
        <f t="shared" si="29"/>
        <v>0</v>
      </c>
      <c r="S53" s="5"/>
      <c r="T53" s="1"/>
      <c r="U53" s="1">
        <f t="shared" si="30"/>
        <v>16.717845360399007</v>
      </c>
      <c r="V53" s="1">
        <f t="shared" si="6"/>
        <v>16.717845360399007</v>
      </c>
      <c r="W53" s="1">
        <v>75.543599999999998</v>
      </c>
      <c r="X53" s="1">
        <v>73.668199999999999</v>
      </c>
      <c r="Y53" s="1">
        <v>59.988599999999998</v>
      </c>
      <c r="Z53" s="1">
        <v>59.447200000000002</v>
      </c>
      <c r="AA53" s="1">
        <v>50.944200000000002</v>
      </c>
      <c r="AB53" s="1">
        <v>49.339799999999997</v>
      </c>
      <c r="AC53" s="1"/>
      <c r="AD53" s="1">
        <f t="shared" si="3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41</v>
      </c>
      <c r="C54" s="1">
        <v>1711</v>
      </c>
      <c r="D54" s="1">
        <v>1074</v>
      </c>
      <c r="E54" s="1">
        <v>867</v>
      </c>
      <c r="F54" s="1">
        <v>1813</v>
      </c>
      <c r="G54" s="6">
        <v>0.4</v>
      </c>
      <c r="H54" s="1">
        <v>40</v>
      </c>
      <c r="I54" s="1" t="s">
        <v>34</v>
      </c>
      <c r="J54" s="1">
        <v>865</v>
      </c>
      <c r="K54" s="1">
        <f t="shared" si="22"/>
        <v>2</v>
      </c>
      <c r="L54" s="1"/>
      <c r="M54" s="1"/>
      <c r="N54" s="1">
        <v>0</v>
      </c>
      <c r="O54" s="1"/>
      <c r="P54" s="1">
        <f t="shared" si="3"/>
        <v>173.4</v>
      </c>
      <c r="Q54" s="5">
        <f t="shared" si="28"/>
        <v>94.400000000000091</v>
      </c>
      <c r="R54" s="5">
        <v>0</v>
      </c>
      <c r="S54" s="5">
        <v>0</v>
      </c>
      <c r="T54" s="1" t="s">
        <v>149</v>
      </c>
      <c r="U54" s="1">
        <f t="shared" si="30"/>
        <v>10.455594002306805</v>
      </c>
      <c r="V54" s="1">
        <f t="shared" si="6"/>
        <v>10.455594002306805</v>
      </c>
      <c r="W54" s="1">
        <v>148.6</v>
      </c>
      <c r="X54" s="1">
        <v>254.6</v>
      </c>
      <c r="Y54" s="1">
        <v>274</v>
      </c>
      <c r="Z54" s="1">
        <v>274.60000000000002</v>
      </c>
      <c r="AA54" s="1">
        <v>232.8</v>
      </c>
      <c r="AB54" s="1">
        <v>241.2</v>
      </c>
      <c r="AC54" s="1" t="s">
        <v>158</v>
      </c>
      <c r="AD54" s="1">
        <f t="shared" si="31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41</v>
      </c>
      <c r="C55" s="1">
        <v>1515</v>
      </c>
      <c r="D55" s="1">
        <v>330</v>
      </c>
      <c r="E55" s="1">
        <v>664</v>
      </c>
      <c r="F55" s="1">
        <v>1100</v>
      </c>
      <c r="G55" s="6">
        <v>0.4</v>
      </c>
      <c r="H55" s="1">
        <v>45</v>
      </c>
      <c r="I55" s="1" t="s">
        <v>34</v>
      </c>
      <c r="J55" s="1">
        <v>660</v>
      </c>
      <c r="K55" s="1">
        <f t="shared" si="22"/>
        <v>4</v>
      </c>
      <c r="L55" s="1"/>
      <c r="M55" s="1"/>
      <c r="N55" s="1">
        <v>0</v>
      </c>
      <c r="O55" s="1"/>
      <c r="P55" s="1">
        <f t="shared" si="3"/>
        <v>132.80000000000001</v>
      </c>
      <c r="Q55" s="5">
        <f t="shared" si="28"/>
        <v>360.80000000000018</v>
      </c>
      <c r="R55" s="5">
        <v>0</v>
      </c>
      <c r="S55" s="5">
        <v>0</v>
      </c>
      <c r="T55" s="1" t="s">
        <v>149</v>
      </c>
      <c r="U55" s="1">
        <f t="shared" si="30"/>
        <v>8.283132530120481</v>
      </c>
      <c r="V55" s="1">
        <f t="shared" si="6"/>
        <v>8.283132530120481</v>
      </c>
      <c r="W55" s="1">
        <v>119.2</v>
      </c>
      <c r="X55" s="1">
        <v>165.6</v>
      </c>
      <c r="Y55" s="1">
        <v>191</v>
      </c>
      <c r="Z55" s="1">
        <v>219.4</v>
      </c>
      <c r="AA55" s="1">
        <v>194.6</v>
      </c>
      <c r="AB55" s="1">
        <v>182.6</v>
      </c>
      <c r="AC55" s="1" t="s">
        <v>159</v>
      </c>
      <c r="AD55" s="1">
        <f t="shared" si="31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41</v>
      </c>
      <c r="C56" s="1">
        <v>1166</v>
      </c>
      <c r="D56" s="1">
        <v>402</v>
      </c>
      <c r="E56" s="1">
        <v>431</v>
      </c>
      <c r="F56" s="1">
        <v>998</v>
      </c>
      <c r="G56" s="6">
        <v>0.4</v>
      </c>
      <c r="H56" s="1">
        <v>40</v>
      </c>
      <c r="I56" s="1" t="s">
        <v>34</v>
      </c>
      <c r="J56" s="1">
        <v>439</v>
      </c>
      <c r="K56" s="1">
        <f t="shared" si="22"/>
        <v>-8</v>
      </c>
      <c r="L56" s="1"/>
      <c r="M56" s="1"/>
      <c r="N56" s="1">
        <v>232.8</v>
      </c>
      <c r="O56" s="1"/>
      <c r="P56" s="1">
        <f t="shared" si="3"/>
        <v>86.2</v>
      </c>
      <c r="Q56" s="5"/>
      <c r="R56" s="5">
        <f t="shared" si="29"/>
        <v>0</v>
      </c>
      <c r="S56" s="5"/>
      <c r="T56" s="1"/>
      <c r="U56" s="1">
        <f t="shared" si="30"/>
        <v>14.278422273781901</v>
      </c>
      <c r="V56" s="1">
        <f t="shared" si="6"/>
        <v>14.278422273781901</v>
      </c>
      <c r="W56" s="1">
        <v>131.19999999999999</v>
      </c>
      <c r="X56" s="1">
        <v>135.19999999999999</v>
      </c>
      <c r="Y56" s="1">
        <v>168.6</v>
      </c>
      <c r="Z56" s="1">
        <v>167.6</v>
      </c>
      <c r="AA56" s="1">
        <v>129.6</v>
      </c>
      <c r="AB56" s="1">
        <v>133.4</v>
      </c>
      <c r="AC56" s="1"/>
      <c r="AD56" s="1">
        <f t="shared" si="31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33</v>
      </c>
      <c r="C57" s="1">
        <v>1123.55</v>
      </c>
      <c r="D57" s="1">
        <v>430.548</v>
      </c>
      <c r="E57" s="1">
        <v>585.43200000000002</v>
      </c>
      <c r="F57" s="1">
        <v>852.59400000000005</v>
      </c>
      <c r="G57" s="6">
        <v>1</v>
      </c>
      <c r="H57" s="1">
        <v>50</v>
      </c>
      <c r="I57" s="1" t="s">
        <v>34</v>
      </c>
      <c r="J57" s="1">
        <v>580.89</v>
      </c>
      <c r="K57" s="1">
        <f t="shared" si="22"/>
        <v>4.54200000000003</v>
      </c>
      <c r="L57" s="1"/>
      <c r="M57" s="1"/>
      <c r="N57" s="1">
        <v>267.70570000000032</v>
      </c>
      <c r="O57" s="1"/>
      <c r="P57" s="1">
        <f t="shared" si="3"/>
        <v>117.0864</v>
      </c>
      <c r="Q57" s="5">
        <f t="shared" ref="Q57:Q59" si="32">12*P57-O57-N57-F57</f>
        <v>284.73709999999937</v>
      </c>
      <c r="R57" s="5">
        <f t="shared" si="29"/>
        <v>284.73709999999937</v>
      </c>
      <c r="S57" s="5"/>
      <c r="T57" s="1"/>
      <c r="U57" s="1">
        <f t="shared" si="30"/>
        <v>11.999999999999998</v>
      </c>
      <c r="V57" s="1">
        <f t="shared" si="6"/>
        <v>9.5681454037360485</v>
      </c>
      <c r="W57" s="1">
        <v>127.0626</v>
      </c>
      <c r="X57" s="1">
        <v>135.21940000000001</v>
      </c>
      <c r="Y57" s="1">
        <v>155.05779999999999</v>
      </c>
      <c r="Z57" s="1">
        <v>157.1182</v>
      </c>
      <c r="AA57" s="1">
        <v>136.256</v>
      </c>
      <c r="AB57" s="1">
        <v>112.938</v>
      </c>
      <c r="AC57" s="1"/>
      <c r="AD57" s="1">
        <f t="shared" si="31"/>
        <v>285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92</v>
      </c>
      <c r="B58" s="1" t="s">
        <v>33</v>
      </c>
      <c r="C58" s="1">
        <v>869.18100000000004</v>
      </c>
      <c r="D58" s="1">
        <v>872.69500000000005</v>
      </c>
      <c r="E58" s="1">
        <v>726.05200000000002</v>
      </c>
      <c r="F58" s="1">
        <v>888.73800000000006</v>
      </c>
      <c r="G58" s="6">
        <v>1</v>
      </c>
      <c r="H58" s="1">
        <v>50</v>
      </c>
      <c r="I58" s="1" t="s">
        <v>34</v>
      </c>
      <c r="J58" s="1">
        <v>708.54</v>
      </c>
      <c r="K58" s="1">
        <f t="shared" si="22"/>
        <v>17.512000000000057</v>
      </c>
      <c r="L58" s="1"/>
      <c r="M58" s="1"/>
      <c r="N58" s="1">
        <v>248.78340000000031</v>
      </c>
      <c r="O58" s="1"/>
      <c r="P58" s="1">
        <f t="shared" si="3"/>
        <v>145.21039999999999</v>
      </c>
      <c r="Q58" s="5">
        <f t="shared" si="32"/>
        <v>605.0033999999996</v>
      </c>
      <c r="R58" s="5">
        <f t="shared" si="29"/>
        <v>605.0033999999996</v>
      </c>
      <c r="S58" s="5"/>
      <c r="T58" s="1"/>
      <c r="U58" s="1">
        <f t="shared" si="30"/>
        <v>12</v>
      </c>
      <c r="V58" s="1">
        <f t="shared" si="6"/>
        <v>7.8336083365929738</v>
      </c>
      <c r="W58" s="1">
        <v>141.38640000000001</v>
      </c>
      <c r="X58" s="1">
        <v>150.98480000000001</v>
      </c>
      <c r="Y58" s="1">
        <v>148.43279999999999</v>
      </c>
      <c r="Z58" s="1">
        <v>144.11279999999999</v>
      </c>
      <c r="AA58" s="1">
        <v>142.20439999999999</v>
      </c>
      <c r="AB58" s="1">
        <v>128.86259999999999</v>
      </c>
      <c r="AC58" s="1"/>
      <c r="AD58" s="1">
        <f t="shared" si="31"/>
        <v>605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33</v>
      </c>
      <c r="C59" s="1">
        <v>487.38400000000001</v>
      </c>
      <c r="D59" s="1">
        <v>759.81899999999996</v>
      </c>
      <c r="E59" s="1">
        <v>441.77499999999998</v>
      </c>
      <c r="F59" s="1">
        <v>698.86300000000006</v>
      </c>
      <c r="G59" s="6">
        <v>1</v>
      </c>
      <c r="H59" s="1">
        <v>55</v>
      </c>
      <c r="I59" s="1" t="s">
        <v>34</v>
      </c>
      <c r="J59" s="1">
        <v>446.04</v>
      </c>
      <c r="K59" s="1">
        <f t="shared" si="22"/>
        <v>-4.2650000000000432</v>
      </c>
      <c r="L59" s="1"/>
      <c r="M59" s="1"/>
      <c r="N59" s="1">
        <v>241.61239999999961</v>
      </c>
      <c r="O59" s="1"/>
      <c r="P59" s="1">
        <f t="shared" si="3"/>
        <v>88.35499999999999</v>
      </c>
      <c r="Q59" s="5">
        <f t="shared" si="32"/>
        <v>119.78460000000007</v>
      </c>
      <c r="R59" s="5">
        <f t="shared" si="29"/>
        <v>119.78460000000007</v>
      </c>
      <c r="S59" s="5"/>
      <c r="T59" s="1"/>
      <c r="U59" s="1">
        <f t="shared" si="30"/>
        <v>11.999999999999998</v>
      </c>
      <c r="V59" s="1">
        <f t="shared" si="6"/>
        <v>10.644280459509929</v>
      </c>
      <c r="W59" s="1">
        <v>104.105</v>
      </c>
      <c r="X59" s="1">
        <v>106.6932</v>
      </c>
      <c r="Y59" s="1">
        <v>102.005</v>
      </c>
      <c r="Z59" s="1">
        <v>90.592799999999997</v>
      </c>
      <c r="AA59" s="1">
        <v>78.181799999999996</v>
      </c>
      <c r="AB59" s="1">
        <v>81.751800000000003</v>
      </c>
      <c r="AC59" s="1"/>
      <c r="AD59" s="1">
        <f t="shared" si="31"/>
        <v>120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33</v>
      </c>
      <c r="C60" s="1">
        <v>57.118000000000002</v>
      </c>
      <c r="D60" s="1">
        <v>153.96100000000001</v>
      </c>
      <c r="E60" s="1">
        <v>11.371</v>
      </c>
      <c r="F60" s="1">
        <v>142.58500000000001</v>
      </c>
      <c r="G60" s="6">
        <v>1</v>
      </c>
      <c r="H60" s="1">
        <v>40</v>
      </c>
      <c r="I60" s="1" t="s">
        <v>34</v>
      </c>
      <c r="J60" s="1">
        <v>11.35</v>
      </c>
      <c r="K60" s="1">
        <f t="shared" si="22"/>
        <v>2.1000000000000796E-2</v>
      </c>
      <c r="L60" s="1"/>
      <c r="M60" s="1"/>
      <c r="N60" s="1">
        <v>92.604199999999992</v>
      </c>
      <c r="O60" s="1"/>
      <c r="P60" s="1">
        <f t="shared" si="3"/>
        <v>2.2742</v>
      </c>
      <c r="Q60" s="5"/>
      <c r="R60" s="5">
        <f t="shared" si="29"/>
        <v>0</v>
      </c>
      <c r="S60" s="5"/>
      <c r="T60" s="1"/>
      <c r="U60" s="1">
        <f t="shared" si="30"/>
        <v>103.41623428018644</v>
      </c>
      <c r="V60" s="1">
        <f t="shared" si="6"/>
        <v>103.41623428018644</v>
      </c>
      <c r="W60" s="1">
        <v>20.2166</v>
      </c>
      <c r="X60" s="1">
        <v>20.2166</v>
      </c>
      <c r="Y60" s="1">
        <v>0</v>
      </c>
      <c r="Z60" s="1">
        <v>0</v>
      </c>
      <c r="AA60" s="1">
        <v>0</v>
      </c>
      <c r="AB60" s="1">
        <v>0</v>
      </c>
      <c r="AC60" s="1"/>
      <c r="AD60" s="1">
        <f t="shared" si="3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95</v>
      </c>
      <c r="B61" s="1" t="s">
        <v>33</v>
      </c>
      <c r="C61" s="1">
        <v>60.16</v>
      </c>
      <c r="D61" s="1">
        <v>153.98599999999999</v>
      </c>
      <c r="E61" s="1">
        <v>19.466000000000001</v>
      </c>
      <c r="F61" s="1">
        <v>138.792</v>
      </c>
      <c r="G61" s="6">
        <v>1</v>
      </c>
      <c r="H61" s="1">
        <v>40</v>
      </c>
      <c r="I61" s="1" t="s">
        <v>34</v>
      </c>
      <c r="J61" s="1">
        <v>20.606999999999999</v>
      </c>
      <c r="K61" s="1">
        <f t="shared" si="22"/>
        <v>-1.1409999999999982</v>
      </c>
      <c r="L61" s="1"/>
      <c r="M61" s="1"/>
      <c r="N61" s="1">
        <v>87.810200000000037</v>
      </c>
      <c r="O61" s="1"/>
      <c r="P61" s="1">
        <f t="shared" si="3"/>
        <v>3.8932000000000002</v>
      </c>
      <c r="Q61" s="5"/>
      <c r="R61" s="5">
        <f t="shared" si="29"/>
        <v>0</v>
      </c>
      <c r="S61" s="5"/>
      <c r="T61" s="1"/>
      <c r="U61" s="1">
        <f t="shared" si="30"/>
        <v>58.204613171683967</v>
      </c>
      <c r="V61" s="1">
        <f t="shared" si="6"/>
        <v>58.204613171683967</v>
      </c>
      <c r="W61" s="1">
        <v>20.055599999999998</v>
      </c>
      <c r="X61" s="1">
        <v>19.766999999999999</v>
      </c>
      <c r="Y61" s="1">
        <v>0</v>
      </c>
      <c r="Z61" s="1">
        <v>0</v>
      </c>
      <c r="AA61" s="1">
        <v>0</v>
      </c>
      <c r="AB61" s="1">
        <v>0</v>
      </c>
      <c r="AC61" s="1"/>
      <c r="AD61" s="1">
        <f t="shared" si="31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96</v>
      </c>
      <c r="B62" s="1" t="s">
        <v>33</v>
      </c>
      <c r="C62" s="1"/>
      <c r="D62" s="1">
        <v>56.607999999999997</v>
      </c>
      <c r="E62" s="1">
        <v>16.244</v>
      </c>
      <c r="F62" s="1">
        <v>40.363999999999997</v>
      </c>
      <c r="G62" s="6">
        <v>1</v>
      </c>
      <c r="H62" s="1">
        <v>40</v>
      </c>
      <c r="I62" s="1" t="s">
        <v>34</v>
      </c>
      <c r="J62" s="1">
        <v>15.3</v>
      </c>
      <c r="K62" s="1">
        <f t="shared" si="22"/>
        <v>0.94399999999999906</v>
      </c>
      <c r="L62" s="1"/>
      <c r="M62" s="1"/>
      <c r="N62" s="1">
        <v>0</v>
      </c>
      <c r="O62" s="1"/>
      <c r="P62" s="1">
        <f t="shared" si="3"/>
        <v>3.2488000000000001</v>
      </c>
      <c r="Q62" s="5"/>
      <c r="R62" s="5">
        <f t="shared" si="29"/>
        <v>0</v>
      </c>
      <c r="S62" s="5"/>
      <c r="T62" s="1"/>
      <c r="U62" s="1">
        <f t="shared" si="30"/>
        <v>12.42427973405565</v>
      </c>
      <c r="V62" s="1">
        <f t="shared" si="6"/>
        <v>12.42427973405565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/>
      <c r="AD62" s="1">
        <f t="shared" si="3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97</v>
      </c>
      <c r="B63" s="1" t="s">
        <v>41</v>
      </c>
      <c r="C63" s="1">
        <v>2139</v>
      </c>
      <c r="D63" s="1">
        <v>858</v>
      </c>
      <c r="E63" s="1">
        <v>1501</v>
      </c>
      <c r="F63" s="1">
        <v>1222</v>
      </c>
      <c r="G63" s="6">
        <v>0.4</v>
      </c>
      <c r="H63" s="1">
        <v>45</v>
      </c>
      <c r="I63" s="1" t="s">
        <v>34</v>
      </c>
      <c r="J63" s="1">
        <v>1491</v>
      </c>
      <c r="K63" s="1">
        <f t="shared" si="22"/>
        <v>10</v>
      </c>
      <c r="L63" s="1"/>
      <c r="M63" s="1"/>
      <c r="N63" s="1">
        <v>0</v>
      </c>
      <c r="O63" s="1"/>
      <c r="P63" s="1">
        <f t="shared" si="3"/>
        <v>300.2</v>
      </c>
      <c r="Q63" s="5">
        <f t="shared" si="28"/>
        <v>2080.1999999999998</v>
      </c>
      <c r="R63" s="5">
        <f t="shared" si="29"/>
        <v>2080.1999999999998</v>
      </c>
      <c r="S63" s="5"/>
      <c r="T63" s="1"/>
      <c r="U63" s="1">
        <f t="shared" si="30"/>
        <v>11</v>
      </c>
      <c r="V63" s="1">
        <f t="shared" si="6"/>
        <v>4.0706195869420387</v>
      </c>
      <c r="W63" s="1">
        <v>249.2</v>
      </c>
      <c r="X63" s="1">
        <v>377.8</v>
      </c>
      <c r="Y63" s="1">
        <v>404.4</v>
      </c>
      <c r="Z63" s="1">
        <v>397.2</v>
      </c>
      <c r="AA63" s="1">
        <v>370</v>
      </c>
      <c r="AB63" s="1">
        <v>370.2</v>
      </c>
      <c r="AC63" s="1" t="s">
        <v>83</v>
      </c>
      <c r="AD63" s="1">
        <f t="shared" si="31"/>
        <v>832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98</v>
      </c>
      <c r="B64" s="1" t="s">
        <v>33</v>
      </c>
      <c r="C64" s="1">
        <v>440.70400000000001</v>
      </c>
      <c r="D64" s="1">
        <v>122.16</v>
      </c>
      <c r="E64" s="1">
        <v>245.54</v>
      </c>
      <c r="F64" s="1">
        <v>239.69399999999999</v>
      </c>
      <c r="G64" s="6">
        <v>1</v>
      </c>
      <c r="H64" s="1">
        <v>40</v>
      </c>
      <c r="I64" s="1" t="s">
        <v>34</v>
      </c>
      <c r="J64" s="1">
        <v>239</v>
      </c>
      <c r="K64" s="1">
        <f t="shared" si="22"/>
        <v>6.539999999999992</v>
      </c>
      <c r="L64" s="1"/>
      <c r="M64" s="1"/>
      <c r="N64" s="1">
        <v>148.57490000000001</v>
      </c>
      <c r="O64" s="1"/>
      <c r="P64" s="1">
        <f t="shared" si="3"/>
        <v>49.107999999999997</v>
      </c>
      <c r="Q64" s="5">
        <f t="shared" si="28"/>
        <v>151.91909999999999</v>
      </c>
      <c r="R64" s="5">
        <f t="shared" si="29"/>
        <v>151.91909999999999</v>
      </c>
      <c r="S64" s="5"/>
      <c r="T64" s="1"/>
      <c r="U64" s="1">
        <f t="shared" si="30"/>
        <v>11</v>
      </c>
      <c r="V64" s="1">
        <f t="shared" si="6"/>
        <v>7.9064286877901777</v>
      </c>
      <c r="W64" s="1">
        <v>46.788600000000002</v>
      </c>
      <c r="X64" s="1">
        <v>45.444600000000001</v>
      </c>
      <c r="Y64" s="1">
        <v>51.991999999999997</v>
      </c>
      <c r="Z64" s="1">
        <v>55.398200000000003</v>
      </c>
      <c r="AA64" s="1">
        <v>42.656799999999997</v>
      </c>
      <c r="AB64" s="1">
        <v>30.730599999999999</v>
      </c>
      <c r="AC64" s="1"/>
      <c r="AD64" s="1">
        <f t="shared" si="31"/>
        <v>152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99</v>
      </c>
      <c r="B65" s="1" t="s">
        <v>41</v>
      </c>
      <c r="C65" s="1">
        <v>1143</v>
      </c>
      <c r="D65" s="1">
        <v>1740</v>
      </c>
      <c r="E65" s="1">
        <v>1003</v>
      </c>
      <c r="F65" s="1">
        <v>1683</v>
      </c>
      <c r="G65" s="6">
        <v>0.35</v>
      </c>
      <c r="H65" s="1">
        <v>40</v>
      </c>
      <c r="I65" s="1" t="s">
        <v>34</v>
      </c>
      <c r="J65" s="1">
        <v>1017</v>
      </c>
      <c r="K65" s="1">
        <f t="shared" si="22"/>
        <v>-14</v>
      </c>
      <c r="L65" s="1"/>
      <c r="M65" s="1"/>
      <c r="N65" s="1">
        <v>0</v>
      </c>
      <c r="O65" s="1"/>
      <c r="P65" s="1">
        <f t="shared" si="3"/>
        <v>200.6</v>
      </c>
      <c r="Q65" s="5">
        <f t="shared" si="28"/>
        <v>523.59999999999991</v>
      </c>
      <c r="R65" s="5">
        <f t="shared" si="29"/>
        <v>523.59999999999991</v>
      </c>
      <c r="S65" s="5"/>
      <c r="T65" s="1"/>
      <c r="U65" s="1">
        <f t="shared" si="30"/>
        <v>11</v>
      </c>
      <c r="V65" s="1">
        <f t="shared" si="6"/>
        <v>8.3898305084745761</v>
      </c>
      <c r="W65" s="1">
        <v>159.4</v>
      </c>
      <c r="X65" s="1">
        <v>255</v>
      </c>
      <c r="Y65" s="1">
        <v>225.4</v>
      </c>
      <c r="Z65" s="1">
        <v>211.2</v>
      </c>
      <c r="AA65" s="1">
        <v>207.2</v>
      </c>
      <c r="AB65" s="1">
        <v>190.6</v>
      </c>
      <c r="AC65" s="1"/>
      <c r="AD65" s="1">
        <f t="shared" si="31"/>
        <v>183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100</v>
      </c>
      <c r="B66" s="1" t="s">
        <v>41</v>
      </c>
      <c r="C66" s="1">
        <v>443</v>
      </c>
      <c r="D66" s="1">
        <v>360</v>
      </c>
      <c r="E66" s="1">
        <v>432</v>
      </c>
      <c r="F66" s="1">
        <v>310</v>
      </c>
      <c r="G66" s="6">
        <v>0.4</v>
      </c>
      <c r="H66" s="1">
        <v>50</v>
      </c>
      <c r="I66" s="1" t="s">
        <v>34</v>
      </c>
      <c r="J66" s="1">
        <v>443</v>
      </c>
      <c r="K66" s="1">
        <f t="shared" si="22"/>
        <v>-11</v>
      </c>
      <c r="L66" s="1"/>
      <c r="M66" s="1"/>
      <c r="N66" s="1">
        <v>0</v>
      </c>
      <c r="O66" s="1"/>
      <c r="P66" s="1">
        <f t="shared" si="3"/>
        <v>86.4</v>
      </c>
      <c r="Q66" s="5">
        <f>12*P66-O66-N66-F66</f>
        <v>726.80000000000018</v>
      </c>
      <c r="R66" s="5">
        <f t="shared" si="29"/>
        <v>726.80000000000018</v>
      </c>
      <c r="S66" s="5"/>
      <c r="T66" s="1"/>
      <c r="U66" s="1">
        <f t="shared" si="30"/>
        <v>12.000000000000002</v>
      </c>
      <c r="V66" s="1">
        <f t="shared" si="6"/>
        <v>3.5879629629629628</v>
      </c>
      <c r="W66" s="1">
        <v>42.8</v>
      </c>
      <c r="X66" s="1">
        <v>64.400000000000006</v>
      </c>
      <c r="Y66" s="1">
        <v>69.56</v>
      </c>
      <c r="Z66" s="1">
        <v>63.36</v>
      </c>
      <c r="AA66" s="1">
        <v>46.2</v>
      </c>
      <c r="AB66" s="1">
        <v>49.6</v>
      </c>
      <c r="AC66" s="1"/>
      <c r="AD66" s="1">
        <f t="shared" si="31"/>
        <v>291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101</v>
      </c>
      <c r="B67" s="1" t="s">
        <v>41</v>
      </c>
      <c r="C67" s="1">
        <v>471</v>
      </c>
      <c r="D67" s="1">
        <v>300</v>
      </c>
      <c r="E67" s="1">
        <v>386</v>
      </c>
      <c r="F67" s="1">
        <v>294</v>
      </c>
      <c r="G67" s="6">
        <v>0.45</v>
      </c>
      <c r="H67" s="1">
        <v>45</v>
      </c>
      <c r="I67" s="1" t="s">
        <v>34</v>
      </c>
      <c r="J67" s="1">
        <v>384</v>
      </c>
      <c r="K67" s="1">
        <f t="shared" si="22"/>
        <v>2</v>
      </c>
      <c r="L67" s="1"/>
      <c r="M67" s="1"/>
      <c r="N67" s="1">
        <v>24.599999999999909</v>
      </c>
      <c r="O67" s="1"/>
      <c r="P67" s="1">
        <f t="shared" si="3"/>
        <v>77.2</v>
      </c>
      <c r="Q67" s="5">
        <f t="shared" si="28"/>
        <v>530.60000000000014</v>
      </c>
      <c r="R67" s="5">
        <f t="shared" si="29"/>
        <v>530.60000000000014</v>
      </c>
      <c r="S67" s="5"/>
      <c r="T67" s="1"/>
      <c r="U67" s="1">
        <f t="shared" si="30"/>
        <v>11</v>
      </c>
      <c r="V67" s="1">
        <f t="shared" si="6"/>
        <v>4.1269430051813458</v>
      </c>
      <c r="W67" s="1">
        <v>55.4</v>
      </c>
      <c r="X67" s="1">
        <v>64.400000000000006</v>
      </c>
      <c r="Y67" s="1">
        <v>66.400000000000006</v>
      </c>
      <c r="Z67" s="1">
        <v>66.8</v>
      </c>
      <c r="AA67" s="1">
        <v>67.400000000000006</v>
      </c>
      <c r="AB67" s="1">
        <v>64.8</v>
      </c>
      <c r="AC67" s="1"/>
      <c r="AD67" s="1">
        <f t="shared" si="31"/>
        <v>239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102</v>
      </c>
      <c r="B68" s="1" t="s">
        <v>41</v>
      </c>
      <c r="C68" s="1">
        <v>554</v>
      </c>
      <c r="D68" s="1">
        <v>78</v>
      </c>
      <c r="E68" s="1">
        <v>123</v>
      </c>
      <c r="F68" s="1">
        <v>420</v>
      </c>
      <c r="G68" s="6">
        <v>0.4</v>
      </c>
      <c r="H68" s="1">
        <v>40</v>
      </c>
      <c r="I68" s="1" t="s">
        <v>34</v>
      </c>
      <c r="J68" s="1">
        <v>133</v>
      </c>
      <c r="K68" s="1">
        <f t="shared" ref="K68:K98" si="33">E68-J68</f>
        <v>-10</v>
      </c>
      <c r="L68" s="1"/>
      <c r="M68" s="1"/>
      <c r="N68" s="1">
        <v>0</v>
      </c>
      <c r="O68" s="1"/>
      <c r="P68" s="1">
        <f t="shared" si="3"/>
        <v>24.6</v>
      </c>
      <c r="Q68" s="5"/>
      <c r="R68" s="5">
        <f t="shared" si="29"/>
        <v>0</v>
      </c>
      <c r="S68" s="5"/>
      <c r="T68" s="1"/>
      <c r="U68" s="1">
        <f t="shared" si="30"/>
        <v>17.073170731707314</v>
      </c>
      <c r="V68" s="1">
        <f t="shared" si="6"/>
        <v>17.073170731707314</v>
      </c>
      <c r="W68" s="1">
        <v>42.8</v>
      </c>
      <c r="X68" s="1">
        <v>41.8</v>
      </c>
      <c r="Y68" s="1">
        <v>41.8</v>
      </c>
      <c r="Z68" s="1">
        <v>42.2</v>
      </c>
      <c r="AA68" s="1">
        <v>39.4</v>
      </c>
      <c r="AB68" s="1">
        <v>40.799999999999997</v>
      </c>
      <c r="AC68" s="21" t="s">
        <v>43</v>
      </c>
      <c r="AD68" s="1">
        <f t="shared" si="3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103</v>
      </c>
      <c r="B69" s="1" t="s">
        <v>33</v>
      </c>
      <c r="C69" s="1">
        <v>558.89400000000001</v>
      </c>
      <c r="D69" s="1">
        <v>324.76400000000001</v>
      </c>
      <c r="E69" s="1">
        <v>349.97899999999998</v>
      </c>
      <c r="F69" s="1">
        <v>502.69099999999997</v>
      </c>
      <c r="G69" s="6">
        <v>1</v>
      </c>
      <c r="H69" s="1">
        <v>40</v>
      </c>
      <c r="I69" s="1" t="s">
        <v>34</v>
      </c>
      <c r="J69" s="1">
        <v>339.75</v>
      </c>
      <c r="K69" s="1">
        <f t="shared" si="33"/>
        <v>10.228999999999985</v>
      </c>
      <c r="L69" s="1"/>
      <c r="M69" s="1"/>
      <c r="N69" s="1">
        <v>44.524999999999856</v>
      </c>
      <c r="O69" s="1"/>
      <c r="P69" s="1">
        <f t="shared" ref="P69:P101" si="34">E69/5</f>
        <v>69.995800000000003</v>
      </c>
      <c r="Q69" s="5">
        <f t="shared" si="28"/>
        <v>222.73780000000016</v>
      </c>
      <c r="R69" s="5">
        <f t="shared" si="29"/>
        <v>222.73780000000016</v>
      </c>
      <c r="S69" s="5"/>
      <c r="T69" s="1"/>
      <c r="U69" s="1">
        <f t="shared" si="30"/>
        <v>11</v>
      </c>
      <c r="V69" s="1">
        <f t="shared" ref="V69:V101" si="35">(F69+N69+O69)/P69</f>
        <v>7.817840499001365</v>
      </c>
      <c r="W69" s="1">
        <v>62.325599999999987</v>
      </c>
      <c r="X69" s="1">
        <v>51.133600000000001</v>
      </c>
      <c r="Y69" s="1">
        <v>84.390799999999999</v>
      </c>
      <c r="Z69" s="1">
        <v>74.472799999999992</v>
      </c>
      <c r="AA69" s="1">
        <v>47.175400000000003</v>
      </c>
      <c r="AB69" s="1">
        <v>45.343400000000003</v>
      </c>
      <c r="AC69" s="1"/>
      <c r="AD69" s="1">
        <f t="shared" si="31"/>
        <v>223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104</v>
      </c>
      <c r="B70" s="1" t="s">
        <v>33</v>
      </c>
      <c r="C70" s="1">
        <v>257.91899999999998</v>
      </c>
      <c r="D70" s="1">
        <v>196.48400000000001</v>
      </c>
      <c r="E70" s="1">
        <v>223.45099999999999</v>
      </c>
      <c r="F70" s="1">
        <v>199.989</v>
      </c>
      <c r="G70" s="6">
        <v>1</v>
      </c>
      <c r="H70" s="1">
        <v>30</v>
      </c>
      <c r="I70" s="1" t="s">
        <v>34</v>
      </c>
      <c r="J70" s="1">
        <v>220.6</v>
      </c>
      <c r="K70" s="1">
        <f t="shared" si="33"/>
        <v>2.8509999999999991</v>
      </c>
      <c r="L70" s="1"/>
      <c r="M70" s="1"/>
      <c r="N70" s="1">
        <v>0</v>
      </c>
      <c r="O70" s="1"/>
      <c r="P70" s="1">
        <f t="shared" si="34"/>
        <v>44.690199999999997</v>
      </c>
      <c r="Q70" s="5">
        <f>10*P70-O70-N70-F70</f>
        <v>246.91299999999998</v>
      </c>
      <c r="R70" s="5">
        <f t="shared" si="29"/>
        <v>246.91299999999998</v>
      </c>
      <c r="S70" s="5"/>
      <c r="T70" s="1"/>
      <c r="U70" s="1">
        <f t="shared" si="30"/>
        <v>10</v>
      </c>
      <c r="V70" s="1">
        <f t="shared" si="35"/>
        <v>4.4750079435759966</v>
      </c>
      <c r="W70" s="1">
        <v>34.298400000000001</v>
      </c>
      <c r="X70" s="1">
        <v>39.4726</v>
      </c>
      <c r="Y70" s="1">
        <v>42.788600000000002</v>
      </c>
      <c r="Z70" s="1">
        <v>47.510199999999998</v>
      </c>
      <c r="AA70" s="1">
        <v>49.142000000000003</v>
      </c>
      <c r="AB70" s="1">
        <v>42.149799999999999</v>
      </c>
      <c r="AC70" s="1" t="s">
        <v>83</v>
      </c>
      <c r="AD70" s="1">
        <f t="shared" si="31"/>
        <v>247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105</v>
      </c>
      <c r="B71" s="1" t="s">
        <v>41</v>
      </c>
      <c r="C71" s="1">
        <v>726</v>
      </c>
      <c r="D71" s="1">
        <v>220</v>
      </c>
      <c r="E71" s="1">
        <v>485</v>
      </c>
      <c r="F71" s="1">
        <v>376</v>
      </c>
      <c r="G71" s="6">
        <v>0.45</v>
      </c>
      <c r="H71" s="1">
        <v>50</v>
      </c>
      <c r="I71" s="1" t="s">
        <v>34</v>
      </c>
      <c r="J71" s="1">
        <v>481</v>
      </c>
      <c r="K71" s="1">
        <f t="shared" si="33"/>
        <v>4</v>
      </c>
      <c r="L71" s="1"/>
      <c r="M71" s="1"/>
      <c r="N71" s="1">
        <v>0</v>
      </c>
      <c r="O71" s="1"/>
      <c r="P71" s="1">
        <f t="shared" si="34"/>
        <v>97</v>
      </c>
      <c r="Q71" s="5">
        <f t="shared" ref="Q71:Q73" si="36">12*P71-O71-N71-F71</f>
        <v>788</v>
      </c>
      <c r="R71" s="5">
        <f t="shared" si="29"/>
        <v>788</v>
      </c>
      <c r="S71" s="5"/>
      <c r="T71" s="1"/>
      <c r="U71" s="1">
        <f t="shared" si="30"/>
        <v>12</v>
      </c>
      <c r="V71" s="1">
        <f t="shared" si="35"/>
        <v>3.8762886597938144</v>
      </c>
      <c r="W71" s="1">
        <v>49.4</v>
      </c>
      <c r="X71" s="1">
        <v>79</v>
      </c>
      <c r="Y71" s="1">
        <v>83.8</v>
      </c>
      <c r="Z71" s="1">
        <v>96.8</v>
      </c>
      <c r="AA71" s="1">
        <v>91.8</v>
      </c>
      <c r="AB71" s="1">
        <v>68.400000000000006</v>
      </c>
      <c r="AC71" s="1" t="s">
        <v>106</v>
      </c>
      <c r="AD71" s="1">
        <f t="shared" si="31"/>
        <v>355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33</v>
      </c>
      <c r="C72" s="1">
        <v>1100.338</v>
      </c>
      <c r="D72" s="1">
        <v>1135.848</v>
      </c>
      <c r="E72" s="1">
        <v>783.71900000000005</v>
      </c>
      <c r="F72" s="1">
        <v>1318.8579999999999</v>
      </c>
      <c r="G72" s="6">
        <v>1</v>
      </c>
      <c r="H72" s="1">
        <v>50</v>
      </c>
      <c r="I72" s="1" t="s">
        <v>34</v>
      </c>
      <c r="J72" s="1">
        <v>741.64</v>
      </c>
      <c r="K72" s="1">
        <f t="shared" si="33"/>
        <v>42.079000000000065</v>
      </c>
      <c r="L72" s="1"/>
      <c r="M72" s="1"/>
      <c r="N72" s="1">
        <v>335.58469999999988</v>
      </c>
      <c r="O72" s="1"/>
      <c r="P72" s="1">
        <f t="shared" si="34"/>
        <v>156.74380000000002</v>
      </c>
      <c r="Q72" s="5">
        <f t="shared" si="36"/>
        <v>226.48290000000043</v>
      </c>
      <c r="R72" s="5">
        <f t="shared" si="29"/>
        <v>226.48290000000043</v>
      </c>
      <c r="S72" s="5"/>
      <c r="T72" s="1"/>
      <c r="U72" s="1">
        <f t="shared" si="30"/>
        <v>12</v>
      </c>
      <c r="V72" s="1">
        <f t="shared" si="35"/>
        <v>10.555075862649748</v>
      </c>
      <c r="W72" s="1">
        <v>186.69</v>
      </c>
      <c r="X72" s="1">
        <v>196.4906</v>
      </c>
      <c r="Y72" s="1">
        <v>185.71940000000001</v>
      </c>
      <c r="Z72" s="1">
        <v>183.57</v>
      </c>
      <c r="AA72" s="1">
        <v>158.76159999999999</v>
      </c>
      <c r="AB72" s="1">
        <v>143.0538</v>
      </c>
      <c r="AC72" s="1"/>
      <c r="AD72" s="1">
        <f t="shared" si="31"/>
        <v>226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33</v>
      </c>
      <c r="C73" s="1">
        <v>166.66399999999999</v>
      </c>
      <c r="D73" s="1">
        <v>64.888999999999996</v>
      </c>
      <c r="E73" s="1">
        <v>123.006</v>
      </c>
      <c r="F73" s="1">
        <v>67.534000000000006</v>
      </c>
      <c r="G73" s="6">
        <v>1</v>
      </c>
      <c r="H73" s="1">
        <v>50</v>
      </c>
      <c r="I73" s="1" t="s">
        <v>34</v>
      </c>
      <c r="J73" s="1">
        <v>114.35</v>
      </c>
      <c r="K73" s="1">
        <f t="shared" si="33"/>
        <v>8.6560000000000059</v>
      </c>
      <c r="L73" s="1"/>
      <c r="M73" s="1"/>
      <c r="N73" s="1">
        <v>77.744099999999989</v>
      </c>
      <c r="O73" s="1"/>
      <c r="P73" s="1">
        <f t="shared" si="34"/>
        <v>24.601199999999999</v>
      </c>
      <c r="Q73" s="5">
        <f t="shared" si="36"/>
        <v>149.93629999999996</v>
      </c>
      <c r="R73" s="5">
        <f t="shared" si="29"/>
        <v>149.93629999999996</v>
      </c>
      <c r="S73" s="5"/>
      <c r="T73" s="1"/>
      <c r="U73" s="1">
        <f t="shared" si="30"/>
        <v>11.999999999999998</v>
      </c>
      <c r="V73" s="1">
        <f t="shared" si="35"/>
        <v>5.905325756467164</v>
      </c>
      <c r="W73" s="1">
        <v>20.530999999999999</v>
      </c>
      <c r="X73" s="1">
        <v>18.015799999999999</v>
      </c>
      <c r="Y73" s="1">
        <v>15.738</v>
      </c>
      <c r="Z73" s="1">
        <v>16.057600000000001</v>
      </c>
      <c r="AA73" s="1">
        <v>23.767800000000001</v>
      </c>
      <c r="AB73" s="1">
        <v>23.507400000000001</v>
      </c>
      <c r="AC73" s="1"/>
      <c r="AD73" s="1">
        <f t="shared" si="31"/>
        <v>150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41</v>
      </c>
      <c r="C74" s="1">
        <v>1207</v>
      </c>
      <c r="D74" s="1">
        <v>942</v>
      </c>
      <c r="E74" s="1">
        <v>789</v>
      </c>
      <c r="F74" s="1">
        <v>1190</v>
      </c>
      <c r="G74" s="6">
        <v>0.4</v>
      </c>
      <c r="H74" s="1">
        <v>40</v>
      </c>
      <c r="I74" s="1" t="s">
        <v>34</v>
      </c>
      <c r="J74" s="1">
        <v>790</v>
      </c>
      <c r="K74" s="1">
        <f t="shared" si="33"/>
        <v>-1</v>
      </c>
      <c r="L74" s="1"/>
      <c r="M74" s="1"/>
      <c r="N74" s="1">
        <v>407.79999999999927</v>
      </c>
      <c r="O74" s="1"/>
      <c r="P74" s="1">
        <f t="shared" si="34"/>
        <v>157.80000000000001</v>
      </c>
      <c r="Q74" s="5">
        <f t="shared" si="28"/>
        <v>138.00000000000091</v>
      </c>
      <c r="R74" s="5">
        <f t="shared" si="29"/>
        <v>138.00000000000091</v>
      </c>
      <c r="S74" s="5"/>
      <c r="T74" s="1"/>
      <c r="U74" s="1">
        <f t="shared" si="30"/>
        <v>11</v>
      </c>
      <c r="V74" s="1">
        <f t="shared" si="35"/>
        <v>10.125475285171097</v>
      </c>
      <c r="W74" s="1">
        <v>188.6</v>
      </c>
      <c r="X74" s="1">
        <v>187.2</v>
      </c>
      <c r="Y74" s="1">
        <v>232.8</v>
      </c>
      <c r="Z74" s="1">
        <v>235.2</v>
      </c>
      <c r="AA74" s="1">
        <v>201.6</v>
      </c>
      <c r="AB74" s="1">
        <v>208</v>
      </c>
      <c r="AC74" s="1"/>
      <c r="AD74" s="1">
        <f t="shared" si="31"/>
        <v>55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41</v>
      </c>
      <c r="C75" s="1">
        <v>963</v>
      </c>
      <c r="D75" s="1">
        <v>1056</v>
      </c>
      <c r="E75" s="1">
        <v>676</v>
      </c>
      <c r="F75" s="1">
        <v>1170</v>
      </c>
      <c r="G75" s="6">
        <v>0.4</v>
      </c>
      <c r="H75" s="1">
        <v>40</v>
      </c>
      <c r="I75" s="1" t="s">
        <v>34</v>
      </c>
      <c r="J75" s="1">
        <v>676</v>
      </c>
      <c r="K75" s="1">
        <f t="shared" si="33"/>
        <v>0</v>
      </c>
      <c r="L75" s="1"/>
      <c r="M75" s="1"/>
      <c r="N75" s="1">
        <v>344.30000000000018</v>
      </c>
      <c r="O75" s="1"/>
      <c r="P75" s="1">
        <f t="shared" si="34"/>
        <v>135.19999999999999</v>
      </c>
      <c r="Q75" s="5"/>
      <c r="R75" s="5">
        <f t="shared" si="29"/>
        <v>0</v>
      </c>
      <c r="S75" s="5"/>
      <c r="T75" s="1"/>
      <c r="U75" s="1">
        <f t="shared" si="30"/>
        <v>11.20044378698225</v>
      </c>
      <c r="V75" s="1">
        <f t="shared" si="35"/>
        <v>11.20044378698225</v>
      </c>
      <c r="W75" s="1">
        <v>174.4</v>
      </c>
      <c r="X75" s="1">
        <v>175</v>
      </c>
      <c r="Y75" s="1">
        <v>212.4</v>
      </c>
      <c r="Z75" s="1">
        <v>212.8</v>
      </c>
      <c r="AA75" s="1">
        <v>171.8</v>
      </c>
      <c r="AB75" s="1">
        <v>181</v>
      </c>
      <c r="AC75" s="1"/>
      <c r="AD75" s="1">
        <f t="shared" si="3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111</v>
      </c>
      <c r="B76" s="11" t="s">
        <v>41</v>
      </c>
      <c r="C76" s="11">
        <v>11</v>
      </c>
      <c r="D76" s="11"/>
      <c r="E76" s="11"/>
      <c r="F76" s="11">
        <v>11</v>
      </c>
      <c r="G76" s="12">
        <v>0</v>
      </c>
      <c r="H76" s="11">
        <v>50</v>
      </c>
      <c r="I76" s="11" t="s">
        <v>42</v>
      </c>
      <c r="J76" s="11"/>
      <c r="K76" s="11">
        <f t="shared" si="33"/>
        <v>0</v>
      </c>
      <c r="L76" s="11"/>
      <c r="M76" s="11"/>
      <c r="N76" s="11">
        <v>0</v>
      </c>
      <c r="O76" s="11"/>
      <c r="P76" s="11">
        <f t="shared" si="34"/>
        <v>0</v>
      </c>
      <c r="Q76" s="13"/>
      <c r="R76" s="13"/>
      <c r="S76" s="13"/>
      <c r="T76" s="11"/>
      <c r="U76" s="11" t="e">
        <f t="shared" ref="U76:U98" si="37">(F76+N76+O76+Q76)/P76</f>
        <v>#DIV/0!</v>
      </c>
      <c r="V76" s="11" t="e">
        <f t="shared" si="35"/>
        <v>#DIV/0!</v>
      </c>
      <c r="W76" s="11">
        <v>0.2</v>
      </c>
      <c r="X76" s="11">
        <v>0.2</v>
      </c>
      <c r="Y76" s="11">
        <v>0.4</v>
      </c>
      <c r="Z76" s="11">
        <v>0.6</v>
      </c>
      <c r="AA76" s="11">
        <v>0.4</v>
      </c>
      <c r="AB76" s="11">
        <v>1.4</v>
      </c>
      <c r="AC76" s="11" t="s">
        <v>112</v>
      </c>
      <c r="AD76" s="11">
        <f t="shared" ref="AD76:AD98" si="38">ROUND(Q76*G76,0)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113</v>
      </c>
      <c r="B77" s="11" t="s">
        <v>41</v>
      </c>
      <c r="C77" s="11">
        <v>494</v>
      </c>
      <c r="D77" s="20">
        <v>306</v>
      </c>
      <c r="E77" s="19">
        <v>201</v>
      </c>
      <c r="F77" s="19">
        <v>538</v>
      </c>
      <c r="G77" s="12">
        <v>0</v>
      </c>
      <c r="H77" s="11">
        <v>40</v>
      </c>
      <c r="I77" s="11" t="s">
        <v>42</v>
      </c>
      <c r="J77" s="11">
        <v>202</v>
      </c>
      <c r="K77" s="11">
        <f t="shared" si="33"/>
        <v>-1</v>
      </c>
      <c r="L77" s="11"/>
      <c r="M77" s="11"/>
      <c r="N77" s="11"/>
      <c r="O77" s="11"/>
      <c r="P77" s="11">
        <f t="shared" si="34"/>
        <v>40.200000000000003</v>
      </c>
      <c r="Q77" s="13"/>
      <c r="R77" s="13"/>
      <c r="S77" s="13"/>
      <c r="T77" s="11"/>
      <c r="U77" s="11">
        <f t="shared" si="37"/>
        <v>13.383084577114428</v>
      </c>
      <c r="V77" s="11">
        <f t="shared" si="35"/>
        <v>13.383084577114428</v>
      </c>
      <c r="W77" s="11">
        <v>21.6</v>
      </c>
      <c r="X77" s="11">
        <v>57.6</v>
      </c>
      <c r="Y77" s="11">
        <v>65.8</v>
      </c>
      <c r="Z77" s="11">
        <v>66.2</v>
      </c>
      <c r="AA77" s="11">
        <v>63.8</v>
      </c>
      <c r="AB77" s="11">
        <v>48.4</v>
      </c>
      <c r="AC77" s="20" t="s">
        <v>114</v>
      </c>
      <c r="AD77" s="11">
        <f t="shared" si="3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115</v>
      </c>
      <c r="B78" s="1" t="s">
        <v>41</v>
      </c>
      <c r="C78" s="1"/>
      <c r="D78" s="1"/>
      <c r="E78" s="19">
        <f>E77</f>
        <v>201</v>
      </c>
      <c r="F78" s="19">
        <f>F77</f>
        <v>538</v>
      </c>
      <c r="G78" s="6">
        <v>0.4</v>
      </c>
      <c r="H78" s="1">
        <v>40</v>
      </c>
      <c r="I78" s="1" t="s">
        <v>34</v>
      </c>
      <c r="J78" s="1"/>
      <c r="K78" s="1">
        <f t="shared" si="33"/>
        <v>201</v>
      </c>
      <c r="L78" s="1"/>
      <c r="M78" s="1"/>
      <c r="N78" s="1">
        <v>0</v>
      </c>
      <c r="O78" s="1"/>
      <c r="P78" s="1">
        <f t="shared" si="34"/>
        <v>40.200000000000003</v>
      </c>
      <c r="Q78" s="5"/>
      <c r="R78" s="5">
        <f t="shared" ref="R78:R89" si="39">Q78</f>
        <v>0</v>
      </c>
      <c r="S78" s="5"/>
      <c r="T78" s="1"/>
      <c r="U78" s="1">
        <f t="shared" ref="U78:U89" si="40">(F78+N78+O78+R78)/P78</f>
        <v>13.383084577114428</v>
      </c>
      <c r="V78" s="1">
        <f t="shared" si="35"/>
        <v>13.383084577114428</v>
      </c>
      <c r="W78" s="1">
        <v>21.6</v>
      </c>
      <c r="X78" s="1">
        <v>57.6</v>
      </c>
      <c r="Y78" s="1">
        <v>65.8</v>
      </c>
      <c r="Z78" s="1">
        <v>66.2</v>
      </c>
      <c r="AA78" s="1">
        <v>63.8</v>
      </c>
      <c r="AB78" s="1">
        <v>48.4</v>
      </c>
      <c r="AC78" s="1" t="s">
        <v>116</v>
      </c>
      <c r="AD78" s="1">
        <f t="shared" ref="AD78:AD89" si="41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117</v>
      </c>
      <c r="B79" s="1" t="s">
        <v>33</v>
      </c>
      <c r="C79" s="1">
        <v>602.34500000000003</v>
      </c>
      <c r="D79" s="1">
        <v>1319.76</v>
      </c>
      <c r="E79" s="1">
        <v>597.12099999999998</v>
      </c>
      <c r="F79" s="1">
        <v>1043.2439999999999</v>
      </c>
      <c r="G79" s="6">
        <v>1</v>
      </c>
      <c r="H79" s="1">
        <v>40</v>
      </c>
      <c r="I79" s="1" t="s">
        <v>34</v>
      </c>
      <c r="J79" s="1">
        <v>578.70000000000005</v>
      </c>
      <c r="K79" s="1">
        <f t="shared" si="33"/>
        <v>18.420999999999935</v>
      </c>
      <c r="L79" s="1"/>
      <c r="M79" s="1"/>
      <c r="N79" s="1">
        <v>538.37849999999958</v>
      </c>
      <c r="O79" s="1"/>
      <c r="P79" s="1">
        <f t="shared" si="34"/>
        <v>119.4242</v>
      </c>
      <c r="Q79" s="5"/>
      <c r="R79" s="5">
        <f t="shared" si="39"/>
        <v>0</v>
      </c>
      <c r="S79" s="5"/>
      <c r="T79" s="1"/>
      <c r="U79" s="1">
        <f t="shared" si="40"/>
        <v>13.243735356820473</v>
      </c>
      <c r="V79" s="1">
        <f t="shared" si="35"/>
        <v>13.243735356820473</v>
      </c>
      <c r="W79" s="1">
        <v>168.10679999999999</v>
      </c>
      <c r="X79" s="1">
        <v>154.26419999999999</v>
      </c>
      <c r="Y79" s="1">
        <v>117.9812</v>
      </c>
      <c r="Z79" s="1">
        <v>131.41460000000001</v>
      </c>
      <c r="AA79" s="1">
        <v>101.0796</v>
      </c>
      <c r="AB79" s="1">
        <v>87.287599999999998</v>
      </c>
      <c r="AC79" s="1"/>
      <c r="AD79" s="1">
        <f t="shared" si="4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118</v>
      </c>
      <c r="B80" s="1" t="s">
        <v>33</v>
      </c>
      <c r="C80" s="1">
        <v>590.10699999999997</v>
      </c>
      <c r="D80" s="1">
        <v>611.755</v>
      </c>
      <c r="E80" s="1">
        <v>441.35199999999998</v>
      </c>
      <c r="F80" s="1">
        <v>644.54200000000003</v>
      </c>
      <c r="G80" s="6">
        <v>1</v>
      </c>
      <c r="H80" s="1">
        <v>40</v>
      </c>
      <c r="I80" s="1" t="s">
        <v>34</v>
      </c>
      <c r="J80" s="1">
        <v>421.3</v>
      </c>
      <c r="K80" s="1">
        <f t="shared" si="33"/>
        <v>20.051999999999964</v>
      </c>
      <c r="L80" s="1"/>
      <c r="M80" s="1"/>
      <c r="N80" s="1">
        <v>312.7958000000001</v>
      </c>
      <c r="O80" s="1"/>
      <c r="P80" s="1">
        <f t="shared" si="34"/>
        <v>88.270399999999995</v>
      </c>
      <c r="Q80" s="5">
        <f t="shared" ref="Q80:Q89" si="42">11*P80-O80-N80-F80</f>
        <v>13.636599999999817</v>
      </c>
      <c r="R80" s="5">
        <f t="shared" si="39"/>
        <v>13.636599999999817</v>
      </c>
      <c r="S80" s="5"/>
      <c r="T80" s="1"/>
      <c r="U80" s="1">
        <f t="shared" si="40"/>
        <v>11</v>
      </c>
      <c r="V80" s="1">
        <f t="shared" si="35"/>
        <v>10.845513331762405</v>
      </c>
      <c r="W80" s="1">
        <v>105.407</v>
      </c>
      <c r="X80" s="1">
        <v>102.3764</v>
      </c>
      <c r="Y80" s="1">
        <v>93.688000000000002</v>
      </c>
      <c r="Z80" s="1">
        <v>93.914200000000008</v>
      </c>
      <c r="AA80" s="1">
        <v>69.314800000000005</v>
      </c>
      <c r="AB80" s="1">
        <v>62.502800000000001</v>
      </c>
      <c r="AC80" s="1"/>
      <c r="AD80" s="1">
        <f t="shared" si="41"/>
        <v>14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119</v>
      </c>
      <c r="B81" s="1" t="s">
        <v>41</v>
      </c>
      <c r="C81" s="1">
        <v>479</v>
      </c>
      <c r="D81" s="1">
        <v>420</v>
      </c>
      <c r="E81" s="1">
        <v>314</v>
      </c>
      <c r="F81" s="1">
        <v>516</v>
      </c>
      <c r="G81" s="6">
        <v>0.37</v>
      </c>
      <c r="H81" s="1">
        <v>50</v>
      </c>
      <c r="I81" s="1" t="s">
        <v>34</v>
      </c>
      <c r="J81" s="1">
        <v>314</v>
      </c>
      <c r="K81" s="1">
        <f t="shared" si="33"/>
        <v>0</v>
      </c>
      <c r="L81" s="1"/>
      <c r="M81" s="1"/>
      <c r="N81" s="1">
        <v>0</v>
      </c>
      <c r="O81" s="1"/>
      <c r="P81" s="1">
        <f t="shared" si="34"/>
        <v>62.8</v>
      </c>
      <c r="Q81" s="5">
        <f>12*P81-O81-N81-F81</f>
        <v>237.59999999999991</v>
      </c>
      <c r="R81" s="5">
        <f t="shared" si="39"/>
        <v>237.59999999999991</v>
      </c>
      <c r="S81" s="5"/>
      <c r="T81" s="1"/>
      <c r="U81" s="1">
        <f t="shared" si="40"/>
        <v>11.999999999999998</v>
      </c>
      <c r="V81" s="1">
        <f t="shared" si="35"/>
        <v>8.2165605095541405</v>
      </c>
      <c r="W81" s="1">
        <v>48.4</v>
      </c>
      <c r="X81" s="1">
        <v>78</v>
      </c>
      <c r="Y81" s="1">
        <v>82.4</v>
      </c>
      <c r="Z81" s="1">
        <v>76.2</v>
      </c>
      <c r="AA81" s="1">
        <v>63.4</v>
      </c>
      <c r="AB81" s="1">
        <v>67.599999999999994</v>
      </c>
      <c r="AC81" s="1"/>
      <c r="AD81" s="1">
        <f t="shared" si="41"/>
        <v>88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120</v>
      </c>
      <c r="B82" s="1" t="s">
        <v>41</v>
      </c>
      <c r="C82" s="1">
        <v>542</v>
      </c>
      <c r="D82" s="1"/>
      <c r="E82" s="1">
        <v>138</v>
      </c>
      <c r="F82" s="1">
        <v>404</v>
      </c>
      <c r="G82" s="6">
        <v>0.6</v>
      </c>
      <c r="H82" s="1">
        <v>55</v>
      </c>
      <c r="I82" s="1" t="s">
        <v>34</v>
      </c>
      <c r="J82" s="1">
        <v>148</v>
      </c>
      <c r="K82" s="1">
        <f t="shared" si="33"/>
        <v>-10</v>
      </c>
      <c r="L82" s="1"/>
      <c r="M82" s="1"/>
      <c r="N82" s="1">
        <v>0</v>
      </c>
      <c r="O82" s="1"/>
      <c r="P82" s="1">
        <f t="shared" si="34"/>
        <v>27.6</v>
      </c>
      <c r="Q82" s="5"/>
      <c r="R82" s="5">
        <f t="shared" si="39"/>
        <v>0</v>
      </c>
      <c r="S82" s="5"/>
      <c r="T82" s="1"/>
      <c r="U82" s="1">
        <f t="shared" si="40"/>
        <v>14.637681159420289</v>
      </c>
      <c r="V82" s="1">
        <f t="shared" si="35"/>
        <v>14.637681159420289</v>
      </c>
      <c r="W82" s="1">
        <v>3.6</v>
      </c>
      <c r="X82" s="1">
        <v>10.4</v>
      </c>
      <c r="Y82" s="1">
        <v>13</v>
      </c>
      <c r="Z82" s="1">
        <v>55.4</v>
      </c>
      <c r="AA82" s="1">
        <v>55.8</v>
      </c>
      <c r="AB82" s="1">
        <v>0.6</v>
      </c>
      <c r="AC82" s="1"/>
      <c r="AD82" s="1">
        <f t="shared" si="4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121</v>
      </c>
      <c r="B83" s="1" t="s">
        <v>41</v>
      </c>
      <c r="C83" s="1">
        <v>291</v>
      </c>
      <c r="D83" s="1">
        <v>174</v>
      </c>
      <c r="E83" s="1">
        <v>132</v>
      </c>
      <c r="F83" s="1">
        <v>303</v>
      </c>
      <c r="G83" s="6">
        <v>0.4</v>
      </c>
      <c r="H83" s="1">
        <v>50</v>
      </c>
      <c r="I83" s="1" t="s">
        <v>34</v>
      </c>
      <c r="J83" s="1">
        <v>132</v>
      </c>
      <c r="K83" s="1">
        <f t="shared" si="33"/>
        <v>0</v>
      </c>
      <c r="L83" s="1"/>
      <c r="M83" s="1"/>
      <c r="N83" s="1">
        <v>0</v>
      </c>
      <c r="O83" s="1"/>
      <c r="P83" s="1">
        <f t="shared" si="34"/>
        <v>26.4</v>
      </c>
      <c r="Q83" s="5">
        <f t="shared" ref="Q83:Q85" si="43">12*P83-O83-N83-F83</f>
        <v>13.799999999999955</v>
      </c>
      <c r="R83" s="5">
        <f t="shared" si="39"/>
        <v>13.799999999999955</v>
      </c>
      <c r="S83" s="5"/>
      <c r="T83" s="1"/>
      <c r="U83" s="1">
        <f t="shared" si="40"/>
        <v>11.999999999999998</v>
      </c>
      <c r="V83" s="1">
        <f t="shared" si="35"/>
        <v>11.477272727272728</v>
      </c>
      <c r="W83" s="1">
        <v>17.8</v>
      </c>
      <c r="X83" s="1">
        <v>32.200000000000003</v>
      </c>
      <c r="Y83" s="1">
        <v>34.200000000000003</v>
      </c>
      <c r="Z83" s="1">
        <v>32.6</v>
      </c>
      <c r="AA83" s="1">
        <v>32.6</v>
      </c>
      <c r="AB83" s="1">
        <v>33</v>
      </c>
      <c r="AC83" s="1"/>
      <c r="AD83" s="1">
        <f t="shared" si="41"/>
        <v>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122</v>
      </c>
      <c r="B84" s="1" t="s">
        <v>41</v>
      </c>
      <c r="C84" s="1">
        <v>435</v>
      </c>
      <c r="D84" s="1">
        <v>48</v>
      </c>
      <c r="E84" s="1">
        <v>279</v>
      </c>
      <c r="F84" s="1">
        <v>156</v>
      </c>
      <c r="G84" s="6">
        <v>0.35</v>
      </c>
      <c r="H84" s="1">
        <v>50</v>
      </c>
      <c r="I84" s="1" t="s">
        <v>34</v>
      </c>
      <c r="J84" s="1">
        <v>281</v>
      </c>
      <c r="K84" s="1">
        <f t="shared" si="33"/>
        <v>-2</v>
      </c>
      <c r="L84" s="1"/>
      <c r="M84" s="1"/>
      <c r="N84" s="1">
        <v>0</v>
      </c>
      <c r="O84" s="1"/>
      <c r="P84" s="1">
        <f t="shared" si="34"/>
        <v>55.8</v>
      </c>
      <c r="Q84" s="5">
        <f t="shared" si="43"/>
        <v>513.59999999999991</v>
      </c>
      <c r="R84" s="5">
        <f t="shared" si="39"/>
        <v>513.59999999999991</v>
      </c>
      <c r="S84" s="5"/>
      <c r="T84" s="1"/>
      <c r="U84" s="1">
        <f t="shared" si="40"/>
        <v>11.999999999999998</v>
      </c>
      <c r="V84" s="1">
        <f t="shared" si="35"/>
        <v>2.795698924731183</v>
      </c>
      <c r="W84" s="1">
        <v>27.4</v>
      </c>
      <c r="X84" s="1">
        <v>39.4</v>
      </c>
      <c r="Y84" s="1">
        <v>36.4</v>
      </c>
      <c r="Z84" s="1">
        <v>45</v>
      </c>
      <c r="AA84" s="1">
        <v>47.8</v>
      </c>
      <c r="AB84" s="1">
        <v>29.4</v>
      </c>
      <c r="AC84" s="1"/>
      <c r="AD84" s="1">
        <f t="shared" si="41"/>
        <v>180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123</v>
      </c>
      <c r="B85" s="1" t="s">
        <v>41</v>
      </c>
      <c r="C85" s="1">
        <v>637</v>
      </c>
      <c r="D85" s="1">
        <v>114</v>
      </c>
      <c r="E85" s="1">
        <v>306</v>
      </c>
      <c r="F85" s="1">
        <v>415</v>
      </c>
      <c r="G85" s="6">
        <v>0.6</v>
      </c>
      <c r="H85" s="1">
        <v>55</v>
      </c>
      <c r="I85" s="1" t="s">
        <v>34</v>
      </c>
      <c r="J85" s="1">
        <v>312</v>
      </c>
      <c r="K85" s="1">
        <f t="shared" si="33"/>
        <v>-6</v>
      </c>
      <c r="L85" s="1"/>
      <c r="M85" s="1"/>
      <c r="N85" s="1">
        <v>0</v>
      </c>
      <c r="O85" s="1"/>
      <c r="P85" s="1">
        <f t="shared" si="34"/>
        <v>61.2</v>
      </c>
      <c r="Q85" s="5">
        <f t="shared" si="43"/>
        <v>319.40000000000009</v>
      </c>
      <c r="R85" s="5">
        <f t="shared" si="39"/>
        <v>319.40000000000009</v>
      </c>
      <c r="S85" s="5"/>
      <c r="T85" s="1"/>
      <c r="U85" s="1">
        <f t="shared" si="40"/>
        <v>12.000000000000002</v>
      </c>
      <c r="V85" s="1">
        <f t="shared" si="35"/>
        <v>6.7810457516339868</v>
      </c>
      <c r="W85" s="1">
        <v>18.2</v>
      </c>
      <c r="X85" s="1">
        <v>68.400000000000006</v>
      </c>
      <c r="Y85" s="1">
        <v>65</v>
      </c>
      <c r="Z85" s="1">
        <v>79.400000000000006</v>
      </c>
      <c r="AA85" s="1">
        <v>85.2</v>
      </c>
      <c r="AB85" s="1">
        <v>76</v>
      </c>
      <c r="AC85" s="1" t="s">
        <v>83</v>
      </c>
      <c r="AD85" s="1">
        <f t="shared" si="41"/>
        <v>192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124</v>
      </c>
      <c r="B86" s="1" t="s">
        <v>41</v>
      </c>
      <c r="C86" s="1">
        <v>69</v>
      </c>
      <c r="D86" s="1"/>
      <c r="E86" s="1">
        <v>56</v>
      </c>
      <c r="F86" s="1">
        <v>13</v>
      </c>
      <c r="G86" s="6">
        <v>0.4</v>
      </c>
      <c r="H86" s="1">
        <v>30</v>
      </c>
      <c r="I86" s="1" t="s">
        <v>34</v>
      </c>
      <c r="J86" s="1">
        <v>56</v>
      </c>
      <c r="K86" s="1">
        <f t="shared" si="33"/>
        <v>0</v>
      </c>
      <c r="L86" s="1"/>
      <c r="M86" s="1"/>
      <c r="N86" s="1">
        <v>0</v>
      </c>
      <c r="O86" s="1"/>
      <c r="P86" s="1">
        <f t="shared" si="34"/>
        <v>11.2</v>
      </c>
      <c r="Q86" s="5">
        <f>7*P86-O86-N86-F86</f>
        <v>65.399999999999991</v>
      </c>
      <c r="R86" s="5">
        <f t="shared" si="39"/>
        <v>65.399999999999991</v>
      </c>
      <c r="S86" s="5"/>
      <c r="T86" s="1"/>
      <c r="U86" s="1">
        <f t="shared" si="40"/>
        <v>7</v>
      </c>
      <c r="V86" s="1">
        <f t="shared" si="35"/>
        <v>1.1607142857142858</v>
      </c>
      <c r="W86" s="1">
        <v>3.6</v>
      </c>
      <c r="X86" s="1">
        <v>1.2</v>
      </c>
      <c r="Y86" s="1">
        <v>0.2</v>
      </c>
      <c r="Z86" s="1">
        <v>7.2</v>
      </c>
      <c r="AA86" s="1">
        <v>8.8000000000000007</v>
      </c>
      <c r="AB86" s="1">
        <v>1.6</v>
      </c>
      <c r="AC86" s="1"/>
      <c r="AD86" s="1">
        <f t="shared" si="41"/>
        <v>26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41</v>
      </c>
      <c r="C87" s="1">
        <v>168</v>
      </c>
      <c r="D87" s="1"/>
      <c r="E87" s="1">
        <v>86</v>
      </c>
      <c r="F87" s="1">
        <v>82</v>
      </c>
      <c r="G87" s="6">
        <v>0.45</v>
      </c>
      <c r="H87" s="1">
        <v>40</v>
      </c>
      <c r="I87" s="1" t="s">
        <v>34</v>
      </c>
      <c r="J87" s="1">
        <v>85</v>
      </c>
      <c r="K87" s="1">
        <f t="shared" si="33"/>
        <v>1</v>
      </c>
      <c r="L87" s="1"/>
      <c r="M87" s="1"/>
      <c r="N87" s="1">
        <v>0</v>
      </c>
      <c r="O87" s="1"/>
      <c r="P87" s="1">
        <f t="shared" si="34"/>
        <v>17.2</v>
      </c>
      <c r="Q87" s="5">
        <f t="shared" si="42"/>
        <v>107.19999999999999</v>
      </c>
      <c r="R87" s="5">
        <f t="shared" si="39"/>
        <v>107.19999999999999</v>
      </c>
      <c r="S87" s="5"/>
      <c r="T87" s="1"/>
      <c r="U87" s="1">
        <f t="shared" si="40"/>
        <v>11</v>
      </c>
      <c r="V87" s="1">
        <f t="shared" si="35"/>
        <v>4.7674418604651168</v>
      </c>
      <c r="W87" s="1">
        <v>3.6</v>
      </c>
      <c r="X87" s="1">
        <v>0</v>
      </c>
      <c r="Y87" s="1">
        <v>0</v>
      </c>
      <c r="Z87" s="1">
        <v>16.8</v>
      </c>
      <c r="AA87" s="1">
        <v>19.2</v>
      </c>
      <c r="AB87" s="1">
        <v>2.4</v>
      </c>
      <c r="AC87" s="1"/>
      <c r="AD87" s="1">
        <f t="shared" si="41"/>
        <v>48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33</v>
      </c>
      <c r="C88" s="1">
        <v>89.697999999999993</v>
      </c>
      <c r="D88" s="1"/>
      <c r="E88" s="1">
        <v>9.5890000000000004</v>
      </c>
      <c r="F88" s="1">
        <v>78.73</v>
      </c>
      <c r="G88" s="6">
        <v>1</v>
      </c>
      <c r="H88" s="1">
        <v>45</v>
      </c>
      <c r="I88" s="1" t="s">
        <v>34</v>
      </c>
      <c r="J88" s="1">
        <v>37.5</v>
      </c>
      <c r="K88" s="1">
        <f t="shared" si="33"/>
        <v>-27.911000000000001</v>
      </c>
      <c r="L88" s="1"/>
      <c r="M88" s="1"/>
      <c r="N88" s="1">
        <v>0</v>
      </c>
      <c r="O88" s="1"/>
      <c r="P88" s="1">
        <f t="shared" si="34"/>
        <v>1.9178000000000002</v>
      </c>
      <c r="Q88" s="5"/>
      <c r="R88" s="5">
        <f t="shared" si="39"/>
        <v>0</v>
      </c>
      <c r="S88" s="5"/>
      <c r="T88" s="1"/>
      <c r="U88" s="1">
        <f t="shared" si="40"/>
        <v>41.052247366774431</v>
      </c>
      <c r="V88" s="1">
        <f t="shared" si="35"/>
        <v>41.052247366774431</v>
      </c>
      <c r="W88" s="1">
        <v>9.9715999999999987</v>
      </c>
      <c r="X88" s="1">
        <v>20.381799999999998</v>
      </c>
      <c r="Y88" s="1">
        <v>9.0716000000000001</v>
      </c>
      <c r="Z88" s="1">
        <v>9.1147999999999989</v>
      </c>
      <c r="AA88" s="1">
        <v>17.7852</v>
      </c>
      <c r="AB88" s="1">
        <v>15.196199999999999</v>
      </c>
      <c r="AC88" s="21" t="s">
        <v>146</v>
      </c>
      <c r="AD88" s="1">
        <f t="shared" si="4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128</v>
      </c>
      <c r="B89" s="1" t="s">
        <v>33</v>
      </c>
      <c r="C89" s="1">
        <v>590.90700000000004</v>
      </c>
      <c r="D89" s="1">
        <v>121.312</v>
      </c>
      <c r="E89" s="1">
        <v>468.22500000000002</v>
      </c>
      <c r="F89" s="1">
        <v>158.71199999999999</v>
      </c>
      <c r="G89" s="6">
        <v>1</v>
      </c>
      <c r="H89" s="1">
        <v>40</v>
      </c>
      <c r="I89" s="1" t="s">
        <v>34</v>
      </c>
      <c r="J89" s="1">
        <v>453.95</v>
      </c>
      <c r="K89" s="1">
        <f t="shared" si="33"/>
        <v>14.275000000000034</v>
      </c>
      <c r="L89" s="1"/>
      <c r="M89" s="1"/>
      <c r="N89" s="1">
        <v>514.81140000000005</v>
      </c>
      <c r="O89" s="1"/>
      <c r="P89" s="1">
        <f t="shared" si="34"/>
        <v>93.64500000000001</v>
      </c>
      <c r="Q89" s="5">
        <f t="shared" si="42"/>
        <v>356.57159999999999</v>
      </c>
      <c r="R89" s="5">
        <f t="shared" si="39"/>
        <v>356.57159999999999</v>
      </c>
      <c r="S89" s="5"/>
      <c r="T89" s="1"/>
      <c r="U89" s="1">
        <f t="shared" si="40"/>
        <v>10.999999999999998</v>
      </c>
      <c r="V89" s="1">
        <f t="shared" si="35"/>
        <v>7.1923049815793689</v>
      </c>
      <c r="W89" s="1">
        <v>78.817999999999998</v>
      </c>
      <c r="X89" s="1">
        <v>55.838199999999993</v>
      </c>
      <c r="Y89" s="1">
        <v>68.018000000000001</v>
      </c>
      <c r="Z89" s="1">
        <v>73.974800000000002</v>
      </c>
      <c r="AA89" s="1">
        <v>61.009599999999999</v>
      </c>
      <c r="AB89" s="1">
        <v>47.5944</v>
      </c>
      <c r="AC89" s="1"/>
      <c r="AD89" s="1">
        <f t="shared" si="41"/>
        <v>357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129</v>
      </c>
      <c r="B90" s="11" t="s">
        <v>41</v>
      </c>
      <c r="C90" s="11"/>
      <c r="D90" s="11">
        <v>18</v>
      </c>
      <c r="E90" s="11">
        <v>2</v>
      </c>
      <c r="F90" s="11">
        <v>16</v>
      </c>
      <c r="G90" s="12">
        <v>0</v>
      </c>
      <c r="H90" s="11" t="e">
        <v>#N/A</v>
      </c>
      <c r="I90" s="11" t="s">
        <v>42</v>
      </c>
      <c r="J90" s="11">
        <v>2</v>
      </c>
      <c r="K90" s="11">
        <f t="shared" si="33"/>
        <v>0</v>
      </c>
      <c r="L90" s="11"/>
      <c r="M90" s="11"/>
      <c r="N90" s="11">
        <v>22.400000000000009</v>
      </c>
      <c r="O90" s="11"/>
      <c r="P90" s="11">
        <f t="shared" si="34"/>
        <v>0.4</v>
      </c>
      <c r="Q90" s="13"/>
      <c r="R90" s="13"/>
      <c r="S90" s="13"/>
      <c r="T90" s="11"/>
      <c r="U90" s="11">
        <f t="shared" si="37"/>
        <v>96.000000000000014</v>
      </c>
      <c r="V90" s="11">
        <f t="shared" si="35"/>
        <v>96.000000000000014</v>
      </c>
      <c r="W90" s="11">
        <v>3.2</v>
      </c>
      <c r="X90" s="11">
        <v>3.2</v>
      </c>
      <c r="Y90" s="11">
        <v>0</v>
      </c>
      <c r="Z90" s="11">
        <v>0</v>
      </c>
      <c r="AA90" s="11">
        <v>0</v>
      </c>
      <c r="AB90" s="11">
        <v>0</v>
      </c>
      <c r="AC90" s="11" t="s">
        <v>112</v>
      </c>
      <c r="AD90" s="11">
        <f t="shared" si="3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130</v>
      </c>
      <c r="B91" s="11" t="s">
        <v>41</v>
      </c>
      <c r="C91" s="11"/>
      <c r="D91" s="11"/>
      <c r="E91" s="19">
        <f>E93</f>
        <v>15</v>
      </c>
      <c r="F91" s="19">
        <f>F93</f>
        <v>32</v>
      </c>
      <c r="G91" s="12">
        <v>0</v>
      </c>
      <c r="H91" s="11" t="e">
        <v>#N/A</v>
      </c>
      <c r="I91" s="11" t="s">
        <v>42</v>
      </c>
      <c r="J91" s="11"/>
      <c r="K91" s="11">
        <f t="shared" si="33"/>
        <v>15</v>
      </c>
      <c r="L91" s="11"/>
      <c r="M91" s="11"/>
      <c r="N91" s="11">
        <v>10</v>
      </c>
      <c r="O91" s="11"/>
      <c r="P91" s="11">
        <f t="shared" si="34"/>
        <v>3</v>
      </c>
      <c r="Q91" s="13"/>
      <c r="R91" s="13"/>
      <c r="S91" s="13"/>
      <c r="T91" s="11"/>
      <c r="U91" s="11">
        <f t="shared" si="37"/>
        <v>14</v>
      </c>
      <c r="V91" s="11">
        <f t="shared" si="35"/>
        <v>14</v>
      </c>
      <c r="W91" s="11">
        <v>3.6</v>
      </c>
      <c r="X91" s="11">
        <v>3.6</v>
      </c>
      <c r="Y91" s="11">
        <v>3.2</v>
      </c>
      <c r="Z91" s="11">
        <v>3.2</v>
      </c>
      <c r="AA91" s="11">
        <v>1.8</v>
      </c>
      <c r="AB91" s="11">
        <v>1.2</v>
      </c>
      <c r="AC91" s="11" t="s">
        <v>152</v>
      </c>
      <c r="AD91" s="11">
        <f t="shared" si="3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131</v>
      </c>
      <c r="B92" s="1" t="s">
        <v>41</v>
      </c>
      <c r="C92" s="1">
        <v>43</v>
      </c>
      <c r="D92" s="1"/>
      <c r="E92" s="1">
        <v>24</v>
      </c>
      <c r="F92" s="1"/>
      <c r="G92" s="6">
        <v>0.11</v>
      </c>
      <c r="H92" s="1">
        <v>150</v>
      </c>
      <c r="I92" s="1" t="s">
        <v>36</v>
      </c>
      <c r="J92" s="1">
        <v>29</v>
      </c>
      <c r="K92" s="1">
        <f t="shared" si="33"/>
        <v>-5</v>
      </c>
      <c r="L92" s="1"/>
      <c r="M92" s="1"/>
      <c r="N92" s="1">
        <v>0</v>
      </c>
      <c r="O92" s="1"/>
      <c r="P92" s="1">
        <f t="shared" si="34"/>
        <v>4.8</v>
      </c>
      <c r="Q92" s="5">
        <f>7*P92-O92-N92-F92</f>
        <v>33.6</v>
      </c>
      <c r="R92" s="5">
        <v>100</v>
      </c>
      <c r="S92" s="5">
        <v>100</v>
      </c>
      <c r="T92" s="1" t="s">
        <v>150</v>
      </c>
      <c r="U92" s="1">
        <f>(F92+N92+O92+R92)/P92</f>
        <v>20.833333333333336</v>
      </c>
      <c r="V92" s="1">
        <f t="shared" si="35"/>
        <v>0</v>
      </c>
      <c r="W92" s="1">
        <v>8</v>
      </c>
      <c r="X92" s="1">
        <v>5.6</v>
      </c>
      <c r="Y92" s="1">
        <v>6</v>
      </c>
      <c r="Z92" s="1">
        <v>8.4</v>
      </c>
      <c r="AA92" s="1">
        <v>6.6</v>
      </c>
      <c r="AB92" s="1">
        <v>4.2</v>
      </c>
      <c r="AC92" s="1"/>
      <c r="AD92" s="1">
        <f>ROUND(R92*G92,0)</f>
        <v>11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132</v>
      </c>
      <c r="B93" s="11" t="s">
        <v>41</v>
      </c>
      <c r="C93" s="11">
        <v>23</v>
      </c>
      <c r="D93" s="20">
        <v>24</v>
      </c>
      <c r="E93" s="19">
        <v>15</v>
      </c>
      <c r="F93" s="19">
        <v>32</v>
      </c>
      <c r="G93" s="12">
        <v>0</v>
      </c>
      <c r="H93" s="11" t="e">
        <v>#N/A</v>
      </c>
      <c r="I93" s="11" t="s">
        <v>42</v>
      </c>
      <c r="J93" s="11">
        <v>16</v>
      </c>
      <c r="K93" s="11">
        <f t="shared" si="33"/>
        <v>-1</v>
      </c>
      <c r="L93" s="11"/>
      <c r="M93" s="11"/>
      <c r="N93" s="11"/>
      <c r="O93" s="11"/>
      <c r="P93" s="11">
        <f t="shared" si="34"/>
        <v>3</v>
      </c>
      <c r="Q93" s="13"/>
      <c r="R93" s="13"/>
      <c r="S93" s="13"/>
      <c r="T93" s="11"/>
      <c r="U93" s="11">
        <f t="shared" si="37"/>
        <v>10.666666666666666</v>
      </c>
      <c r="V93" s="11">
        <f t="shared" si="35"/>
        <v>10.666666666666666</v>
      </c>
      <c r="W93" s="11">
        <v>3.6</v>
      </c>
      <c r="X93" s="11">
        <v>3.6</v>
      </c>
      <c r="Y93" s="11">
        <v>3.2</v>
      </c>
      <c r="Z93" s="11">
        <v>3.2</v>
      </c>
      <c r="AA93" s="11">
        <v>1.8</v>
      </c>
      <c r="AB93" s="11">
        <v>0.6</v>
      </c>
      <c r="AC93" s="20" t="s">
        <v>133</v>
      </c>
      <c r="AD93" s="11">
        <f t="shared" si="3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134</v>
      </c>
      <c r="B94" s="1" t="s">
        <v>33</v>
      </c>
      <c r="C94" s="1">
        <v>445.31700000000001</v>
      </c>
      <c r="D94" s="1">
        <v>212.23599999999999</v>
      </c>
      <c r="E94" s="1">
        <v>226.434</v>
      </c>
      <c r="F94" s="1">
        <v>394.73899999999998</v>
      </c>
      <c r="G94" s="6">
        <v>1</v>
      </c>
      <c r="H94" s="1">
        <v>50</v>
      </c>
      <c r="I94" s="1" t="s">
        <v>34</v>
      </c>
      <c r="J94" s="1">
        <v>208.65</v>
      </c>
      <c r="K94" s="1">
        <f t="shared" si="33"/>
        <v>17.783999999999992</v>
      </c>
      <c r="L94" s="1"/>
      <c r="M94" s="1"/>
      <c r="N94" s="1">
        <v>92.529099999999858</v>
      </c>
      <c r="O94" s="1"/>
      <c r="P94" s="1">
        <f t="shared" si="34"/>
        <v>45.286799999999999</v>
      </c>
      <c r="Q94" s="5">
        <f t="shared" ref="Q94" si="44">12*P94-O94-N94-F94</f>
        <v>56.173500000000161</v>
      </c>
      <c r="R94" s="5">
        <f t="shared" ref="R94:R97" si="45">Q94</f>
        <v>56.173500000000161</v>
      </c>
      <c r="S94" s="5"/>
      <c r="T94" s="1"/>
      <c r="U94" s="1">
        <f t="shared" ref="U94:U97" si="46">(F94+N94+O94+R94)/P94</f>
        <v>12</v>
      </c>
      <c r="V94" s="1">
        <f t="shared" si="35"/>
        <v>10.759605447945093</v>
      </c>
      <c r="W94" s="1">
        <v>53.726399999999998</v>
      </c>
      <c r="X94" s="1">
        <v>56.024199999999993</v>
      </c>
      <c r="Y94" s="1">
        <v>66.759600000000006</v>
      </c>
      <c r="Z94" s="1">
        <v>63.863</v>
      </c>
      <c r="AA94" s="1">
        <v>48.276400000000002</v>
      </c>
      <c r="AB94" s="1">
        <v>45.756799999999998</v>
      </c>
      <c r="AC94" s="1"/>
      <c r="AD94" s="1">
        <f t="shared" ref="AD94:AD97" si="47">ROUND(R94*G94,0)</f>
        <v>56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33</v>
      </c>
      <c r="C95" s="1">
        <v>185.05500000000001</v>
      </c>
      <c r="D95" s="1">
        <v>69.53</v>
      </c>
      <c r="E95" s="1">
        <v>135.53399999999999</v>
      </c>
      <c r="F95" s="1">
        <v>87.224000000000004</v>
      </c>
      <c r="G95" s="6">
        <v>1</v>
      </c>
      <c r="H95" s="1">
        <v>55</v>
      </c>
      <c r="I95" s="1" t="s">
        <v>34</v>
      </c>
      <c r="J95" s="1">
        <v>127.2</v>
      </c>
      <c r="K95" s="1">
        <f t="shared" si="33"/>
        <v>8.333999999999989</v>
      </c>
      <c r="L95" s="1"/>
      <c r="M95" s="1"/>
      <c r="N95" s="1">
        <v>0</v>
      </c>
      <c r="O95" s="1"/>
      <c r="P95" s="1">
        <f t="shared" si="34"/>
        <v>27.1068</v>
      </c>
      <c r="Q95" s="5">
        <f>10*P95-O95-N95-F95</f>
        <v>183.84399999999999</v>
      </c>
      <c r="R95" s="5">
        <v>50</v>
      </c>
      <c r="S95" s="5">
        <v>50</v>
      </c>
      <c r="T95" s="1" t="s">
        <v>147</v>
      </c>
      <c r="U95" s="1">
        <f t="shared" si="46"/>
        <v>5.0623459796065928</v>
      </c>
      <c r="V95" s="1">
        <f t="shared" si="35"/>
        <v>3.2177903699440731</v>
      </c>
      <c r="W95" s="1">
        <v>15.611000000000001</v>
      </c>
      <c r="X95" s="1">
        <v>19.346399999999999</v>
      </c>
      <c r="Y95" s="1">
        <v>37.567999999999998</v>
      </c>
      <c r="Z95" s="1">
        <v>37.034799999999997</v>
      </c>
      <c r="AA95" s="1">
        <v>45.693800000000003</v>
      </c>
      <c r="AB95" s="1">
        <v>50.478999999999999</v>
      </c>
      <c r="AC95" s="1" t="s">
        <v>127</v>
      </c>
      <c r="AD95" s="1">
        <f t="shared" si="47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33</v>
      </c>
      <c r="C96" s="1">
        <v>271.81599999999997</v>
      </c>
      <c r="D96" s="1">
        <v>229.53</v>
      </c>
      <c r="E96" s="1">
        <v>141.76499999999999</v>
      </c>
      <c r="F96" s="1">
        <v>265.70999999999998</v>
      </c>
      <c r="G96" s="6">
        <v>1</v>
      </c>
      <c r="H96" s="1">
        <v>55</v>
      </c>
      <c r="I96" s="1" t="s">
        <v>34</v>
      </c>
      <c r="J96" s="1">
        <v>136.6</v>
      </c>
      <c r="K96" s="1">
        <f t="shared" si="33"/>
        <v>5.164999999999992</v>
      </c>
      <c r="L96" s="1"/>
      <c r="M96" s="1"/>
      <c r="N96" s="1">
        <v>100</v>
      </c>
      <c r="O96" s="1"/>
      <c r="P96" s="1">
        <f t="shared" si="34"/>
        <v>28.352999999999998</v>
      </c>
      <c r="Q96" s="5"/>
      <c r="R96" s="5">
        <f t="shared" si="45"/>
        <v>0</v>
      </c>
      <c r="S96" s="5"/>
      <c r="T96" s="1"/>
      <c r="U96" s="1">
        <f t="shared" si="46"/>
        <v>12.898458716890628</v>
      </c>
      <c r="V96" s="1">
        <f t="shared" si="35"/>
        <v>12.898458716890628</v>
      </c>
      <c r="W96" s="1">
        <v>49.817799999999998</v>
      </c>
      <c r="X96" s="1">
        <v>47.637999999999998</v>
      </c>
      <c r="Y96" s="1">
        <v>43.101199999999999</v>
      </c>
      <c r="Z96" s="1">
        <v>47.638399999999997</v>
      </c>
      <c r="AA96" s="1">
        <v>48.154600000000002</v>
      </c>
      <c r="AB96" s="1">
        <v>46.933599999999998</v>
      </c>
      <c r="AC96" s="1" t="s">
        <v>137</v>
      </c>
      <c r="AD96" s="1">
        <f t="shared" si="4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138</v>
      </c>
      <c r="B97" s="1" t="s">
        <v>41</v>
      </c>
      <c r="C97" s="1">
        <v>32</v>
      </c>
      <c r="D97" s="1">
        <v>51</v>
      </c>
      <c r="E97" s="1">
        <v>10</v>
      </c>
      <c r="F97" s="1">
        <v>44</v>
      </c>
      <c r="G97" s="6">
        <v>0.4</v>
      </c>
      <c r="H97" s="1">
        <v>55</v>
      </c>
      <c r="I97" s="1" t="s">
        <v>34</v>
      </c>
      <c r="J97" s="1">
        <v>12</v>
      </c>
      <c r="K97" s="1">
        <f t="shared" si="33"/>
        <v>-2</v>
      </c>
      <c r="L97" s="1"/>
      <c r="M97" s="1"/>
      <c r="N97" s="1">
        <v>0</v>
      </c>
      <c r="O97" s="1"/>
      <c r="P97" s="1">
        <f t="shared" si="34"/>
        <v>2</v>
      </c>
      <c r="Q97" s="5"/>
      <c r="R97" s="5">
        <f t="shared" si="45"/>
        <v>0</v>
      </c>
      <c r="S97" s="5"/>
      <c r="T97" s="1"/>
      <c r="U97" s="1">
        <f t="shared" si="46"/>
        <v>22</v>
      </c>
      <c r="V97" s="1">
        <f t="shared" si="35"/>
        <v>22</v>
      </c>
      <c r="W97" s="1">
        <v>5</v>
      </c>
      <c r="X97" s="1">
        <v>5.6</v>
      </c>
      <c r="Y97" s="1">
        <v>7.2</v>
      </c>
      <c r="Z97" s="1">
        <v>6.6</v>
      </c>
      <c r="AA97" s="1">
        <v>1.2</v>
      </c>
      <c r="AB97" s="1">
        <v>1.4</v>
      </c>
      <c r="AC97" s="21" t="s">
        <v>146</v>
      </c>
      <c r="AD97" s="1">
        <f t="shared" si="4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1" t="s">
        <v>139</v>
      </c>
      <c r="B98" s="11" t="s">
        <v>33</v>
      </c>
      <c r="C98" s="11">
        <v>1.4379999999999999</v>
      </c>
      <c r="D98" s="11"/>
      <c r="E98" s="11"/>
      <c r="F98" s="11">
        <v>1.4379999999999999</v>
      </c>
      <c r="G98" s="12">
        <v>0</v>
      </c>
      <c r="H98" s="11" t="e">
        <v>#N/A</v>
      </c>
      <c r="I98" s="11" t="s">
        <v>42</v>
      </c>
      <c r="J98" s="11">
        <v>3.6</v>
      </c>
      <c r="K98" s="11">
        <f t="shared" si="33"/>
        <v>-3.6</v>
      </c>
      <c r="L98" s="11"/>
      <c r="M98" s="11"/>
      <c r="N98" s="11"/>
      <c r="O98" s="11"/>
      <c r="P98" s="11">
        <f t="shared" si="34"/>
        <v>0</v>
      </c>
      <c r="Q98" s="13"/>
      <c r="R98" s="13"/>
      <c r="S98" s="13"/>
      <c r="T98" s="11"/>
      <c r="U98" s="11" t="e">
        <f t="shared" si="37"/>
        <v>#DIV/0!</v>
      </c>
      <c r="V98" s="11" t="e">
        <f t="shared" si="35"/>
        <v>#DIV/0!</v>
      </c>
      <c r="W98" s="11">
        <v>-0.1588</v>
      </c>
      <c r="X98" s="11">
        <v>-0.1588</v>
      </c>
      <c r="Y98" s="11">
        <v>0</v>
      </c>
      <c r="Z98" s="11">
        <v>0</v>
      </c>
      <c r="AA98" s="11">
        <v>0</v>
      </c>
      <c r="AB98" s="11">
        <v>0</v>
      </c>
      <c r="AC98" s="11" t="s">
        <v>140</v>
      </c>
      <c r="AD98" s="11">
        <f t="shared" si="3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141</v>
      </c>
      <c r="B99" s="1" t="s">
        <v>41</v>
      </c>
      <c r="C99" s="1">
        <v>7</v>
      </c>
      <c r="D99" s="1">
        <v>90</v>
      </c>
      <c r="E99" s="1">
        <v>8</v>
      </c>
      <c r="F99" s="1">
        <v>86</v>
      </c>
      <c r="G99" s="6">
        <v>0.4</v>
      </c>
      <c r="H99" s="1">
        <v>55</v>
      </c>
      <c r="I99" s="1" t="s">
        <v>34</v>
      </c>
      <c r="J99" s="1">
        <v>8</v>
      </c>
      <c r="K99" s="1">
        <f t="shared" ref="K99:K101" si="48">E99-J99</f>
        <v>0</v>
      </c>
      <c r="L99" s="1"/>
      <c r="M99" s="1"/>
      <c r="N99" s="1">
        <v>0</v>
      </c>
      <c r="O99" s="1"/>
      <c r="P99" s="1">
        <f t="shared" si="34"/>
        <v>1.6</v>
      </c>
      <c r="Q99" s="5"/>
      <c r="R99" s="5">
        <f t="shared" ref="R99:R104" si="49">Q99</f>
        <v>0</v>
      </c>
      <c r="S99" s="5"/>
      <c r="T99" s="1"/>
      <c r="U99" s="1">
        <f t="shared" ref="U99:U101" si="50">(F99+N99+O99+R99)/P99</f>
        <v>53.75</v>
      </c>
      <c r="V99" s="1">
        <f t="shared" si="35"/>
        <v>53.75</v>
      </c>
      <c r="W99" s="1">
        <v>3</v>
      </c>
      <c r="X99" s="1">
        <v>8.1999999999999993</v>
      </c>
      <c r="Y99" s="1">
        <v>7.8</v>
      </c>
      <c r="Z99" s="1">
        <v>2.8</v>
      </c>
      <c r="AA99" s="1">
        <v>1.6</v>
      </c>
      <c r="AB99" s="1">
        <v>1.4</v>
      </c>
      <c r="AC99" s="1"/>
      <c r="AD99" s="1">
        <f t="shared" ref="AD99:AD104" si="51">ROUND(R99*G99,0)</f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142</v>
      </c>
      <c r="B100" s="1" t="s">
        <v>41</v>
      </c>
      <c r="C100" s="1"/>
      <c r="D100" s="1"/>
      <c r="E100" s="1"/>
      <c r="F100" s="1"/>
      <c r="G100" s="6">
        <v>0.3</v>
      </c>
      <c r="H100" s="1">
        <v>30</v>
      </c>
      <c r="I100" s="1" t="s">
        <v>34</v>
      </c>
      <c r="J100" s="1"/>
      <c r="K100" s="1">
        <f t="shared" si="48"/>
        <v>0</v>
      </c>
      <c r="L100" s="1"/>
      <c r="M100" s="1"/>
      <c r="N100" s="1">
        <v>30</v>
      </c>
      <c r="O100" s="1"/>
      <c r="P100" s="1">
        <f t="shared" si="34"/>
        <v>0</v>
      </c>
      <c r="Q100" s="5"/>
      <c r="R100" s="5">
        <v>50</v>
      </c>
      <c r="S100" s="5">
        <v>50</v>
      </c>
      <c r="T100" s="1" t="s">
        <v>151</v>
      </c>
      <c r="U100" s="1" t="e">
        <f t="shared" si="50"/>
        <v>#DIV/0!</v>
      </c>
      <c r="V100" s="1" t="e">
        <f t="shared" si="35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143</v>
      </c>
      <c r="AD100" s="1">
        <f t="shared" si="51"/>
        <v>15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144</v>
      </c>
      <c r="B101" s="1" t="s">
        <v>41</v>
      </c>
      <c r="C101" s="1"/>
      <c r="D101" s="1"/>
      <c r="E101" s="1"/>
      <c r="F101" s="1"/>
      <c r="G101" s="6">
        <v>0.3</v>
      </c>
      <c r="H101" s="1">
        <v>30</v>
      </c>
      <c r="I101" s="1" t="s">
        <v>34</v>
      </c>
      <c r="J101" s="1"/>
      <c r="K101" s="1">
        <f t="shared" si="48"/>
        <v>0</v>
      </c>
      <c r="L101" s="1"/>
      <c r="M101" s="1"/>
      <c r="N101" s="1">
        <v>30</v>
      </c>
      <c r="O101" s="1"/>
      <c r="P101" s="1">
        <f t="shared" si="34"/>
        <v>0</v>
      </c>
      <c r="Q101" s="5"/>
      <c r="R101" s="5">
        <v>50</v>
      </c>
      <c r="S101" s="5">
        <v>50</v>
      </c>
      <c r="T101" s="1" t="s">
        <v>151</v>
      </c>
      <c r="U101" s="1" t="e">
        <f t="shared" si="50"/>
        <v>#DIV/0!</v>
      </c>
      <c r="V101" s="1" t="e">
        <f t="shared" si="35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143</v>
      </c>
      <c r="AD101" s="1">
        <f t="shared" si="51"/>
        <v>15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153</v>
      </c>
      <c r="B102" s="1" t="s">
        <v>41</v>
      </c>
      <c r="C102" s="1"/>
      <c r="D102" s="1"/>
      <c r="E102" s="1"/>
      <c r="F102" s="1"/>
      <c r="G102" s="23">
        <v>0.06</v>
      </c>
      <c r="H102" s="1">
        <v>60</v>
      </c>
      <c r="I102" s="1" t="s">
        <v>34</v>
      </c>
      <c r="J102" s="1"/>
      <c r="K102" s="1"/>
      <c r="L102" s="1"/>
      <c r="M102" s="1"/>
      <c r="N102" s="1"/>
      <c r="O102" s="1"/>
      <c r="P102" s="1"/>
      <c r="Q102" s="1">
        <v>60</v>
      </c>
      <c r="R102" s="5">
        <f t="shared" si="49"/>
        <v>60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143</v>
      </c>
      <c r="AD102" s="1">
        <f t="shared" si="51"/>
        <v>4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154</v>
      </c>
      <c r="B103" s="1" t="s">
        <v>41</v>
      </c>
      <c r="C103" s="1"/>
      <c r="D103" s="1"/>
      <c r="E103" s="1"/>
      <c r="F103" s="1"/>
      <c r="G103" s="23">
        <v>0.1</v>
      </c>
      <c r="H103" s="1">
        <v>60</v>
      </c>
      <c r="I103" s="1" t="s">
        <v>34</v>
      </c>
      <c r="J103" s="1"/>
      <c r="K103" s="1"/>
      <c r="L103" s="1"/>
      <c r="M103" s="1"/>
      <c r="N103" s="1"/>
      <c r="O103" s="1"/>
      <c r="P103" s="1"/>
      <c r="Q103" s="1">
        <v>60</v>
      </c>
      <c r="R103" s="5">
        <f t="shared" si="49"/>
        <v>60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143</v>
      </c>
      <c r="AD103" s="1">
        <f t="shared" si="51"/>
        <v>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155</v>
      </c>
      <c r="B104" s="1" t="s">
        <v>41</v>
      </c>
      <c r="C104" s="1"/>
      <c r="D104" s="1"/>
      <c r="E104" s="1"/>
      <c r="F104" s="1"/>
      <c r="G104" s="23">
        <v>0.15</v>
      </c>
      <c r="H104" s="1">
        <v>60</v>
      </c>
      <c r="I104" s="1" t="s">
        <v>34</v>
      </c>
      <c r="J104" s="1"/>
      <c r="K104" s="1"/>
      <c r="L104" s="1"/>
      <c r="M104" s="1"/>
      <c r="N104" s="1"/>
      <c r="O104" s="1"/>
      <c r="P104" s="1"/>
      <c r="Q104" s="1">
        <v>90</v>
      </c>
      <c r="R104" s="5">
        <f t="shared" si="49"/>
        <v>90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143</v>
      </c>
      <c r="AD104" s="1">
        <f t="shared" si="51"/>
        <v>14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D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2024-05-08T10:25:55Z</dcterms:created>
  <dcterms:modified xsi:type="dcterms:W3CDTF">2024-05-09T06:54:03Z</dcterms:modified>
</cp:coreProperties>
</file>