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CD787D4-68E7-4AE0-AD77-901B56E831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Y482" i="1" s="1"/>
  <c r="O482" i="1"/>
  <c r="Y481" i="1"/>
  <c r="Y484" i="1" s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X370" i="1" s="1"/>
  <c r="O365" i="1"/>
  <c r="W363" i="1"/>
  <c r="W362" i="1"/>
  <c r="X361" i="1"/>
  <c r="Y361" i="1" s="1"/>
  <c r="O361" i="1"/>
  <c r="Y360" i="1"/>
  <c r="Y362" i="1" s="1"/>
  <c r="X360" i="1"/>
  <c r="X362" i="1" s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W344" i="1"/>
  <c r="Y343" i="1"/>
  <c r="X343" i="1"/>
  <c r="O343" i="1"/>
  <c r="X342" i="1"/>
  <c r="X345" i="1" s="1"/>
  <c r="O342" i="1"/>
  <c r="W340" i="1"/>
  <c r="W339" i="1"/>
  <c r="X338" i="1"/>
  <c r="Y338" i="1" s="1"/>
  <c r="O338" i="1"/>
  <c r="Y337" i="1"/>
  <c r="X337" i="1"/>
  <c r="O337" i="1"/>
  <c r="X336" i="1"/>
  <c r="X339" i="1" s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X327" i="1"/>
  <c r="O327" i="1"/>
  <c r="X326" i="1"/>
  <c r="Y326" i="1" s="1"/>
  <c r="O326" i="1"/>
  <c r="Y325" i="1"/>
  <c r="Y333" i="1" s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X313" i="1" s="1"/>
  <c r="O309" i="1"/>
  <c r="W307" i="1"/>
  <c r="X306" i="1"/>
  <c r="W306" i="1"/>
  <c r="Y305" i="1"/>
  <c r="Y306" i="1" s="1"/>
  <c r="X305" i="1"/>
  <c r="O305" i="1"/>
  <c r="W302" i="1"/>
  <c r="W301" i="1"/>
  <c r="Y300" i="1"/>
  <c r="X300" i="1"/>
  <c r="O300" i="1"/>
  <c r="X299" i="1"/>
  <c r="X302" i="1" s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543" i="1" s="1"/>
  <c r="O289" i="1"/>
  <c r="W286" i="1"/>
  <c r="W285" i="1"/>
  <c r="X284" i="1"/>
  <c r="Y284" i="1" s="1"/>
  <c r="O284" i="1"/>
  <c r="Y283" i="1"/>
  <c r="Y285" i="1" s="1"/>
  <c r="X283" i="1"/>
  <c r="X285" i="1" s="1"/>
  <c r="O283" i="1"/>
  <c r="W281" i="1"/>
  <c r="W280" i="1"/>
  <c r="Y279" i="1"/>
  <c r="X279" i="1"/>
  <c r="O279" i="1"/>
  <c r="X278" i="1"/>
  <c r="Y278" i="1" s="1"/>
  <c r="X277" i="1"/>
  <c r="X281" i="1" s="1"/>
  <c r="W275" i="1"/>
  <c r="W274" i="1"/>
  <c r="Y273" i="1"/>
  <c r="X273" i="1"/>
  <c r="O273" i="1"/>
  <c r="X272" i="1"/>
  <c r="Y272" i="1" s="1"/>
  <c r="O272" i="1"/>
  <c r="Y271" i="1"/>
  <c r="Y274" i="1" s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X269" i="1" s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Y245" i="1" s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Y195" i="1" s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Y142" i="1"/>
  <c r="X142" i="1"/>
  <c r="O142" i="1"/>
  <c r="X141" i="1"/>
  <c r="X145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3" i="1" s="1"/>
  <c r="O57" i="1"/>
  <c r="W54" i="1"/>
  <c r="W53" i="1"/>
  <c r="X52" i="1"/>
  <c r="X54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X34" i="1" s="1"/>
  <c r="O28" i="1"/>
  <c r="Y27" i="1"/>
  <c r="X27" i="1"/>
  <c r="X35" i="1" s="1"/>
  <c r="O27" i="1"/>
  <c r="W25" i="1"/>
  <c r="W533" i="1" s="1"/>
  <c r="W24" i="1"/>
  <c r="Y23" i="1"/>
  <c r="X23" i="1"/>
  <c r="O23" i="1"/>
  <c r="X22" i="1"/>
  <c r="X25" i="1" s="1"/>
  <c r="H10" i="1"/>
  <c r="A9" i="1"/>
  <c r="F10" i="1" s="1"/>
  <c r="D7" i="1"/>
  <c r="P6" i="1"/>
  <c r="O2" i="1"/>
  <c r="Y85" i="1" l="1"/>
  <c r="Y34" i="1"/>
  <c r="H9" i="1"/>
  <c r="A10" i="1"/>
  <c r="Y22" i="1"/>
  <c r="Y24" i="1" s="1"/>
  <c r="W537" i="1"/>
  <c r="Y28" i="1"/>
  <c r="C543" i="1"/>
  <c r="Y52" i="1"/>
  <c r="Y53" i="1" s="1"/>
  <c r="X53" i="1"/>
  <c r="Y57" i="1"/>
  <c r="Y61" i="1" s="1"/>
  <c r="X61" i="1"/>
  <c r="X103" i="1"/>
  <c r="X102" i="1"/>
  <c r="X117" i="1"/>
  <c r="Y105" i="1"/>
  <c r="Y117" i="1" s="1"/>
  <c r="X118" i="1"/>
  <c r="X127" i="1"/>
  <c r="Y120" i="1"/>
  <c r="Y127" i="1" s="1"/>
  <c r="H543" i="1"/>
  <c r="X157" i="1"/>
  <c r="Y148" i="1"/>
  <c r="Y157" i="1" s="1"/>
  <c r="X158" i="1"/>
  <c r="Y202" i="1"/>
  <c r="Y268" i="1"/>
  <c r="F9" i="1"/>
  <c r="J9" i="1"/>
  <c r="B543" i="1"/>
  <c r="X535" i="1"/>
  <c r="X534" i="1"/>
  <c r="X24" i="1"/>
  <c r="X62" i="1"/>
  <c r="X533" i="1" s="1"/>
  <c r="E543" i="1"/>
  <c r="X85" i="1"/>
  <c r="X86" i="1"/>
  <c r="X93" i="1"/>
  <c r="Y88" i="1"/>
  <c r="Y92" i="1" s="1"/>
  <c r="X92" i="1"/>
  <c r="X128" i="1"/>
  <c r="F543" i="1"/>
  <c r="X136" i="1"/>
  <c r="Y131" i="1"/>
  <c r="Y136" i="1" s="1"/>
  <c r="X137" i="1"/>
  <c r="G543" i="1"/>
  <c r="X144" i="1"/>
  <c r="Y141" i="1"/>
  <c r="Y144" i="1" s="1"/>
  <c r="X163" i="1"/>
  <c r="X169" i="1"/>
  <c r="X175" i="1"/>
  <c r="X195" i="1"/>
  <c r="X203" i="1"/>
  <c r="X212" i="1"/>
  <c r="X218" i="1"/>
  <c r="X227" i="1"/>
  <c r="X246" i="1"/>
  <c r="X250" i="1"/>
  <c r="X256" i="1"/>
  <c r="X268" i="1"/>
  <c r="X274" i="1"/>
  <c r="X280" i="1"/>
  <c r="X286" i="1"/>
  <c r="X297" i="1"/>
  <c r="X301" i="1"/>
  <c r="X312" i="1"/>
  <c r="X334" i="1"/>
  <c r="X340" i="1"/>
  <c r="X344" i="1"/>
  <c r="X357" i="1"/>
  <c r="X363" i="1"/>
  <c r="X369" i="1"/>
  <c r="X381" i="1"/>
  <c r="X396" i="1"/>
  <c r="Y383" i="1"/>
  <c r="Y396" i="1" s="1"/>
  <c r="X397" i="1"/>
  <c r="X402" i="1"/>
  <c r="Y399" i="1"/>
  <c r="Y402" i="1" s="1"/>
  <c r="X413" i="1"/>
  <c r="X419" i="1"/>
  <c r="Y416" i="1"/>
  <c r="Y418" i="1" s="1"/>
  <c r="T543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V543" i="1"/>
  <c r="X478" i="1"/>
  <c r="X531" i="1"/>
  <c r="Y527" i="1"/>
  <c r="Y531" i="1" s="1"/>
  <c r="X532" i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N543" i="1"/>
  <c r="X245" i="1"/>
  <c r="Y248" i="1"/>
  <c r="Y249" i="1" s="1"/>
  <c r="Y252" i="1"/>
  <c r="Y256" i="1" s="1"/>
  <c r="Y277" i="1"/>
  <c r="Y280" i="1" s="1"/>
  <c r="Y289" i="1"/>
  <c r="Y296" i="1" s="1"/>
  <c r="X296" i="1"/>
  <c r="Y299" i="1"/>
  <c r="Y301" i="1" s="1"/>
  <c r="P543" i="1"/>
  <c r="X307" i="1"/>
  <c r="Q543" i="1"/>
  <c r="X333" i="1"/>
  <c r="Y336" i="1"/>
  <c r="Y339" i="1" s="1"/>
  <c r="Y342" i="1"/>
  <c r="Y344" i="1" s="1"/>
  <c r="R543" i="1"/>
  <c r="X358" i="1"/>
  <c r="Y365" i="1"/>
  <c r="Y369" i="1" s="1"/>
  <c r="S543" i="1"/>
  <c r="X380" i="1"/>
  <c r="X403" i="1"/>
  <c r="X406" i="1"/>
  <c r="Y405" i="1"/>
  <c r="Y406" i="1" s="1"/>
  <c r="X407" i="1"/>
  <c r="X412" i="1"/>
  <c r="Y409" i="1"/>
  <c r="Y412" i="1" s="1"/>
  <c r="X418" i="1"/>
  <c r="Y428" i="1"/>
  <c r="X433" i="1"/>
  <c r="X465" i="1"/>
  <c r="X464" i="1"/>
  <c r="X470" i="1"/>
  <c r="X479" i="1"/>
  <c r="Y472" i="1"/>
  <c r="Y478" i="1" s="1"/>
  <c r="X485" i="1"/>
  <c r="X484" i="1"/>
  <c r="W543" i="1"/>
  <c r="X500" i="1"/>
  <c r="Y493" i="1"/>
  <c r="Y500" i="1" s="1"/>
  <c r="X501" i="1"/>
  <c r="X517" i="1"/>
  <c r="Y510" i="1"/>
  <c r="Y516" i="1" s="1"/>
  <c r="X449" i="1"/>
  <c r="X537" i="1" l="1"/>
  <c r="X536" i="1"/>
  <c r="Y538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<sst xmlns="http://schemas.openxmlformats.org/spreadsheetml/2006/main" count="2266" uniqueCount="739">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</sst>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6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120</v>
      </c>
      <c r="X51" s="367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11.111111111111111</v>
      </c>
      <c r="X53" s="368">
        <f>IFERROR(X51/H51,"0")+IFERROR(X52/H52,"0")</f>
        <v>12.000000000000002</v>
      </c>
      <c r="Y53" s="368">
        <f>IFERROR(IF(Y51="",0,Y51),"0")+IFERROR(IF(Y52="",0,Y52),"0")</f>
        <v>0.26100000000000001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120</v>
      </c>
      <c r="X54" s="368">
        <f>IFERROR(SUM(X51:X52),"0")</f>
        <v>129.60000000000002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48</v>
      </c>
      <c r="X60" s="367">
        <f>IFERROR(IF(W60="",0,CEILING((W60/$H60),1)*$H60),"")</f>
        <v>48</v>
      </c>
      <c r="Y60" s="36">
        <f>IFERROR(IF(X60=0,"",ROUNDUP(X60/H60,0)*0.00937),"")</f>
        <v>0.11244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12</v>
      </c>
      <c r="X61" s="368">
        <f>IFERROR(X57/H57,"0")+IFERROR(X58/H58,"0")+IFERROR(X59/H59,"0")+IFERROR(X60/H60,"0")</f>
        <v>12</v>
      </c>
      <c r="Y61" s="368">
        <f>IFERROR(IF(Y57="",0,Y57),"0")+IFERROR(IF(Y58="",0,Y58),"0")+IFERROR(IF(Y59="",0,Y59),"0")+IFERROR(IF(Y60="",0,Y60),"0")</f>
        <v>0.11244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48</v>
      </c>
      <c r="X62" s="368">
        <f>IFERROR(SUM(X57:X60),"0")</f>
        <v>48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350</v>
      </c>
      <c r="X67" s="367">
        <f t="shared" si="2"/>
        <v>358.4</v>
      </c>
      <c r="Y67" s="36">
        <f t="shared" si="3"/>
        <v>0.69599999999999995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100</v>
      </c>
      <c r="X68" s="367">
        <f t="shared" si="2"/>
        <v>100.8</v>
      </c>
      <c r="Y68" s="36">
        <f t="shared" si="3"/>
        <v>0.19574999999999998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400</v>
      </c>
      <c r="X69" s="367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100</v>
      </c>
      <c r="X70" s="367">
        <f t="shared" si="2"/>
        <v>100.8</v>
      </c>
      <c r="Y70" s="36">
        <f t="shared" si="3"/>
        <v>0.19574999999999998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86.144179894179899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88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1.9139999999999997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950</v>
      </c>
      <c r="X86" s="368">
        <f>IFERROR(SUM(X65:X84),"0")</f>
        <v>970.4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500</v>
      </c>
      <c r="X108" s="367">
        <f t="shared" si="6"/>
        <v>504</v>
      </c>
      <c r="Y108" s="36">
        <f>IFERROR(IF(X108=0,"",ROUNDUP(X108/H108,0)*0.02175),"")</f>
        <v>1.3049999999999999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270</v>
      </c>
      <c r="X111" s="367">
        <f t="shared" si="6"/>
        <v>270</v>
      </c>
      <c r="Y111" s="36">
        <f>IFERROR(IF(X111=0,"",ROUNDUP(X111/H111,0)*0.00753),"")</f>
        <v>0.753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159.52380952380952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2.0579999999999998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770</v>
      </c>
      <c r="X118" s="368">
        <f>IFERROR(SUM(X105:X116),"0")</f>
        <v>774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180</v>
      </c>
      <c r="X134" s="367">
        <f>IFERROR(IF(W134="",0,CEILING((W134/$H134),1)*$H134),"")</f>
        <v>180.9</v>
      </c>
      <c r="Y134" s="36">
        <f>IFERROR(IF(X134=0,"",ROUNDUP(X134/H134,0)*0.00753),"")</f>
        <v>0.50451000000000001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66.666666666666657</v>
      </c>
      <c r="X136" s="368">
        <f>IFERROR(X131/H131,"0")+IFERROR(X132/H132,"0")+IFERROR(X133/H133,"0")+IFERROR(X134/H134,"0")+IFERROR(X135/H135,"0")</f>
        <v>67</v>
      </c>
      <c r="Y136" s="368">
        <f>IFERROR(IF(Y131="",0,Y131),"0")+IFERROR(IF(Y132="",0,Y132),"0")+IFERROR(IF(Y133="",0,Y133),"0")+IFERROR(IF(Y134="",0,Y134),"0")+IFERROR(IF(Y135="",0,Y135),"0")</f>
        <v>0.50451000000000001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180</v>
      </c>
      <c r="X137" s="368">
        <f>IFERROR(SUM(X131:X135),"0")</f>
        <v>180.9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34</v>
      </c>
      <c r="X148" s="367">
        <f t="shared" ref="X148:X156" si="8">IFERROR(IF(W148="",0,CEILING((W148/$H148),1)*$H148),"")</f>
        <v>37.800000000000004</v>
      </c>
      <c r="Y148" s="36">
        <f>IFERROR(IF(X148=0,"",ROUNDUP(X148/H148,0)*0.00753),"")</f>
        <v>6.7769999999999997E-2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53</v>
      </c>
      <c r="X151" s="367">
        <f t="shared" si="8"/>
        <v>54.6</v>
      </c>
      <c r="Y151" s="36">
        <f>IFERROR(IF(X151=0,"",ROUNDUP(X151/H151,0)*0.00502),"")</f>
        <v>0.13052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53</v>
      </c>
      <c r="X154" s="367">
        <f t="shared" si="8"/>
        <v>54.6</v>
      </c>
      <c r="Y154" s="36">
        <f>IFERROR(IF(X154=0,"",ROUNDUP(X154/H154,0)*0.00502),"")</f>
        <v>0.13052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58.571428571428569</v>
      </c>
      <c r="X157" s="368">
        <f>IFERROR(X148/H148,"0")+IFERROR(X149/H149,"0")+IFERROR(X150/H150,"0")+IFERROR(X151/H151,"0")+IFERROR(X152/H152,"0")+IFERROR(X153/H153,"0")+IFERROR(X154/H154,"0")+IFERROR(X155/H155,"0")+IFERROR(X156/H156,"0")</f>
        <v>61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0.32880999999999999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140</v>
      </c>
      <c r="X158" s="368">
        <f>IFERROR(SUM(X148:X156),"0")</f>
        <v>147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120</v>
      </c>
      <c r="X171" s="367">
        <f>IFERROR(IF(W171="",0,CEILING((W171/$H171),1)*$H171),"")</f>
        <v>124.2</v>
      </c>
      <c r="Y171" s="36">
        <f>IFERROR(IF(X171=0,"",ROUNDUP(X171/H171,0)*0.00937),"")</f>
        <v>0.21551000000000001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100</v>
      </c>
      <c r="X172" s="367">
        <f>IFERROR(IF(W172="",0,CEILING((W172/$H172),1)*$H172),"")</f>
        <v>102.60000000000001</v>
      </c>
      <c r="Y172" s="36">
        <f>IFERROR(IF(X172=0,"",ROUNDUP(X172/H172,0)*0.00937),"")</f>
        <v>0.17802999999999999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40.74074074074074</v>
      </c>
      <c r="X175" s="368">
        <f>IFERROR(X171/H171,"0")+IFERROR(X172/H172,"0")+IFERROR(X173/H173,"0")+IFERROR(X174/H174,"0")</f>
        <v>42</v>
      </c>
      <c r="Y175" s="368">
        <f>IFERROR(IF(Y171="",0,Y171),"0")+IFERROR(IF(Y172="",0,Y172),"0")+IFERROR(IF(Y173="",0,Y173),"0")+IFERROR(IF(Y174="",0,Y174),"0")</f>
        <v>0.39354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220</v>
      </c>
      <c r="X176" s="368">
        <f>IFERROR(SUM(X171:X174),"0")</f>
        <v>226.8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220</v>
      </c>
      <c r="X191" s="367">
        <f t="shared" si="9"/>
        <v>220.79999999999998</v>
      </c>
      <c r="Y191" s="36">
        <f t="shared" si="10"/>
        <v>0.69276000000000004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91.666666666666671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92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0.69276000000000004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220</v>
      </c>
      <c r="X196" s="368">
        <f>IFERROR(SUM(X178:X194),"0")</f>
        <v>220.79999999999998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36</v>
      </c>
      <c r="X224" s="367">
        <f t="shared" si="12"/>
        <v>36</v>
      </c>
      <c r="Y224" s="36">
        <f>IFERROR(IF(X224=0,"",ROUNDUP(X224/H224,0)*0.00937),"")</f>
        <v>8.4330000000000002E-2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9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8.4330000000000002E-2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36</v>
      </c>
      <c r="X228" s="368">
        <f>IFERROR(SUM(X221:X226),"0")</f>
        <v>36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26</v>
      </c>
      <c r="X279" s="367">
        <f>IFERROR(IF(W279="",0,CEILING((W279/$H279),1)*$H279),"")</f>
        <v>28.049999999999997</v>
      </c>
      <c r="Y279" s="36">
        <f>IFERROR(IF(X279=0,"",ROUNDUP(X279/H279,0)*0.00753),"")</f>
        <v>8.2830000000000001E-2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10.19607843137255</v>
      </c>
      <c r="X280" s="368">
        <f>IFERROR(X277/H277,"0")+IFERROR(X278/H278,"0")+IFERROR(X279/H279,"0")</f>
        <v>11</v>
      </c>
      <c r="Y280" s="368">
        <f>IFERROR(IF(Y277="",0,Y277),"0")+IFERROR(IF(Y278="",0,Y278),"0")+IFERROR(IF(Y279="",0,Y279),"0")</f>
        <v>8.2830000000000001E-2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26</v>
      </c>
      <c r="X281" s="368">
        <f>IFERROR(SUM(X277:X279),"0")</f>
        <v>28.049999999999997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26</v>
      </c>
      <c r="X305" s="367">
        <f>IFERROR(IF(W305="",0,CEILING((W305/$H305),1)*$H305),"")</f>
        <v>27</v>
      </c>
      <c r="Y305" s="36">
        <f>IFERROR(IF(X305=0,"",ROUNDUP(X305/H305,0)*0.00753),"")</f>
        <v>0.11295000000000001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14.444444444444445</v>
      </c>
      <c r="X306" s="368">
        <f>IFERROR(X305/H305,"0")</f>
        <v>15</v>
      </c>
      <c r="Y306" s="368">
        <f>IFERROR(IF(Y305="",0,Y305),"0")</f>
        <v>0.11295000000000001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26</v>
      </c>
      <c r="X307" s="368">
        <f>IFERROR(SUM(X305:X305),"0")</f>
        <v>27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0</v>
      </c>
      <c r="X326" s="367">
        <f t="shared" si="17"/>
        <v>0</v>
      </c>
      <c r="Y326" s="36" t="str">
        <f>IFERROR(IF(X326=0,"",ROUNDUP(X326/H326,0)*0.02175),"")</f>
        <v/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33.333333333333336</v>
      </c>
      <c r="X333" s="368">
        <f>IFERROR(X325/H325,"0")+IFERROR(X326/H326,"0")+IFERROR(X327/H327,"0")+IFERROR(X328/H328,"0")+IFERROR(X329/H329,"0")+IFERROR(X330/H330,"0")+IFERROR(X331/H331,"0")+IFERROR(X332/H332,"0")</f>
        <v>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0.73949999999999994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500</v>
      </c>
      <c r="X334" s="368">
        <f>IFERROR(SUM(X325:X332),"0")</f>
        <v>510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1600</v>
      </c>
      <c r="X336" s="367">
        <f>IFERROR(IF(W336="",0,CEILING((W336/$H336),1)*$H336),"")</f>
        <v>1605</v>
      </c>
      <c r="Y336" s="36">
        <f>IFERROR(IF(X336=0,"",ROUNDUP(X336/H336,0)*0.02175),"")</f>
        <v>2.3272499999999998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106.66666666666667</v>
      </c>
      <c r="X339" s="368">
        <f>IFERROR(X336/H336,"0")+IFERROR(X337/H337,"0")+IFERROR(X338/H338,"0")</f>
        <v>107</v>
      </c>
      <c r="Y339" s="368">
        <f>IFERROR(IF(Y336="",0,Y336),"0")+IFERROR(IF(Y337="",0,Y337),"0")+IFERROR(IF(Y338="",0,Y338),"0")</f>
        <v>2.3272499999999998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1600</v>
      </c>
      <c r="X340" s="368">
        <f>IFERROR(SUM(X336:X338),"0")</f>
        <v>1605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120</v>
      </c>
      <c r="X385" s="367">
        <f t="shared" si="18"/>
        <v>121.80000000000001</v>
      </c>
      <c r="Y385" s="36">
        <f>IFERROR(IF(X385=0,"",ROUNDUP(X385/H385,0)*0.00753),"")</f>
        <v>0.21837000000000001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28.571428571428569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0.21837000000000001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120</v>
      </c>
      <c r="X397" s="368">
        <f>IFERROR(SUM(X383:X395),"0")</f>
        <v>121.80000000000001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4</v>
      </c>
      <c r="X436" s="367">
        <f>IFERROR(IF(W436="",0,CEILING((W436/$H436),1)*$H436),"")</f>
        <v>5.28</v>
      </c>
      <c r="Y436" s="36">
        <f>IFERROR(IF(X436=0,"",ROUNDUP(X436/H436,0)*0.00627),"")</f>
        <v>2.5080000000000002E-2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3.0303030303030303</v>
      </c>
      <c r="X437" s="368">
        <f>IFERROR(X436/H436,"0")</f>
        <v>4</v>
      </c>
      <c r="Y437" s="368">
        <f>IFERROR(IF(Y436="",0,Y436),"0")</f>
        <v>2.5080000000000002E-2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4</v>
      </c>
      <c r="X438" s="368">
        <f>IFERROR(SUM(X436:X436),"0")</f>
        <v>5.28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800</v>
      </c>
      <c r="X454" s="367">
        <f t="shared" si="21"/>
        <v>802.56000000000006</v>
      </c>
      <c r="Y454" s="36">
        <f t="shared" si="22"/>
        <v>1.81792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600</v>
      </c>
      <c r="X457" s="367">
        <f t="shared" si="21"/>
        <v>601.92000000000007</v>
      </c>
      <c r="Y457" s="36">
        <f t="shared" si="22"/>
        <v>1.36344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265.15151515151513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266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3.1813599999999997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1400</v>
      </c>
      <c r="X465" s="368">
        <f>IFERROR(SUM(X453:X463),"0")</f>
        <v>1404.48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220</v>
      </c>
      <c r="X467" s="367">
        <f>IFERROR(IF(W467="",0,CEILING((W467/$H467),1)*$H467),"")</f>
        <v>221.76000000000002</v>
      </c>
      <c r="Y467" s="36">
        <f>IFERROR(IF(X467=0,"",ROUNDUP(X467/H467,0)*0.01196),"")</f>
        <v>0.50231999999999999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41.666666666666664</v>
      </c>
      <c r="X469" s="368">
        <f>IFERROR(X467/H467,"0")+IFERROR(X468/H468,"0")</f>
        <v>42</v>
      </c>
      <c r="Y469" s="368">
        <f>IFERROR(IF(Y467="",0,Y467),"0")+IFERROR(IF(Y468="",0,Y468),"0")</f>
        <v>0.50231999999999999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220</v>
      </c>
      <c r="X470" s="368">
        <f>IFERROR(SUM(X467:X468),"0")</f>
        <v>221.76000000000002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200</v>
      </c>
      <c r="X473" s="367">
        <f t="shared" si="23"/>
        <v>200.64000000000001</v>
      </c>
      <c r="Y473" s="36">
        <f>IFERROR(IF(X473=0,"",ROUNDUP(X473/H473,0)*0.01196),"")</f>
        <v>0.45448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37.878787878787875</v>
      </c>
      <c r="X478" s="368">
        <f>IFERROR(X472/H472,"0")+IFERROR(X473/H473,"0")+IFERROR(X474/H474,"0")+IFERROR(X475/H475,"0")+IFERROR(X476/H476,"0")+IFERROR(X477/H477,"0")</f>
        <v>38</v>
      </c>
      <c r="Y478" s="368">
        <f>IFERROR(IF(Y472="",0,Y472),"0")+IFERROR(IF(Y473="",0,Y473),"0")+IFERROR(IF(Y474="",0,Y474),"0")+IFERROR(IF(Y475="",0,Y475),"0")+IFERROR(IF(Y476="",0,Y476),"0")+IFERROR(IF(Y477="",0,Y477),"0")</f>
        <v>0.45448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200</v>
      </c>
      <c r="X479" s="368">
        <f>IFERROR(SUM(X472:X477),"0")</f>
        <v>200.64000000000001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6804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6883.3100000000022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7189.3358713182251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7273.6980000000003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13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7489.3358713182251</v>
      </c>
      <c r="X536" s="368">
        <f>GrossWeightTotalR+PalletQtyTotalR*25</f>
        <v>7598.6980000000003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1087.3638273491215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1101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14.068769999999999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129.60000000000002</v>
      </c>
      <c r="D543" s="46">
        <f>IFERROR(X57*1,"0")+IFERROR(X58*1,"0")+IFERROR(X59*1,"0")+IFERROR(X60*1,"0")</f>
        <v>48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1744.4</v>
      </c>
      <c r="F543" s="46">
        <f>IFERROR(X131*1,"0")+IFERROR(X132*1,"0")+IFERROR(X133*1,"0")+IFERROR(X134*1,"0")+IFERROR(X135*1,"0")</f>
        <v>180.9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147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447.6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28.049999999999997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27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2115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126.60000000000001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26.28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1826.88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2024-05-09T07:07:05Z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