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F0F1021-5D15-43BB-8564-7A000AF68D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102" i="1" l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<sst xmlns="http://schemas.openxmlformats.org/spreadsheetml/2006/main" count="2266" uniqueCount="739">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</sst>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5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160</v>
      </c>
      <c r="X51" s="367">
        <f>IFERROR(IF(W51="",0,CEILING((W51/$H51),1)*$H51),"")</f>
        <v>162</v>
      </c>
      <c r="Y51" s="36">
        <f>IFERROR(IF(X51=0,"",ROUNDUP(X51/H51,0)*0.02175),"")</f>
        <v>0.32624999999999998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14.814814814814813</v>
      </c>
      <c r="X53" s="368">
        <f>IFERROR(X51/H51,"0")+IFERROR(X52/H52,"0")</f>
        <v>14.999999999999998</v>
      </c>
      <c r="Y53" s="368">
        <f>IFERROR(IF(Y51="",0,Y51),"0")+IFERROR(IF(Y52="",0,Y52),"0")</f>
        <v>0.32624999999999998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160</v>
      </c>
      <c r="X54" s="368">
        <f>IFERROR(SUM(X51:X52),"0")</f>
        <v>162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428</v>
      </c>
      <c r="X57" s="367">
        <f>IFERROR(IF(W57="",0,CEILING((W57/$H57),1)*$H57),"")</f>
        <v>432</v>
      </c>
      <c r="Y57" s="36">
        <f>IFERROR(IF(X57=0,"",ROUNDUP(X57/H57,0)*0.02175),"")</f>
        <v>0.86999999999999988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322</v>
      </c>
      <c r="X60" s="367">
        <f>IFERROR(IF(W60="",0,CEILING((W60/$H60),1)*$H60),"")</f>
        <v>324</v>
      </c>
      <c r="Y60" s="36">
        <f>IFERROR(IF(X60=0,"",ROUNDUP(X60/H60,0)*0.00937),"")</f>
        <v>0.75897000000000003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120.12962962962962</v>
      </c>
      <c r="X61" s="368">
        <f>IFERROR(X57/H57,"0")+IFERROR(X58/H58,"0")+IFERROR(X59/H59,"0")+IFERROR(X60/H60,"0")</f>
        <v>121</v>
      </c>
      <c r="Y61" s="368">
        <f>IFERROR(IF(Y57="",0,Y57),"0")+IFERROR(IF(Y58="",0,Y58),"0")+IFERROR(IF(Y59="",0,Y59),"0")+IFERROR(IF(Y60="",0,Y60),"0")</f>
        <v>1.6289699999999998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750</v>
      </c>
      <c r="X62" s="368">
        <f>IFERROR(SUM(X57:X60),"0")</f>
        <v>756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1346</v>
      </c>
      <c r="X67" s="367">
        <f t="shared" si="2"/>
        <v>1355.1999999999998</v>
      </c>
      <c r="Y67" s="36">
        <f t="shared" si="3"/>
        <v>2.6317499999999998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500</v>
      </c>
      <c r="X69" s="367">
        <f t="shared" si="2"/>
        <v>507.6</v>
      </c>
      <c r="Y69" s="36">
        <f t="shared" si="3"/>
        <v>1.0222499999999999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508</v>
      </c>
      <c r="X70" s="367">
        <f t="shared" si="2"/>
        <v>515.19999999999993</v>
      </c>
      <c r="Y70" s="36">
        <f t="shared" si="3"/>
        <v>1.0004999999999999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172</v>
      </c>
      <c r="X74" s="367">
        <f t="shared" si="2"/>
        <v>173.9</v>
      </c>
      <c r="Y74" s="36">
        <f t="shared" si="4"/>
        <v>0.44039</v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444</v>
      </c>
      <c r="X78" s="367">
        <f t="shared" si="2"/>
        <v>445.5</v>
      </c>
      <c r="Y78" s="36">
        <f t="shared" si="4"/>
        <v>0.92762999999999995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136</v>
      </c>
      <c r="X83" s="367">
        <f t="shared" si="2"/>
        <v>139.5</v>
      </c>
      <c r="Y83" s="36">
        <f>IFERROR(IF(X83=0,"",ROUNDUP(X83/H83,0)*0.00937),"")</f>
        <v>0.29047000000000001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387.20738595738601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391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6.3129899999999992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3106</v>
      </c>
      <c r="X86" s="368">
        <f>IFERROR(SUM(X65:X84),"0")</f>
        <v>3136.8999999999996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132</v>
      </c>
      <c r="X88" s="367">
        <f>IFERROR(IF(W88="",0,CEILING((W88/$H88),1)*$H88),"")</f>
        <v>140.4</v>
      </c>
      <c r="Y88" s="36">
        <f>IFERROR(IF(X88=0,"",ROUNDUP(X88/H88,0)*0.02175),"")</f>
        <v>0.28275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84</v>
      </c>
      <c r="X91" s="367">
        <f>IFERROR(IF(W91="",0,CEILING((W91/$H91),1)*$H91),"")</f>
        <v>84</v>
      </c>
      <c r="Y91" s="36">
        <f>IFERROR(IF(X91=0,"",ROUNDUP(X91/H91,0)*0.00753),"")</f>
        <v>0.26355000000000001</v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47.222222222222221</v>
      </c>
      <c r="X92" s="368">
        <f>IFERROR(X88/H88,"0")+IFERROR(X89/H89,"0")+IFERROR(X90/H90,"0")+IFERROR(X91/H91,"0")</f>
        <v>48</v>
      </c>
      <c r="Y92" s="368">
        <f>IFERROR(IF(Y88="",0,Y88),"0")+IFERROR(IF(Y89="",0,Y89),"0")+IFERROR(IF(Y90="",0,Y90),"0")+IFERROR(IF(Y91="",0,Y91),"0")</f>
        <v>0.54630000000000001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216</v>
      </c>
      <c r="X93" s="368">
        <f>IFERROR(SUM(X88:X91),"0")</f>
        <v>224.4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182</v>
      </c>
      <c r="X108" s="367">
        <f t="shared" si="6"/>
        <v>184.8</v>
      </c>
      <c r="Y108" s="36">
        <f>IFERROR(IF(X108=0,"",ROUNDUP(X108/H108,0)*0.02175),"")</f>
        <v>0.47849999999999998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53</v>
      </c>
      <c r="X111" s="367">
        <f t="shared" si="6"/>
        <v>54</v>
      </c>
      <c r="Y111" s="36">
        <f>IFERROR(IF(X111=0,"",ROUNDUP(X111/H111,0)*0.00753),"")</f>
        <v>0.15060000000000001</v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271</v>
      </c>
      <c r="X112" s="367">
        <f t="shared" si="6"/>
        <v>272.70000000000005</v>
      </c>
      <c r="Y112" s="36">
        <f>IFERROR(IF(X112=0,"",ROUNDUP(X112/H112,0)*0.00937),"")</f>
        <v>0.94636999999999993</v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141.66666666666666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143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1.5754699999999999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506</v>
      </c>
      <c r="X118" s="368">
        <f>IFERROR(SUM(X105:X116),"0")</f>
        <v>511.50000000000006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69</v>
      </c>
      <c r="X122" s="367">
        <f t="shared" si="7"/>
        <v>75.600000000000009</v>
      </c>
      <c r="Y122" s="36">
        <f>IFERROR(IF(X122=0,"",ROUNDUP(X122/H122,0)*0.02175),"")</f>
        <v>0.19574999999999998</v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15</v>
      </c>
      <c r="X126" s="367">
        <f t="shared" si="7"/>
        <v>16.8</v>
      </c>
      <c r="Y126" s="36">
        <f>IFERROR(IF(X126=0,"",ROUNDUP(X126/H126,0)*0.00753),"")</f>
        <v>5.271E-2</v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14.464285714285714</v>
      </c>
      <c r="X127" s="368">
        <f>IFERROR(X120/H120,"0")+IFERROR(X121/H121,"0")+IFERROR(X122/H122,"0")+IFERROR(X123/H123,"0")+IFERROR(X124/H124,"0")+IFERROR(X125/H125,"0")+IFERROR(X126/H126,"0")</f>
        <v>16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0.24845999999999999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84</v>
      </c>
      <c r="X128" s="368">
        <f>IFERROR(SUM(X120:X126),"0")</f>
        <v>92.4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207</v>
      </c>
      <c r="X131" s="367">
        <f>IFERROR(IF(W131="",0,CEILING((W131/$H131),1)*$H131),"")</f>
        <v>210</v>
      </c>
      <c r="Y131" s="36">
        <f>IFERROR(IF(X131=0,"",ROUNDUP(X131/H131,0)*0.02175),"")</f>
        <v>0.54374999999999996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175</v>
      </c>
      <c r="X134" s="367">
        <f>IFERROR(IF(W134="",0,CEILING((W134/$H134),1)*$H134),"")</f>
        <v>175.5</v>
      </c>
      <c r="Y134" s="36">
        <f>IFERROR(IF(X134=0,"",ROUNDUP(X134/H134,0)*0.00753),"")</f>
        <v>0.48945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89.457671957671948</v>
      </c>
      <c r="X136" s="368">
        <f>IFERROR(X131/H131,"0")+IFERROR(X132/H132,"0")+IFERROR(X133/H133,"0")+IFERROR(X134/H134,"0")+IFERROR(X135/H135,"0")</f>
        <v>90</v>
      </c>
      <c r="Y136" s="368">
        <f>IFERROR(IF(Y131="",0,Y131),"0")+IFERROR(IF(Y132="",0,Y132),"0")+IFERROR(IF(Y133="",0,Y133),"0")+IFERROR(IF(Y134="",0,Y134),"0")+IFERROR(IF(Y135="",0,Y135),"0")</f>
        <v>1.0331999999999999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382</v>
      </c>
      <c r="X137" s="368">
        <f>IFERROR(SUM(X131:X135),"0")</f>
        <v>385.5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245</v>
      </c>
      <c r="X151" s="367">
        <f t="shared" si="8"/>
        <v>245.70000000000002</v>
      </c>
      <c r="Y151" s="36">
        <f>IFERROR(IF(X151=0,"",ROUNDUP(X151/H151,0)*0.00502),"")</f>
        <v>0.58733999999999997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299</v>
      </c>
      <c r="X154" s="367">
        <f t="shared" si="8"/>
        <v>300.3</v>
      </c>
      <c r="Y154" s="36">
        <f>IFERROR(IF(X154=0,"",ROUNDUP(X154/H154,0)*0.00502),"")</f>
        <v>0.71786000000000005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259.04761904761904</v>
      </c>
      <c r="X157" s="368">
        <f>IFERROR(X148/H148,"0")+IFERROR(X149/H149,"0")+IFERROR(X150/H150,"0")+IFERROR(X151/H151,"0")+IFERROR(X152/H152,"0")+IFERROR(X153/H153,"0")+IFERROR(X154/H154,"0")+IFERROR(X155/H155,"0")+IFERROR(X156/H156,"0")</f>
        <v>260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1.3052000000000001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544</v>
      </c>
      <c r="X158" s="368">
        <f>IFERROR(SUM(X148:X156),"0")</f>
        <v>546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113</v>
      </c>
      <c r="X167" s="367">
        <f>IFERROR(IF(W167="",0,CEILING((W167/$H167),1)*$H167),"")</f>
        <v>113.4</v>
      </c>
      <c r="Y167" s="36">
        <f>IFERROR(IF(X167=0,"",ROUNDUP(X167/H167,0)*0.00753),"")</f>
        <v>0.40662000000000004</v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53.80952380952381</v>
      </c>
      <c r="X168" s="368">
        <f>IFERROR(X166/H166,"0")+IFERROR(X167/H167,"0")</f>
        <v>54</v>
      </c>
      <c r="Y168" s="368">
        <f>IFERROR(IF(Y166="",0,Y166),"0")+IFERROR(IF(Y167="",0,Y167),"0")</f>
        <v>0.40662000000000004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113</v>
      </c>
      <c r="X169" s="368">
        <f>IFERROR(SUM(X166:X167),"0")</f>
        <v>113.4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156</v>
      </c>
      <c r="X172" s="367">
        <f>IFERROR(IF(W172="",0,CEILING((W172/$H172),1)*$H172),"")</f>
        <v>156.60000000000002</v>
      </c>
      <c r="Y172" s="36">
        <f>IFERROR(IF(X172=0,"",ROUNDUP(X172/H172,0)*0.00937),"")</f>
        <v>0.27172999999999997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28.888888888888886</v>
      </c>
      <c r="X175" s="368">
        <f>IFERROR(X171/H171,"0")+IFERROR(X172/H172,"0")+IFERROR(X173/H173,"0")+IFERROR(X174/H174,"0")</f>
        <v>29.000000000000004</v>
      </c>
      <c r="Y175" s="368">
        <f>IFERROR(IF(Y171="",0,Y171),"0")+IFERROR(IF(Y172="",0,Y172),"0")+IFERROR(IF(Y173="",0,Y173),"0")+IFERROR(IF(Y174="",0,Y174),"0")</f>
        <v>0.27172999999999997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156</v>
      </c>
      <c r="X176" s="368">
        <f>IFERROR(SUM(X171:X174),"0")</f>
        <v>156.60000000000002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200</v>
      </c>
      <c r="X186" s="367">
        <f t="shared" si="9"/>
        <v>201.6</v>
      </c>
      <c r="Y186" s="36">
        <f>IFERROR(IF(X186=0,"",ROUNDUP(X186/H186,0)*0.00753),"")</f>
        <v>0.63251999999999997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58</v>
      </c>
      <c r="X188" s="367">
        <f t="shared" si="9"/>
        <v>60</v>
      </c>
      <c r="Y188" s="36">
        <f t="shared" ref="Y188:Y194" si="10">IFERROR(IF(X188=0,"",ROUNDUP(X188/H188,0)*0.00753),"")</f>
        <v>0.18825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400</v>
      </c>
      <c r="X190" s="367">
        <f t="shared" si="9"/>
        <v>400.8</v>
      </c>
      <c r="Y190" s="36">
        <f t="shared" si="10"/>
        <v>1.2575100000000001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422</v>
      </c>
      <c r="X191" s="367">
        <f t="shared" si="9"/>
        <v>422.4</v>
      </c>
      <c r="Y191" s="36">
        <f t="shared" si="10"/>
        <v>1.32528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49</v>
      </c>
      <c r="X194" s="367">
        <f t="shared" si="9"/>
        <v>50.4</v>
      </c>
      <c r="Y194" s="36">
        <f t="shared" si="10"/>
        <v>0.15812999999999999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470.41666666666669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473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3.5616900000000005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1129</v>
      </c>
      <c r="X196" s="368">
        <f>IFERROR(SUM(X178:X194),"0")</f>
        <v>1135.2000000000003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72</v>
      </c>
      <c r="X201" s="367">
        <f>IFERROR(IF(W201="",0,CEILING((W201/$H201),1)*$H201),"")</f>
        <v>72</v>
      </c>
      <c r="Y201" s="36">
        <f>IFERROR(IF(X201=0,"",ROUNDUP(X201/H201,0)*0.00753),"")</f>
        <v>0.22590000000000002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30</v>
      </c>
      <c r="X202" s="368">
        <f>IFERROR(X198/H198,"0")+IFERROR(X199/H199,"0")+IFERROR(X200/H200,"0")+IFERROR(X201/H201,"0")</f>
        <v>30</v>
      </c>
      <c r="Y202" s="368">
        <f>IFERROR(IF(Y198="",0,Y198),"0")+IFERROR(IF(Y199="",0,Y199),"0")+IFERROR(IF(Y200="",0,Y200),"0")+IFERROR(IF(Y201="",0,Y201),"0")</f>
        <v>0.22590000000000002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72</v>
      </c>
      <c r="X203" s="368">
        <f>IFERROR(SUM(X198:X201),"0")</f>
        <v>72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50</v>
      </c>
      <c r="X208" s="367">
        <f t="shared" si="11"/>
        <v>58</v>
      </c>
      <c r="Y208" s="36">
        <f>IFERROR(IF(X208=0,"",ROUNDUP(X208/H208,0)*0.02175),"")</f>
        <v>0.10874999999999999</v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4.3103448275862073</v>
      </c>
      <c r="X212" s="368">
        <f>IFERROR(X206/H206,"0")+IFERROR(X207/H207,"0")+IFERROR(X208/H208,"0")+IFERROR(X209/H209,"0")+IFERROR(X210/H210,"0")+IFERROR(X211/H211,"0")</f>
        <v>5</v>
      </c>
      <c r="Y212" s="368">
        <f>IFERROR(IF(Y206="",0,Y206),"0")+IFERROR(IF(Y207="",0,Y207),"0")+IFERROR(IF(Y208="",0,Y208),"0")+IFERROR(IF(Y209="",0,Y209),"0")+IFERROR(IF(Y210="",0,Y210),"0")+IFERROR(IF(Y211="",0,Y211),"0")</f>
        <v>0.10874999999999999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50</v>
      </c>
      <c r="X213" s="368">
        <f>IFERROR(SUM(X206:X211),"0")</f>
        <v>58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100</v>
      </c>
      <c r="X221" s="367">
        <f t="shared" ref="X221:X226" si="12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8.6206896551724146</v>
      </c>
      <c r="X227" s="368">
        <f>IFERROR(X221/H221,"0")+IFERROR(X222/H222,"0")+IFERROR(X223/H223,"0")+IFERROR(X224/H224,"0")+IFERROR(X225/H225,"0")+IFERROR(X226/H226,"0")</f>
        <v>9</v>
      </c>
      <c r="Y227" s="368">
        <f>IFERROR(IF(Y221="",0,Y221),"0")+IFERROR(IF(Y222="",0,Y222),"0")+IFERROR(IF(Y223="",0,Y223),"0")+IFERROR(IF(Y224="",0,Y224),"0")+IFERROR(IF(Y225="",0,Y225),"0")+IFERROR(IF(Y226="",0,Y226),"0")</f>
        <v>0.19574999999999998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100</v>
      </c>
      <c r="X228" s="368">
        <f>IFERROR(SUM(X221:X226),"0")</f>
        <v>104.39999999999999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108</v>
      </c>
      <c r="X265" s="367">
        <f t="shared" si="15"/>
        <v>108</v>
      </c>
      <c r="Y265" s="36">
        <f>IFERROR(IF(X265=0,"",ROUNDUP(X265/H265,0)*0.00753),"")</f>
        <v>0.30120000000000002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40</v>
      </c>
      <c r="X268" s="368">
        <f>IFERROR(X259/H259,"0")+IFERROR(X260/H260,"0")+IFERROR(X261/H261,"0")+IFERROR(X262/H262,"0")+IFERROR(X263/H263,"0")+IFERROR(X264/H264,"0")+IFERROR(X265/H265,"0")+IFERROR(X266/H266,"0")+IFERROR(X267/H267,"0")</f>
        <v>40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0.30120000000000002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108</v>
      </c>
      <c r="X269" s="368">
        <f>IFERROR(SUM(X259:X267),"0")</f>
        <v>108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107</v>
      </c>
      <c r="X271" s="367">
        <f>IFERROR(IF(W271="",0,CEILING((W271/$H271),1)*$H271),"")</f>
        <v>109.2</v>
      </c>
      <c r="Y271" s="36">
        <f>IFERROR(IF(X271=0,"",ROUNDUP(X271/H271,0)*0.02175),"")</f>
        <v>0.28275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154</v>
      </c>
      <c r="X272" s="367">
        <f>IFERROR(IF(W272="",0,CEILING((W272/$H272),1)*$H272),"")</f>
        <v>156</v>
      </c>
      <c r="Y272" s="36">
        <f>IFERROR(IF(X272=0,"",ROUNDUP(X272/H272,0)*0.02175),"")</f>
        <v>0.43499999999999994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134</v>
      </c>
      <c r="X273" s="367">
        <f>IFERROR(IF(W273="",0,CEILING((W273/$H273),1)*$H273),"")</f>
        <v>134.4</v>
      </c>
      <c r="Y273" s="36">
        <f>IFERROR(IF(X273=0,"",ROUNDUP(X273/H273,0)*0.02175),"")</f>
        <v>0.34799999999999998</v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48.434065934065927</v>
      </c>
      <c r="X274" s="368">
        <f>IFERROR(X271/H271,"0")+IFERROR(X272/H272,"0")+IFERROR(X273/H273,"0")</f>
        <v>49</v>
      </c>
      <c r="Y274" s="368">
        <f>IFERROR(IF(Y271="",0,Y271),"0")+IFERROR(IF(Y272="",0,Y272),"0")+IFERROR(IF(Y273="",0,Y273),"0")</f>
        <v>1.06575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395</v>
      </c>
      <c r="X275" s="368">
        <f>IFERROR(SUM(X271:X273),"0")</f>
        <v>399.6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60</v>
      </c>
      <c r="X279" s="367">
        <f>IFERROR(IF(W279="",0,CEILING((W279/$H279),1)*$H279),"")</f>
        <v>61.199999999999996</v>
      </c>
      <c r="Y279" s="36">
        <f>IFERROR(IF(X279=0,"",ROUNDUP(X279/H279,0)*0.00753),"")</f>
        <v>0.18071999999999999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23.529411764705884</v>
      </c>
      <c r="X280" s="368">
        <f>IFERROR(X277/H277,"0")+IFERROR(X278/H278,"0")+IFERROR(X279/H279,"0")</f>
        <v>24</v>
      </c>
      <c r="Y280" s="368">
        <f>IFERROR(IF(Y277="",0,Y277),"0")+IFERROR(IF(Y278="",0,Y278),"0")+IFERROR(IF(Y279="",0,Y279),"0")</f>
        <v>0.18071999999999999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60</v>
      </c>
      <c r="X281" s="368">
        <f>IFERROR(SUM(X277:X279),"0")</f>
        <v>61.199999999999996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35</v>
      </c>
      <c r="X305" s="367">
        <f>IFERROR(IF(W305="",0,CEILING((W305/$H305),1)*$H305),"")</f>
        <v>36</v>
      </c>
      <c r="Y305" s="36">
        <f>IFERROR(IF(X305=0,"",ROUNDUP(X305/H305,0)*0.00753),"")</f>
        <v>0.15060000000000001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19.444444444444443</v>
      </c>
      <c r="X306" s="368">
        <f>IFERROR(X305/H305,"0")</f>
        <v>20</v>
      </c>
      <c r="Y306" s="368">
        <f>IFERROR(IF(Y305="",0,Y305),"0")</f>
        <v>0.15060000000000001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35</v>
      </c>
      <c r="X307" s="368">
        <f>IFERROR(SUM(X305:X305),"0")</f>
        <v>36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1300</v>
      </c>
      <c r="X326" s="367">
        <f t="shared" si="17"/>
        <v>1305</v>
      </c>
      <c r="Y326" s="36">
        <f>IFERROR(IF(X326=0,"",ROUNDUP(X326/H326,0)*0.02175),"")</f>
        <v>1.8922499999999998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1300</v>
      </c>
      <c r="X327" s="367">
        <f t="shared" si="17"/>
        <v>1305</v>
      </c>
      <c r="Y327" s="36">
        <f>IFERROR(IF(X327=0,"",ROUNDUP(X327/H327,0)*0.02175),"")</f>
        <v>1.8922499999999998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173.33333333333334</v>
      </c>
      <c r="X333" s="368">
        <f>IFERROR(X325/H325,"0")+IFERROR(X326/H326,"0")+IFERROR(X327/H327,"0")+IFERROR(X328/H328,"0")+IFERROR(X329/H329,"0")+IFERROR(X330/H330,"0")+IFERROR(X331/H331,"0")+IFERROR(X332/H332,"0")</f>
        <v>174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3.7844999999999995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2600</v>
      </c>
      <c r="X334" s="368">
        <f>IFERROR(SUM(X325:X332),"0")</f>
        <v>2610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32</v>
      </c>
      <c r="X343" s="367">
        <f>IFERROR(IF(W343="",0,CEILING((W343/$H343),1)*$H343),"")</f>
        <v>39</v>
      </c>
      <c r="Y343" s="36">
        <f>IFERROR(IF(X343=0,"",ROUNDUP(X343/H343,0)*0.02175),"")</f>
        <v>0.10874999999999999</v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4.1025641025641031</v>
      </c>
      <c r="X344" s="368">
        <f>IFERROR(X342/H342,"0")+IFERROR(X343/H343,"0")</f>
        <v>5</v>
      </c>
      <c r="Y344" s="368">
        <f>IFERROR(IF(Y342="",0,Y342),"0")+IFERROR(IF(Y343="",0,Y343),"0")</f>
        <v>0.10874999999999999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32</v>
      </c>
      <c r="X345" s="368">
        <f>IFERROR(SUM(X342:X343),"0")</f>
        <v>39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98</v>
      </c>
      <c r="X347" s="367">
        <f>IFERROR(IF(W347="",0,CEILING((W347/$H347),1)*$H347),"")</f>
        <v>101.39999999999999</v>
      </c>
      <c r="Y347" s="36">
        <f>IFERROR(IF(X347=0,"",ROUNDUP(X347/H347,0)*0.02175),"")</f>
        <v>0.28275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12.564102564102564</v>
      </c>
      <c r="X348" s="368">
        <f>IFERROR(X347/H347,"0")</f>
        <v>13</v>
      </c>
      <c r="Y348" s="368">
        <f>IFERROR(IF(Y347="",0,Y347),"0")</f>
        <v>0.28275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98</v>
      </c>
      <c r="X349" s="368">
        <f>IFERROR(SUM(X347:X347),"0")</f>
        <v>101.39999999999999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650</v>
      </c>
      <c r="X365" s="367">
        <f>IFERROR(IF(W365="",0,CEILING((W365/$H365),1)*$H365),"")</f>
        <v>655.19999999999993</v>
      </c>
      <c r="Y365" s="36">
        <f>IFERROR(IF(X365=0,"",ROUNDUP(X365/H365,0)*0.02175),"")</f>
        <v>1.827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83.333333333333329</v>
      </c>
      <c r="X369" s="368">
        <f>IFERROR(X365/H365,"0")+IFERROR(X366/H366,"0")+IFERROR(X367/H367,"0")+IFERROR(X368/H368,"0")</f>
        <v>84</v>
      </c>
      <c r="Y369" s="368">
        <f>IFERROR(IF(Y365="",0,Y365),"0")+IFERROR(IF(Y366="",0,Y366),"0")+IFERROR(IF(Y367="",0,Y367),"0")+IFERROR(IF(Y368="",0,Y368),"0")</f>
        <v>1.827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650</v>
      </c>
      <c r="X370" s="368">
        <f>IFERROR(SUM(X365:X368),"0")</f>
        <v>655.19999999999993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62</v>
      </c>
      <c r="X385" s="367">
        <f t="shared" si="18"/>
        <v>63</v>
      </c>
      <c r="Y385" s="36">
        <f>IFERROR(IF(X385=0,"",ROUNDUP(X385/H385,0)*0.00753),"")</f>
        <v>0.11295000000000001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7</v>
      </c>
      <c r="X390" s="367">
        <f t="shared" si="18"/>
        <v>8.4</v>
      </c>
      <c r="Y390" s="36">
        <f t="shared" si="19"/>
        <v>2.0080000000000001E-2</v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18.095238095238095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19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0.13303000000000001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69</v>
      </c>
      <c r="X397" s="368">
        <f>IFERROR(SUM(X383:X395),"0")</f>
        <v>71.400000000000006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109</v>
      </c>
      <c r="X459" s="367">
        <f t="shared" si="21"/>
        <v>111.60000000000001</v>
      </c>
      <c r="Y459" s="36">
        <f>IFERROR(IF(X459=0,"",ROUNDUP(X459/H459,0)*0.00937),"")</f>
        <v>0.29047000000000001</v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70</v>
      </c>
      <c r="X462" s="367">
        <f t="shared" si="21"/>
        <v>72</v>
      </c>
      <c r="Y462" s="36">
        <f>IFERROR(IF(X462=0,"",ROUNDUP(X462/H462,0)*0.00753),"")</f>
        <v>0.22590000000000002</v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59.444444444444443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61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0.51637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179</v>
      </c>
      <c r="X465" s="368">
        <f>IFERROR(SUM(X453:X463),"0")</f>
        <v>183.60000000000002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188</v>
      </c>
      <c r="X468" s="367">
        <f>IFERROR(IF(W468="",0,CEILING((W468/$H468),1)*$H468),"")</f>
        <v>190.8</v>
      </c>
      <c r="Y468" s="36">
        <f>IFERROR(IF(X468=0,"",ROUNDUP(X468/H468,0)*0.00937),"")</f>
        <v>0.49661</v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52.222222222222221</v>
      </c>
      <c r="X469" s="368">
        <f>IFERROR(X467/H467,"0")+IFERROR(X468/H468,"0")</f>
        <v>53</v>
      </c>
      <c r="Y469" s="368">
        <f>IFERROR(IF(Y467="",0,Y467),"0")+IFERROR(IF(Y468="",0,Y468),"0")</f>
        <v>0.49661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188</v>
      </c>
      <c r="X470" s="368">
        <f>IFERROR(SUM(X467:X468),"0")</f>
        <v>190.8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45</v>
      </c>
      <c r="X519" s="367">
        <f>IFERROR(IF(W519="",0,CEILING((W519/$H519),1)*$H519),"")</f>
        <v>46.8</v>
      </c>
      <c r="Y519" s="36">
        <f>IFERROR(IF(X519=0,"",ROUNDUP(X519/H519,0)*0.02175),"")</f>
        <v>0.1305</v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5.7692307692307692</v>
      </c>
      <c r="X524" s="368">
        <f>IFERROR(X519/H519,"0")+IFERROR(X520/H520,"0")+IFERROR(X521/H521,"0")+IFERROR(X522/H522,"0")+IFERROR(X523/H523,"0")</f>
        <v>6</v>
      </c>
      <c r="Y524" s="368">
        <f>IFERROR(IF(Y519="",0,Y519),"0")+IFERROR(IF(Y520="",0,Y520),"0")+IFERROR(IF(Y521="",0,Y521),"0")+IFERROR(IF(Y522="",0,Y522),"0")+IFERROR(IF(Y523="",0,Y523),"0")</f>
        <v>0.1305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45</v>
      </c>
      <c r="X525" s="368">
        <f>IFERROR(SUM(X519:X523),"0")</f>
        <v>46.8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11827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11957.299999999997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12516.779725814406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12654.794000000002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23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24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13091.779725814406</v>
      </c>
      <c r="X536" s="368">
        <f>GrossWeightTotalR+PalletQtyTotalR*25</f>
        <v>13254.794000000002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2210.3288008658192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2232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26.725060000000006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162</v>
      </c>
      <c r="D543" s="46">
        <f>IFERROR(X57*1,"0")+IFERROR(X58*1,"0")+IFERROR(X59*1,"0")+IFERROR(X60*1,"0")</f>
        <v>756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3965.2000000000003</v>
      </c>
      <c r="F543" s="46">
        <f>IFERROR(X131*1,"0")+IFERROR(X132*1,"0")+IFERROR(X133*1,"0")+IFERROR(X134*1,"0")+IFERROR(X135*1,"0")</f>
        <v>385.5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546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1477.2000000000003</v>
      </c>
      <c r="J543" s="46">
        <f>IFERROR(X206*1,"0")+IFERROR(X207*1,"0")+IFERROR(X208*1,"0")+IFERROR(X209*1,"0")+IFERROR(X210*1,"0")+IFERROR(X211*1,"0")+IFERROR(X215*1,"0")+IFERROR(X216*1,"0")</f>
        <v>58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568.80000000000007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568.80000000000007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36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2750.4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655.19999999999993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71.400000000000006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374.40000000000003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46.8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2024-05-10T07:58:55Z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