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5587759-BDD2-4FD0-9ACE-3D8C1D9378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X516" i="1" s="1"/>
  <c r="W508" i="1"/>
  <c r="W507" i="1"/>
  <c r="X506" i="1"/>
  <c r="Y506" i="1" s="1"/>
  <c r="X505" i="1"/>
  <c r="Y505" i="1" s="1"/>
  <c r="X504" i="1"/>
  <c r="Y504" i="1" s="1"/>
  <c r="X503" i="1"/>
  <c r="W501" i="1"/>
  <c r="X500" i="1"/>
  <c r="W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Y500" i="1" s="1"/>
  <c r="X493" i="1"/>
  <c r="W489" i="1"/>
  <c r="W488" i="1"/>
  <c r="X487" i="1"/>
  <c r="O487" i="1"/>
  <c r="W485" i="1"/>
  <c r="W484" i="1"/>
  <c r="X483" i="1"/>
  <c r="Y483" i="1" s="1"/>
  <c r="O483" i="1"/>
  <c r="Y482" i="1"/>
  <c r="X482" i="1"/>
  <c r="O482" i="1"/>
  <c r="X481" i="1"/>
  <c r="O481" i="1"/>
  <c r="W479" i="1"/>
  <c r="W478" i="1"/>
  <c r="X477" i="1"/>
  <c r="Y477" i="1" s="1"/>
  <c r="O477" i="1"/>
  <c r="Y476" i="1"/>
  <c r="X476" i="1"/>
  <c r="O476" i="1"/>
  <c r="X475" i="1"/>
  <c r="Y475" i="1" s="1"/>
  <c r="O475" i="1"/>
  <c r="Y474" i="1"/>
  <c r="X474" i="1"/>
  <c r="O474" i="1"/>
  <c r="X473" i="1"/>
  <c r="Y473" i="1" s="1"/>
  <c r="O473" i="1"/>
  <c r="Y472" i="1"/>
  <c r="Y478" i="1" s="1"/>
  <c r="X472" i="1"/>
  <c r="X478" i="1" s="1"/>
  <c r="O472" i="1"/>
  <c r="W470" i="1"/>
  <c r="W469" i="1"/>
  <c r="Y468" i="1"/>
  <c r="X468" i="1"/>
  <c r="O468" i="1"/>
  <c r="X467" i="1"/>
  <c r="O467" i="1"/>
  <c r="W465" i="1"/>
  <c r="W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O453" i="1"/>
  <c r="W449" i="1"/>
  <c r="W448" i="1"/>
  <c r="X447" i="1"/>
  <c r="Y447" i="1" s="1"/>
  <c r="X446" i="1"/>
  <c r="Y446" i="1" s="1"/>
  <c r="X445" i="1"/>
  <c r="W442" i="1"/>
  <c r="X441" i="1"/>
  <c r="W441" i="1"/>
  <c r="Y440" i="1"/>
  <c r="Y441" i="1" s="1"/>
  <c r="X440" i="1"/>
  <c r="X442" i="1" s="1"/>
  <c r="O440" i="1"/>
  <c r="W438" i="1"/>
  <c r="X437" i="1"/>
  <c r="W437" i="1"/>
  <c r="Y436" i="1"/>
  <c r="Y437" i="1" s="1"/>
  <c r="X436" i="1"/>
  <c r="X438" i="1" s="1"/>
  <c r="O436" i="1"/>
  <c r="W434" i="1"/>
  <c r="W433" i="1"/>
  <c r="Y432" i="1"/>
  <c r="X432" i="1"/>
  <c r="O432" i="1"/>
  <c r="X431" i="1"/>
  <c r="O431" i="1"/>
  <c r="W429" i="1"/>
  <c r="W428" i="1"/>
  <c r="X427" i="1"/>
  <c r="Y427" i="1" s="1"/>
  <c r="O427" i="1"/>
  <c r="Y426" i="1"/>
  <c r="X426" i="1"/>
  <c r="O426" i="1"/>
  <c r="X425" i="1"/>
  <c r="Y425" i="1" s="1"/>
  <c r="O425" i="1"/>
  <c r="Y424" i="1"/>
  <c r="X424" i="1"/>
  <c r="O424" i="1"/>
  <c r="X423" i="1"/>
  <c r="Y423" i="1" s="1"/>
  <c r="O423" i="1"/>
  <c r="Y422" i="1"/>
  <c r="X422" i="1"/>
  <c r="O422" i="1"/>
  <c r="X421" i="1"/>
  <c r="O421" i="1"/>
  <c r="W419" i="1"/>
  <c r="W418" i="1"/>
  <c r="X417" i="1"/>
  <c r="Y417" i="1" s="1"/>
  <c r="O417" i="1"/>
  <c r="Y416" i="1"/>
  <c r="Y418" i="1" s="1"/>
  <c r="X416" i="1"/>
  <c r="T543" i="1" s="1"/>
  <c r="O416" i="1"/>
  <c r="W413" i="1"/>
  <c r="W412" i="1"/>
  <c r="Y411" i="1"/>
  <c r="X411" i="1"/>
  <c r="O411" i="1"/>
  <c r="X410" i="1"/>
  <c r="O410" i="1"/>
  <c r="Y409" i="1"/>
  <c r="X409" i="1"/>
  <c r="O409" i="1"/>
  <c r="W407" i="1"/>
  <c r="X406" i="1"/>
  <c r="W406" i="1"/>
  <c r="Y405" i="1"/>
  <c r="Y406" i="1" s="1"/>
  <c r="X405" i="1"/>
  <c r="X407" i="1" s="1"/>
  <c r="O405" i="1"/>
  <c r="W403" i="1"/>
  <c r="X402" i="1"/>
  <c r="W402" i="1"/>
  <c r="Y401" i="1"/>
  <c r="X401" i="1"/>
  <c r="O401" i="1"/>
  <c r="X400" i="1"/>
  <c r="Y400" i="1" s="1"/>
  <c r="O400" i="1"/>
  <c r="Y399" i="1"/>
  <c r="X399" i="1"/>
  <c r="X403" i="1" s="1"/>
  <c r="O399" i="1"/>
  <c r="W397" i="1"/>
  <c r="W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Y268" i="1" s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X246" i="1" s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H543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X57" i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61" i="1" l="1"/>
  <c r="Y85" i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50" i="1"/>
  <c r="X256" i="1"/>
  <c r="X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7" i="1"/>
  <c r="X396" i="1"/>
  <c r="Y383" i="1"/>
  <c r="Y396" i="1" s="1"/>
  <c r="Y410" i="1"/>
  <c r="Y412" i="1" s="1"/>
  <c r="X412" i="1"/>
  <c r="F9" i="1"/>
  <c r="J9" i="1"/>
  <c r="B543" i="1"/>
  <c r="X535" i="1"/>
  <c r="X534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X157" i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N543" i="1"/>
  <c r="X245" i="1"/>
  <c r="Y248" i="1"/>
  <c r="Y249" i="1" s="1"/>
  <c r="Y252" i="1"/>
  <c r="Y256" i="1" s="1"/>
  <c r="X269" i="1"/>
  <c r="Y274" i="1"/>
  <c r="X285" i="1"/>
  <c r="X297" i="1"/>
  <c r="X302" i="1"/>
  <c r="Y299" i="1"/>
  <c r="Y301" i="1" s="1"/>
  <c r="X313" i="1"/>
  <c r="X312" i="1"/>
  <c r="X340" i="1"/>
  <c r="X345" i="1"/>
  <c r="Y342" i="1"/>
  <c r="Y344" i="1" s="1"/>
  <c r="X362" i="1"/>
  <c r="X429" i="1"/>
  <c r="X434" i="1"/>
  <c r="Y431" i="1"/>
  <c r="Y433" i="1" s="1"/>
  <c r="X465" i="1"/>
  <c r="X470" i="1"/>
  <c r="Y467" i="1"/>
  <c r="Y469" i="1" s="1"/>
  <c r="X485" i="1"/>
  <c r="X488" i="1"/>
  <c r="Y487" i="1"/>
  <c r="Y488" i="1" s="1"/>
  <c r="X489" i="1"/>
  <c r="X507" i="1"/>
  <c r="Y503" i="1"/>
  <c r="Y507" i="1" s="1"/>
  <c r="P543" i="1"/>
  <c r="X307" i="1"/>
  <c r="Q543" i="1"/>
  <c r="X333" i="1"/>
  <c r="R543" i="1"/>
  <c r="X358" i="1"/>
  <c r="S543" i="1"/>
  <c r="X380" i="1"/>
  <c r="Y402" i="1"/>
  <c r="X413" i="1"/>
  <c r="X419" i="1"/>
  <c r="X428" i="1"/>
  <c r="Y421" i="1"/>
  <c r="Y428" i="1" s="1"/>
  <c r="X433" i="1"/>
  <c r="U543" i="1"/>
  <c r="X448" i="1"/>
  <c r="Y445" i="1"/>
  <c r="Y448" i="1" s="1"/>
  <c r="X449" i="1"/>
  <c r="V543" i="1"/>
  <c r="X464" i="1"/>
  <c r="Y453" i="1"/>
  <c r="Y464" i="1" s="1"/>
  <c r="X469" i="1"/>
  <c r="X479" i="1"/>
  <c r="X484" i="1"/>
  <c r="Y481" i="1"/>
  <c r="Y484" i="1" s="1"/>
  <c r="W543" i="1"/>
  <c r="X508" i="1"/>
  <c r="X517" i="1"/>
  <c r="X524" i="1"/>
  <c r="Y519" i="1"/>
  <c r="Y524" i="1" s="1"/>
  <c r="X525" i="1"/>
  <c r="X418" i="1"/>
  <c r="X501" i="1"/>
  <c r="Y538" i="1" l="1"/>
  <c r="X537" i="1"/>
  <c r="X536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<sst xmlns="http://schemas.openxmlformats.org/spreadsheetml/2006/main" count="2266" uniqueCount="739">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</sst>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17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110</v>
      </c>
      <c r="X253" s="367">
        <f>IFERROR(IF(W253="",0,CEILING((W253/$H253),1)*$H253),"")</f>
        <v>113.4</v>
      </c>
      <c r="Y253" s="36">
        <f>IFERROR(IF(X253=0,"",ROUNDUP(X253/H253,0)*0.00753),"")</f>
        <v>0.20331000000000002</v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26.19047619047619</v>
      </c>
      <c r="X256" s="368">
        <f>IFERROR(X252/H252,"0")+IFERROR(X253/H253,"0")+IFERROR(X254/H254,"0")+IFERROR(X255/H255,"0")</f>
        <v>27</v>
      </c>
      <c r="Y256" s="368">
        <f>IFERROR(IF(Y252="",0,Y252),"0")+IFERROR(IF(Y253="",0,Y253),"0")+IFERROR(IF(Y254="",0,Y254),"0")+IFERROR(IF(Y255="",0,Y255),"0")</f>
        <v>0.20331000000000002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110</v>
      </c>
      <c r="X257" s="368">
        <f>IFERROR(SUM(X252:X255),"0")</f>
        <v>113.4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170</v>
      </c>
      <c r="X271" s="367">
        <f>IFERROR(IF(W271="",0,CEILING((W271/$H271),1)*$H271),"")</f>
        <v>176.4</v>
      </c>
      <c r="Y271" s="36">
        <f>IFERROR(IF(X271=0,"",ROUNDUP(X271/H271,0)*0.02175),"")</f>
        <v>0.45674999999999999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20.238095238095237</v>
      </c>
      <c r="X274" s="368">
        <f>IFERROR(X271/H271,"0")+IFERROR(X272/H272,"0")+IFERROR(X273/H273,"0")</f>
        <v>21</v>
      </c>
      <c r="Y274" s="368">
        <f>IFERROR(IF(Y271="",0,Y271),"0")+IFERROR(IF(Y272="",0,Y272),"0")+IFERROR(IF(Y273="",0,Y273),"0")</f>
        <v>0.45674999999999999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170</v>
      </c>
      <c r="X275" s="368">
        <f>IFERROR(SUM(X271:X273),"0")</f>
        <v>176.4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2060</v>
      </c>
      <c r="X326" s="367">
        <f t="shared" si="17"/>
        <v>2070</v>
      </c>
      <c r="Y326" s="36">
        <f>IFERROR(IF(X326=0,"",ROUNDUP(X326/H326,0)*0.02175),"")</f>
        <v>3.0014999999999996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3200</v>
      </c>
      <c r="X327" s="367">
        <f t="shared" si="17"/>
        <v>3210</v>
      </c>
      <c r="Y327" s="36">
        <f>IFERROR(IF(X327=0,"",ROUNDUP(X327/H327,0)*0.02175),"")</f>
        <v>4.6544999999999996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1050</v>
      </c>
      <c r="X329" s="367">
        <f t="shared" si="17"/>
        <v>1050</v>
      </c>
      <c r="Y329" s="36">
        <f>IFERROR(IF(X329=0,"",ROUNDUP(X329/H329,0)*0.02175),"")</f>
        <v>1.5225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420.66666666666669</v>
      </c>
      <c r="X333" s="368">
        <f>IFERROR(X325/H325,"0")+IFERROR(X326/H326,"0")+IFERROR(X327/H327,"0")+IFERROR(X328/H328,"0")+IFERROR(X329/H329,"0")+IFERROR(X330/H330,"0")+IFERROR(X331/H331,"0")+IFERROR(X332/H332,"0")</f>
        <v>422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9.1784999999999997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6310</v>
      </c>
      <c r="X334" s="368">
        <f>IFERROR(SUM(X325:X332),"0")</f>
        <v>6330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2050</v>
      </c>
      <c r="X336" s="367">
        <f>IFERROR(IF(W336="",0,CEILING((W336/$H336),1)*$H336),"")</f>
        <v>2055</v>
      </c>
      <c r="Y336" s="36">
        <f>IFERROR(IF(X336=0,"",ROUNDUP(X336/H336,0)*0.02175),"")</f>
        <v>2.9797499999999997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136.66666666666666</v>
      </c>
      <c r="X339" s="368">
        <f>IFERROR(X336/H336,"0")+IFERROR(X337/H337,"0")+IFERROR(X338/H338,"0")</f>
        <v>137</v>
      </c>
      <c r="Y339" s="368">
        <f>IFERROR(IF(Y336="",0,Y336),"0")+IFERROR(IF(Y337="",0,Y337),"0")+IFERROR(IF(Y338="",0,Y338),"0")</f>
        <v>2.9797499999999997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2050</v>
      </c>
      <c r="X340" s="368">
        <f>IFERROR(SUM(X336:X338),"0")</f>
        <v>2055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110</v>
      </c>
      <c r="X360" s="367">
        <f>IFERROR(IF(W360="",0,CEILING((W360/$H360),1)*$H360),"")</f>
        <v>113.88</v>
      </c>
      <c r="Y360" s="36">
        <f>IFERROR(IF(X360=0,"",ROUNDUP(X360/H360,0)*0.00753),"")</f>
        <v>0.19578000000000001</v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25.114155251141554</v>
      </c>
      <c r="X362" s="368">
        <f>IFERROR(X360/H360,"0")+IFERROR(X361/H361,"0")</f>
        <v>26</v>
      </c>
      <c r="Y362" s="368">
        <f>IFERROR(IF(Y360="",0,Y360),"0")+IFERROR(IF(Y361="",0,Y361),"0")</f>
        <v>0.19578000000000001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110</v>
      </c>
      <c r="X363" s="368">
        <f>IFERROR(SUM(X360:X361),"0")</f>
        <v>113.88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1250</v>
      </c>
      <c r="X519" s="367">
        <f>IFERROR(IF(W519="",0,CEILING((W519/$H519),1)*$H519),"")</f>
        <v>1255.8</v>
      </c>
      <c r="Y519" s="36">
        <f>IFERROR(IF(X519=0,"",ROUNDUP(X519/H519,0)*0.02175),"")</f>
        <v>3.5017499999999999</v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160.25641025641025</v>
      </c>
      <c r="X524" s="368">
        <f>IFERROR(X519/H519,"0")+IFERROR(X520/H520,"0")+IFERROR(X521/H521,"0")+IFERROR(X522/H522,"0")+IFERROR(X523/H523,"0")</f>
        <v>161</v>
      </c>
      <c r="Y524" s="368">
        <f>IFERROR(IF(Y519="",0,Y519),"0")+IFERROR(IF(Y520="",0,Y520),"0")+IFERROR(IF(Y521="",0,Y521),"0")+IFERROR(IF(Y522="",0,Y522),"0")+IFERROR(IF(Y523="",0,Y523),"0")</f>
        <v>3.5017499999999999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1250</v>
      </c>
      <c r="X525" s="368">
        <f>IFERROR(SUM(X519:X523),"0")</f>
        <v>1255.8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10000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10044.479999999998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10381.151255958654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10427.668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16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16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10781.151255958654</v>
      </c>
      <c r="X536" s="368">
        <f>GrossWeightTotalR+PalletQtyTotalR*25</f>
        <v>10827.668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789.13247026945669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794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16.515839999999997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289.8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289.8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8385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113.88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1255.8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2024-05-10T08:02:37Z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