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5,24\15,05,24 ПОКОМ КИ филиалы\"/>
    </mc:Choice>
  </mc:AlternateContent>
  <xr:revisionPtr revIDLastSave="0" documentId="13_ncr:1_{F1DD829F-3ADA-4642-B41E-FB3D0D4285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Sheet!$A$3:$AE$104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6" i="1" l="1"/>
  <c r="AE95" i="1"/>
  <c r="AE73" i="1"/>
  <c r="AE61" i="1"/>
  <c r="AE60" i="1"/>
  <c r="AE59" i="1"/>
  <c r="AE55" i="1"/>
  <c r="U55" i="1"/>
  <c r="T55" i="1"/>
  <c r="S104" i="1"/>
  <c r="AE104" i="1" s="1"/>
  <c r="S103" i="1"/>
  <c r="S102" i="1"/>
  <c r="AE102" i="1" s="1"/>
  <c r="S100" i="1"/>
  <c r="S94" i="1"/>
  <c r="AE94" i="1" s="1"/>
  <c r="S92" i="1"/>
  <c r="S73" i="1"/>
  <c r="S19" i="1"/>
  <c r="AE19" i="1" s="1"/>
  <c r="S13" i="1"/>
  <c r="AE13" i="1" s="1"/>
  <c r="S12" i="1"/>
  <c r="AE12" i="1" s="1"/>
  <c r="S10" i="1"/>
  <c r="AE10" i="1" s="1"/>
  <c r="S9" i="1"/>
  <c r="AE9" i="1" s="1"/>
  <c r="S8" i="1"/>
  <c r="AE8" i="1" s="1"/>
  <c r="S7" i="1"/>
  <c r="AE7" i="1" s="1"/>
  <c r="U96" i="1"/>
  <c r="U95" i="1"/>
  <c r="U61" i="1"/>
  <c r="U60" i="1"/>
  <c r="U59" i="1"/>
  <c r="T96" i="1"/>
  <c r="T95" i="1"/>
  <c r="T61" i="1"/>
  <c r="T60" i="1"/>
  <c r="T59" i="1"/>
  <c r="AE92" i="1" l="1"/>
  <c r="AE100" i="1"/>
  <c r="AE103" i="1"/>
  <c r="F77" i="1" l="1"/>
  <c r="E77" i="1"/>
  <c r="E13" i="1"/>
  <c r="E8" i="1"/>
  <c r="P16" i="1"/>
  <c r="P17" i="1"/>
  <c r="P18" i="1"/>
  <c r="P26" i="1"/>
  <c r="P36" i="1"/>
  <c r="P49" i="1"/>
  <c r="P51" i="1"/>
  <c r="P56" i="1"/>
  <c r="P57" i="1"/>
  <c r="P62" i="1"/>
  <c r="P63" i="1"/>
  <c r="P64" i="1"/>
  <c r="P65" i="1"/>
  <c r="P69" i="1"/>
  <c r="P70" i="1"/>
  <c r="P71" i="1"/>
  <c r="P72" i="1"/>
  <c r="P80" i="1"/>
  <c r="P83" i="1"/>
  <c r="P84" i="1"/>
  <c r="P85" i="1"/>
  <c r="P86" i="1"/>
  <c r="P88" i="1"/>
  <c r="P94" i="1"/>
  <c r="V94" i="1" l="1"/>
  <c r="V36" i="1"/>
  <c r="AE11" i="1"/>
  <c r="AE15" i="1"/>
  <c r="AE23" i="1"/>
  <c r="AE24" i="1"/>
  <c r="AE39" i="1"/>
  <c r="AE43" i="1"/>
  <c r="AE45" i="1"/>
  <c r="AE47" i="1"/>
  <c r="AE53" i="1"/>
  <c r="AE75" i="1"/>
  <c r="AE76" i="1"/>
  <c r="AE77" i="1"/>
  <c r="AE81" i="1"/>
  <c r="AE87" i="1"/>
  <c r="AE89" i="1"/>
  <c r="AE90" i="1"/>
  <c r="AE91" i="1"/>
  <c r="AE93" i="1"/>
  <c r="AE97" i="1"/>
  <c r="AE98" i="1"/>
  <c r="AE99" i="1"/>
  <c r="AE101" i="1"/>
  <c r="AE6" i="1"/>
  <c r="Q7" i="1"/>
  <c r="V7" i="1" s="1"/>
  <c r="Q8" i="1"/>
  <c r="V8" i="1" s="1"/>
  <c r="Q9" i="1"/>
  <c r="V9" i="1" s="1"/>
  <c r="Q10" i="1"/>
  <c r="V10" i="1" s="1"/>
  <c r="Q11" i="1"/>
  <c r="Q12" i="1"/>
  <c r="V12" i="1" s="1"/>
  <c r="Q13" i="1"/>
  <c r="V13" i="1" s="1"/>
  <c r="Q14" i="1"/>
  <c r="AE14" i="1" s="1"/>
  <c r="Q15" i="1"/>
  <c r="Q16" i="1"/>
  <c r="Q17" i="1"/>
  <c r="Q18" i="1"/>
  <c r="Q19" i="1"/>
  <c r="V19" i="1" s="1"/>
  <c r="Q20" i="1"/>
  <c r="R20" i="1" s="1"/>
  <c r="Q21" i="1"/>
  <c r="Q22" i="1"/>
  <c r="AE22" i="1" s="1"/>
  <c r="Q23" i="1"/>
  <c r="Q24" i="1"/>
  <c r="Q25" i="1"/>
  <c r="Q26" i="1"/>
  <c r="Q27" i="1"/>
  <c r="Q28" i="1"/>
  <c r="AE28" i="1" s="1"/>
  <c r="Q29" i="1"/>
  <c r="Q30" i="1"/>
  <c r="Q31" i="1"/>
  <c r="Q32" i="1"/>
  <c r="Q33" i="1"/>
  <c r="Q34" i="1"/>
  <c r="Q35" i="1"/>
  <c r="R35" i="1" s="1"/>
  <c r="S35" i="1" s="1"/>
  <c r="Q36" i="1"/>
  <c r="R36" i="1" s="1"/>
  <c r="S36" i="1" s="1"/>
  <c r="AE36" i="1" s="1"/>
  <c r="Q37" i="1"/>
  <c r="R37" i="1" s="1"/>
  <c r="S37" i="1" s="1"/>
  <c r="Q38" i="1"/>
  <c r="R38" i="1" s="1"/>
  <c r="S38" i="1" s="1"/>
  <c r="Q39" i="1"/>
  <c r="Q40" i="1"/>
  <c r="AE40" i="1" s="1"/>
  <c r="Q41" i="1"/>
  <c r="Q42" i="1"/>
  <c r="R42" i="1" s="1"/>
  <c r="S42" i="1" s="1"/>
  <c r="Q43" i="1"/>
  <c r="Q44" i="1"/>
  <c r="R44" i="1" s="1"/>
  <c r="S44" i="1" s="1"/>
  <c r="Q45" i="1"/>
  <c r="Q46" i="1"/>
  <c r="AE46" i="1" s="1"/>
  <c r="Q47" i="1"/>
  <c r="Q48" i="1"/>
  <c r="Q49" i="1"/>
  <c r="R49" i="1" s="1"/>
  <c r="S49" i="1" s="1"/>
  <c r="AE49" i="1" s="1"/>
  <c r="Q50" i="1"/>
  <c r="Q51" i="1"/>
  <c r="Q52" i="1"/>
  <c r="AE52" i="1" s="1"/>
  <c r="Q53" i="1"/>
  <c r="Q54" i="1"/>
  <c r="Q55" i="1"/>
  <c r="V55" i="1" s="1"/>
  <c r="Q56" i="1"/>
  <c r="Q57" i="1"/>
  <c r="Q58" i="1"/>
  <c r="AE58" i="1" s="1"/>
  <c r="Q59" i="1"/>
  <c r="V59" i="1" s="1"/>
  <c r="Q60" i="1"/>
  <c r="Q61" i="1"/>
  <c r="V61" i="1" s="1"/>
  <c r="Q62" i="1"/>
  <c r="Q63" i="1"/>
  <c r="R63" i="1" s="1"/>
  <c r="S63" i="1" s="1"/>
  <c r="AE63" i="1" s="1"/>
  <c r="Q64" i="1"/>
  <c r="Q65" i="1"/>
  <c r="Q66" i="1"/>
  <c r="Q67" i="1"/>
  <c r="AE67" i="1" s="1"/>
  <c r="Q68" i="1"/>
  <c r="Q69" i="1"/>
  <c r="Q70" i="1"/>
  <c r="Q71" i="1"/>
  <c r="R71" i="1" s="1"/>
  <c r="S71" i="1" s="1"/>
  <c r="AE71" i="1" s="1"/>
  <c r="Q72" i="1"/>
  <c r="Q73" i="1"/>
  <c r="V73" i="1" s="1"/>
  <c r="Q74" i="1"/>
  <c r="Q75" i="1"/>
  <c r="Q76" i="1"/>
  <c r="Q77" i="1"/>
  <c r="Q78" i="1"/>
  <c r="Q79" i="1"/>
  <c r="Q80" i="1"/>
  <c r="Q81" i="1"/>
  <c r="Q82" i="1"/>
  <c r="AE82" i="1" s="1"/>
  <c r="Q83" i="1"/>
  <c r="Q84" i="1"/>
  <c r="Q85" i="1"/>
  <c r="Q86" i="1"/>
  <c r="Q87" i="1"/>
  <c r="Q88" i="1"/>
  <c r="Q89" i="1"/>
  <c r="Q90" i="1"/>
  <c r="Q91" i="1"/>
  <c r="Q92" i="1"/>
  <c r="V92" i="1" s="1"/>
  <c r="Q93" i="1"/>
  <c r="Q94" i="1"/>
  <c r="Q95" i="1"/>
  <c r="V95" i="1" s="1"/>
  <c r="Q96" i="1"/>
  <c r="V96" i="1" s="1"/>
  <c r="Q97" i="1"/>
  <c r="Q98" i="1"/>
  <c r="Q99" i="1"/>
  <c r="Q100" i="1"/>
  <c r="V100" i="1" s="1"/>
  <c r="Q101" i="1"/>
  <c r="Q102" i="1"/>
  <c r="V102" i="1" s="1"/>
  <c r="Q103" i="1"/>
  <c r="V103" i="1" s="1"/>
  <c r="Q104" i="1"/>
  <c r="V104" i="1" s="1"/>
  <c r="Q6" i="1"/>
  <c r="P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E37" i="1" l="1"/>
  <c r="V37" i="1"/>
  <c r="AE35" i="1"/>
  <c r="V35" i="1"/>
  <c r="V49" i="1"/>
  <c r="R60" i="1"/>
  <c r="V60" i="1"/>
  <c r="AE44" i="1"/>
  <c r="V44" i="1"/>
  <c r="AE42" i="1"/>
  <c r="V42" i="1"/>
  <c r="AE38" i="1"/>
  <c r="V38" i="1"/>
  <c r="V63" i="1"/>
  <c r="V71" i="1"/>
  <c r="S20" i="1"/>
  <c r="R78" i="1"/>
  <c r="R74" i="1"/>
  <c r="R68" i="1"/>
  <c r="R66" i="1"/>
  <c r="R54" i="1"/>
  <c r="R50" i="1"/>
  <c r="R48" i="1"/>
  <c r="R34" i="1"/>
  <c r="R32" i="1"/>
  <c r="R30" i="1"/>
  <c r="R79" i="1"/>
  <c r="R61" i="1"/>
  <c r="R59" i="1"/>
  <c r="R55" i="1"/>
  <c r="R41" i="1"/>
  <c r="R33" i="1"/>
  <c r="R31" i="1"/>
  <c r="R29" i="1"/>
  <c r="R27" i="1"/>
  <c r="R25" i="1"/>
  <c r="R21" i="1"/>
  <c r="V88" i="1"/>
  <c r="AE88" i="1"/>
  <c r="W86" i="1"/>
  <c r="AE86" i="1"/>
  <c r="W84" i="1"/>
  <c r="AE84" i="1"/>
  <c r="W80" i="1"/>
  <c r="AE80" i="1"/>
  <c r="V72" i="1"/>
  <c r="AE72" i="1"/>
  <c r="W70" i="1"/>
  <c r="AE70" i="1"/>
  <c r="W64" i="1"/>
  <c r="AE64" i="1"/>
  <c r="W62" i="1"/>
  <c r="AE62" i="1"/>
  <c r="W56" i="1"/>
  <c r="AE56" i="1"/>
  <c r="W26" i="1"/>
  <c r="AE26" i="1"/>
  <c r="V18" i="1"/>
  <c r="AE18" i="1"/>
  <c r="V16" i="1"/>
  <c r="AE16" i="1"/>
  <c r="AE85" i="1"/>
  <c r="AE83" i="1"/>
  <c r="AE69" i="1"/>
  <c r="AE65" i="1"/>
  <c r="AE57" i="1"/>
  <c r="AE51" i="1"/>
  <c r="W49" i="1"/>
  <c r="AE17" i="1"/>
  <c r="V80" i="1"/>
  <c r="W18" i="1"/>
  <c r="W88" i="1"/>
  <c r="V70" i="1"/>
  <c r="V62" i="1"/>
  <c r="V86" i="1"/>
  <c r="V6" i="1"/>
  <c r="W6" i="1"/>
  <c r="W103" i="1"/>
  <c r="W101" i="1"/>
  <c r="V101" i="1"/>
  <c r="W99" i="1"/>
  <c r="V99" i="1"/>
  <c r="W97" i="1"/>
  <c r="V97" i="1"/>
  <c r="W95" i="1"/>
  <c r="W93" i="1"/>
  <c r="V93" i="1"/>
  <c r="V91" i="1"/>
  <c r="W91" i="1"/>
  <c r="V89" i="1"/>
  <c r="W89" i="1"/>
  <c r="V87" i="1"/>
  <c r="W87" i="1"/>
  <c r="V81" i="1"/>
  <c r="W81" i="1"/>
  <c r="W79" i="1"/>
  <c r="V77" i="1"/>
  <c r="W77" i="1"/>
  <c r="V75" i="1"/>
  <c r="W75" i="1"/>
  <c r="W73" i="1"/>
  <c r="V67" i="1"/>
  <c r="W67" i="1"/>
  <c r="W61" i="1"/>
  <c r="W59" i="1"/>
  <c r="W55" i="1"/>
  <c r="V53" i="1"/>
  <c r="W53" i="1"/>
  <c r="V47" i="1"/>
  <c r="W47" i="1"/>
  <c r="V45" i="1"/>
  <c r="W45" i="1"/>
  <c r="V43" i="1"/>
  <c r="W43" i="1"/>
  <c r="W41" i="1"/>
  <c r="V39" i="1"/>
  <c r="W39" i="1"/>
  <c r="W37" i="1"/>
  <c r="W35" i="1"/>
  <c r="W33" i="1"/>
  <c r="W31" i="1"/>
  <c r="W29" i="1"/>
  <c r="W27" i="1"/>
  <c r="W25" i="1"/>
  <c r="V23" i="1"/>
  <c r="W23" i="1"/>
  <c r="W21" i="1"/>
  <c r="W19" i="1"/>
  <c r="V15" i="1"/>
  <c r="W15" i="1"/>
  <c r="W13" i="1"/>
  <c r="V11" i="1"/>
  <c r="W11" i="1"/>
  <c r="W9" i="1"/>
  <c r="W7" i="1"/>
  <c r="W17" i="1"/>
  <c r="W51" i="1"/>
  <c r="W63" i="1"/>
  <c r="W69" i="1"/>
  <c r="W83" i="1"/>
  <c r="W104" i="1"/>
  <c r="W102" i="1"/>
  <c r="W100" i="1"/>
  <c r="W98" i="1"/>
  <c r="V98" i="1"/>
  <c r="W96" i="1"/>
  <c r="W92" i="1"/>
  <c r="V90" i="1"/>
  <c r="W90" i="1"/>
  <c r="V82" i="1"/>
  <c r="W82" i="1"/>
  <c r="W78" i="1"/>
  <c r="V76" i="1"/>
  <c r="W76" i="1"/>
  <c r="W74" i="1"/>
  <c r="W68" i="1"/>
  <c r="W66" i="1"/>
  <c r="W60" i="1"/>
  <c r="V58" i="1"/>
  <c r="W58" i="1"/>
  <c r="W54" i="1"/>
  <c r="V52" i="1"/>
  <c r="W52" i="1"/>
  <c r="W50" i="1"/>
  <c r="W48" i="1"/>
  <c r="V46" i="1"/>
  <c r="W46" i="1"/>
  <c r="W44" i="1"/>
  <c r="W42" i="1"/>
  <c r="V40" i="1"/>
  <c r="W40" i="1"/>
  <c r="W38" i="1"/>
  <c r="W34" i="1"/>
  <c r="W32" i="1"/>
  <c r="W30" i="1"/>
  <c r="V28" i="1"/>
  <c r="W28" i="1"/>
  <c r="V24" i="1"/>
  <c r="W24" i="1"/>
  <c r="V22" i="1"/>
  <c r="W22" i="1"/>
  <c r="W20" i="1"/>
  <c r="V14" i="1"/>
  <c r="W14" i="1"/>
  <c r="W12" i="1"/>
  <c r="W10" i="1"/>
  <c r="W8" i="1"/>
  <c r="W57" i="1"/>
  <c r="W65" i="1"/>
  <c r="W71" i="1"/>
  <c r="W85" i="1"/>
  <c r="V26" i="1"/>
  <c r="V56" i="1"/>
  <c r="V64" i="1"/>
  <c r="V84" i="1"/>
  <c r="W16" i="1"/>
  <c r="W36" i="1"/>
  <c r="W72" i="1"/>
  <c r="W94" i="1"/>
  <c r="K5" i="1"/>
  <c r="Q5" i="1"/>
  <c r="AE20" i="1" l="1"/>
  <c r="V20" i="1"/>
  <c r="S21" i="1"/>
  <c r="S27" i="1"/>
  <c r="S31" i="1"/>
  <c r="S41" i="1"/>
  <c r="S79" i="1"/>
  <c r="S32" i="1"/>
  <c r="S48" i="1"/>
  <c r="S54" i="1"/>
  <c r="S68" i="1"/>
  <c r="S78" i="1"/>
  <c r="S25" i="1"/>
  <c r="S29" i="1"/>
  <c r="S33" i="1"/>
  <c r="S30" i="1"/>
  <c r="S34" i="1"/>
  <c r="S50" i="1"/>
  <c r="S66" i="1"/>
  <c r="S74" i="1"/>
  <c r="R5" i="1"/>
  <c r="V17" i="1"/>
  <c r="V51" i="1"/>
  <c r="V57" i="1"/>
  <c r="V65" i="1"/>
  <c r="V69" i="1"/>
  <c r="V83" i="1"/>
  <c r="V85" i="1"/>
  <c r="AE74" i="1" l="1"/>
  <c r="V74" i="1"/>
  <c r="AE50" i="1"/>
  <c r="V50" i="1"/>
  <c r="AE30" i="1"/>
  <c r="V30" i="1"/>
  <c r="AE29" i="1"/>
  <c r="V29" i="1"/>
  <c r="AE68" i="1"/>
  <c r="V68" i="1"/>
  <c r="AE48" i="1"/>
  <c r="V48" i="1"/>
  <c r="AE79" i="1"/>
  <c r="V79" i="1"/>
  <c r="AE31" i="1"/>
  <c r="V31" i="1"/>
  <c r="AE21" i="1"/>
  <c r="AE5" i="1" s="1"/>
  <c r="V21" i="1"/>
  <c r="S5" i="1"/>
  <c r="AE66" i="1"/>
  <c r="V66" i="1"/>
  <c r="AE34" i="1"/>
  <c r="V34" i="1"/>
  <c r="AE33" i="1"/>
  <c r="V33" i="1"/>
  <c r="AE25" i="1"/>
  <c r="V25" i="1"/>
  <c r="AE78" i="1"/>
  <c r="V78" i="1"/>
  <c r="AE54" i="1"/>
  <c r="V54" i="1"/>
  <c r="AE32" i="1"/>
  <c r="V32" i="1"/>
  <c r="AE41" i="1"/>
  <c r="V41" i="1"/>
  <c r="AE27" i="1"/>
  <c r="V27" i="1"/>
</calcChain>
</file>

<file path=xl/sharedStrings.xml><?xml version="1.0" encoding="utf-8"?>
<sst xmlns="http://schemas.openxmlformats.org/spreadsheetml/2006/main" count="373" uniqueCount="156">
  <si>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</si>
  <si>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</si>
  <si>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</si>
  <si>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</si>
  <si>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</si>
  <si>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</si>
  <si>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</si>
  <si>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</si>
  <si>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</si>
  <si>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</si>
  <si>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</si>
  <si>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</si>
  <si>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</si>
  <si>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</si>
  <si>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</si>
  <si>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</si>
  <si>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</si>
  <si>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</si>
  <si>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</si>
  <si>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</si>
  <si>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</si>
  <si>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</si>
  <si>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</si>
  <si>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в Бердянске</t>
  </si>
  <si>
    <t>13,05,</t>
  </si>
  <si>
    <t>15,05,</t>
  </si>
  <si>
    <t>14,05,</t>
  </si>
  <si>
    <t>09,05,</t>
  </si>
  <si>
    <t>08,05,</t>
  </si>
  <si>
    <t>02,05,</t>
  </si>
  <si>
    <t>01,05,</t>
  </si>
  <si>
    <t>25,04,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</si>
  <si>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</si>
  <si>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</si>
  <si>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</si>
  <si>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</si>
  <si>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</si>
  <si>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</si>
  <si>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</si>
  <si>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</si>
  <si>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</si>
  <si>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</si>
  <si>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</si>
  <si>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</si>
  <si>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</si>
  <si>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</si>
  <si>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</si>
  <si>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</si>
  <si>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</si>
  <si>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</si>
  <si>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</si>
  <si>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</si>
  <si>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</si>
  <si>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</si>
  <si>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</si>
  <si>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</si>
  <si>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</si>
  <si>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</si>
  <si>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213  Колбаса в/к Сервелат Рижский, ВЕС.,ТМ КОЛБАСНЫЙ СТАНДАРТ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</si>
  <si>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</si>
  <si>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</si>
  <si>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10,05,24 филиал обнулил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</si>
  <si>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</si>
  <si>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</si>
  <si>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</si>
  <si>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</si>
  <si>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</si>
  <si>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</si>
  <si>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</si>
  <si>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</si>
  <si>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</si>
  <si>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</si>
  <si>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</si>
  <si>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</si>
  <si>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</si>
  <si>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</si>
  <si>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</si>
  <si>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</si>
  <si>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</si>
  <si>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</si>
  <si>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</si>
  <si>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</si>
  <si>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</si>
  <si>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</si>
  <si>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</si>
  <si>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</si>
  <si>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</si>
  <si>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</si>
  <si>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</si>
  <si>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</si>
  <si>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</si>
  <si>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</si>
  <si>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</si>
  <si>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</si>
  <si>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</si>
  <si>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</si>
  <si>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</si>
  <si>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</si>
  <si>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</si>
  <si>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</si>
  <si>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</si>
  <si>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</si>
  <si>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</si>
  <si>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</si>
  <si>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</si>
  <si>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</si>
  <si>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</si>
  <si>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</si>
  <si>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</si>
  <si>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</si>
  <si>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</si>
  <si>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</si>
  <si>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</si>
  <si>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</si>
  <si>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</si>
  <si>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</si>
  <si>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</si>
  <si>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</si>
  <si>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</si>
  <si>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</si>
  <si>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</si>
  <si>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</si>
  <si>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</si>
  <si>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</si>
  <si>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</si>
  <si>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</si>
  <si>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</si>
  <si>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</si>
  <si>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</si>
  <si>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</si>
  <si>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</si>
  <si>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443 Сосиски Вязанка 450г Сливушки Сливочные газ/ср  Поком</t>
  </si>
  <si>
    <t>не правильно поставлен приход / то же что 032 (задвоенное СКЮ)</t>
  </si>
  <si>
    <t>444 Сосиски Вязанка Молокуши вес  Поком</t>
  </si>
  <si>
    <t>не правильно поставлен приход / то же сто 016 (задвоенное СКЮ)</t>
  </si>
  <si>
    <t>446 Сосиски Баварские с сыром 0,35 кг. ТМ Стародворье в оболочке айпил в модифи газовой среде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</si>
  <si>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</si>
  <si>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</si>
  <si>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</si>
  <si>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</si>
  <si>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</si>
  <si>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</si>
  <si>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</si>
  <si>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</si>
  <si>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</si>
  <si>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</si>
  <si>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</si>
  <si>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новинка</t>
  </si>
  <si>
    <t>491 Сосиски Филейские 0,3 кг. ТМ Вязанка  ПОКОМ</t>
  </si>
  <si>
    <t>Деликатесы «Бекон Балыкбургский с натуральным копчением» ф/в 0,15 нарезка ТМ «Баварушка»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</si>
  <si>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</si>
  <si>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</si>
  <si>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из Бердянска</t>
  </si>
  <si>
    <t>заказ</t>
  </si>
  <si>
    <t>18,05,</t>
  </si>
  <si>
    <t>16,05,24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</si>
</sst>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0" fontId="4" fillId="0" borderId="0" xfId="0" applyFon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6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6" fillId="7" borderId="1" xfId="1" applyNumberFormat="1" applyFont="1" applyFill="1"/>
    <xf numFmtId="164" fontId="1" fillId="7" borderId="2" xfId="1" applyNumberFormat="1" applyFill="1" applyBorder="1"/>
    <xf numFmtId="164" fontId="8" fillId="6" borderId="1" xfId="1" applyNumberFormat="1" applyFont="1" applyFill="1"/>
    <xf numFmtId="164" fontId="1" fillId="0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77;&#1088;&#1077;&#1084;&#1077;&#1097;&#1077;&#1085;&#1080;&#1077;%20&#1041;&#1077;&#1088;&#1076;&#1103;&#1085;&#1089;&#1082;_&#1051;&#1091;&#1075;&#1072;&#1085;&#1089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05,24%20&#1083;&#1075;&#1088;&#1089;&#1095;%20&#1087;&#1086;&#1082;%20&#1082;&#1080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O1" t="str">
            <v>продукция</v>
          </cell>
        </row>
        <row r="2">
          <cell r="O2" t="str">
            <v>Луганска</v>
          </cell>
          <cell r="AD2" t="str">
            <v>На Луганск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  <cell r="S3" t="str">
            <v>Вероятные проблемы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уп</v>
          </cell>
          <cell r="AE3" t="str">
            <v>шт</v>
          </cell>
        </row>
        <row r="4">
          <cell r="N4" t="str">
            <v>13,05,</v>
          </cell>
          <cell r="P4" t="str">
            <v>14,05,</v>
          </cell>
          <cell r="V4" t="str">
            <v>09,05,</v>
          </cell>
          <cell r="W4" t="str">
            <v>08,05,</v>
          </cell>
          <cell r="X4" t="str">
            <v>02,05,</v>
          </cell>
          <cell r="Y4" t="str">
            <v>01,05,</v>
          </cell>
          <cell r="Z4" t="str">
            <v>25,04,</v>
          </cell>
          <cell r="AA4" t="str">
            <v>24,04,</v>
          </cell>
        </row>
        <row r="5">
          <cell r="E5">
            <v>12688.339999999998</v>
          </cell>
          <cell r="F5">
            <v>35389.088999999993</v>
          </cell>
          <cell r="J5">
            <v>12572.682999999997</v>
          </cell>
          <cell r="K5">
            <v>115.65700000000004</v>
          </cell>
          <cell r="L5">
            <v>0</v>
          </cell>
          <cell r="M5">
            <v>0</v>
          </cell>
          <cell r="N5">
            <v>6611.7539000000006</v>
          </cell>
          <cell r="P5">
            <v>2537.6679999999997</v>
          </cell>
          <cell r="Q5">
            <v>0</v>
          </cell>
          <cell r="R5">
            <v>0</v>
          </cell>
          <cell r="V5">
            <v>2574.1643999999969</v>
          </cell>
          <cell r="W5">
            <v>2424.8313999999987</v>
          </cell>
          <cell r="X5">
            <v>2579.5064000000002</v>
          </cell>
          <cell r="Y5">
            <v>2844.531199999999</v>
          </cell>
          <cell r="Z5">
            <v>3198.2403999999992</v>
          </cell>
          <cell r="AA5">
            <v>3140.8688000000006</v>
          </cell>
          <cell r="AC5">
            <v>0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54.314999999999998</v>
          </cell>
          <cell r="D6">
            <v>198.08099999999999</v>
          </cell>
          <cell r="E6">
            <v>79.007999999999996</v>
          </cell>
          <cell r="F6">
            <v>157.44</v>
          </cell>
          <cell r="G6">
            <v>1</v>
          </cell>
          <cell r="H6">
            <v>50</v>
          </cell>
          <cell r="I6" t="str">
            <v>в матрице</v>
          </cell>
          <cell r="J6">
            <v>79.278000000000006</v>
          </cell>
          <cell r="K6">
            <v>-0.27000000000001023</v>
          </cell>
          <cell r="P6">
            <v>15.801599999999999</v>
          </cell>
          <cell r="T6">
            <v>9.9635479951397325</v>
          </cell>
          <cell r="U6">
            <v>9.9635479951397325</v>
          </cell>
          <cell r="V6">
            <v>13.9686</v>
          </cell>
          <cell r="W6">
            <v>14.7082</v>
          </cell>
          <cell r="X6">
            <v>21.688400000000001</v>
          </cell>
          <cell r="Y6">
            <v>23.3308</v>
          </cell>
          <cell r="Z6">
            <v>13.3268</v>
          </cell>
          <cell r="AA6">
            <v>13.855600000000001</v>
          </cell>
          <cell r="AC6">
            <v>0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C7">
            <v>6.633</v>
          </cell>
          <cell r="D7">
            <v>60.145000000000003</v>
          </cell>
          <cell r="F7">
            <v>59.777999999999999</v>
          </cell>
          <cell r="G7">
            <v>0</v>
          </cell>
          <cell r="H7">
            <v>30</v>
          </cell>
          <cell r="I7" t="str">
            <v>задача Фомин</v>
          </cell>
          <cell r="J7">
            <v>2.6</v>
          </cell>
          <cell r="K7">
            <v>-2.6</v>
          </cell>
          <cell r="O7">
            <v>53.388000000000012</v>
          </cell>
          <cell r="P7">
            <v>0</v>
          </cell>
          <cell r="R7" t="str">
            <v>!!!!!!!!!!</v>
          </cell>
          <cell r="S7" t="str">
            <v>вероятность выпадения в просрок</v>
          </cell>
          <cell r="T7" t="e">
            <v>#DIV/0!</v>
          </cell>
          <cell r="U7" t="e">
            <v>#DIV/0!</v>
          </cell>
          <cell r="V7">
            <v>-0.64640000000000009</v>
          </cell>
          <cell r="W7">
            <v>-0.64640000000000009</v>
          </cell>
          <cell r="X7">
            <v>-4.5999999999999999E-3</v>
          </cell>
          <cell r="Y7">
            <v>2.9474</v>
          </cell>
          <cell r="Z7">
            <v>4.9037999999999986</v>
          </cell>
          <cell r="AA7">
            <v>3.6082000000000001</v>
          </cell>
          <cell r="AB7" t="str">
            <v>вывод (Савельев)</v>
          </cell>
          <cell r="AC7">
            <v>0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99.884</v>
          </cell>
          <cell r="D8">
            <v>137.768</v>
          </cell>
          <cell r="E8">
            <v>61.648000000000003</v>
          </cell>
          <cell r="F8">
            <v>158.399</v>
          </cell>
          <cell r="G8">
            <v>1</v>
          </cell>
          <cell r="H8">
            <v>45</v>
          </cell>
          <cell r="I8" t="str">
            <v>в матрице</v>
          </cell>
          <cell r="J8">
            <v>52.874000000000002</v>
          </cell>
          <cell r="K8">
            <v>8.7740000000000009</v>
          </cell>
          <cell r="N8">
            <v>30.318800000000021</v>
          </cell>
          <cell r="O8">
            <v>43.035099999999723</v>
          </cell>
          <cell r="P8">
            <v>12.329600000000001</v>
          </cell>
          <cell r="T8">
            <v>15.306076433947572</v>
          </cell>
          <cell r="U8">
            <v>15.306076433947572</v>
          </cell>
          <cell r="V8">
            <v>14.108000000000001</v>
          </cell>
          <cell r="W8">
            <v>13.4244</v>
          </cell>
          <cell r="X8">
            <v>13.0176</v>
          </cell>
          <cell r="Y8">
            <v>15.324</v>
          </cell>
          <cell r="Z8">
            <v>14.76</v>
          </cell>
          <cell r="AA8">
            <v>12.5672</v>
          </cell>
          <cell r="AB8" t="str">
            <v>то же что 444</v>
          </cell>
          <cell r="AC8">
            <v>0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190.79400000000001</v>
          </cell>
          <cell r="D9">
            <v>49.116</v>
          </cell>
          <cell r="E9">
            <v>97.138999999999996</v>
          </cell>
          <cell r="F9">
            <v>186.28</v>
          </cell>
          <cell r="G9">
            <v>1</v>
          </cell>
          <cell r="H9">
            <v>45</v>
          </cell>
          <cell r="I9" t="str">
            <v>в матрице</v>
          </cell>
          <cell r="J9">
            <v>74.900000000000006</v>
          </cell>
          <cell r="K9">
            <v>22.23899999999999</v>
          </cell>
          <cell r="N9">
            <v>39.043200000000041</v>
          </cell>
          <cell r="P9">
            <v>19.427799999999998</v>
          </cell>
          <cell r="T9">
            <v>11.597978155014982</v>
          </cell>
          <cell r="U9">
            <v>11.597978155014982</v>
          </cell>
          <cell r="V9">
            <v>17.692599999999999</v>
          </cell>
          <cell r="W9">
            <v>14.726800000000001</v>
          </cell>
          <cell r="X9">
            <v>18.521599999999999</v>
          </cell>
          <cell r="Y9">
            <v>22.099399999999999</v>
          </cell>
          <cell r="Z9">
            <v>23.5672</v>
          </cell>
          <cell r="AA9">
            <v>22.590399999999999</v>
          </cell>
          <cell r="AB9" t="str">
            <v>то же что 424</v>
          </cell>
          <cell r="AC9">
            <v>0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63.46</v>
          </cell>
          <cell r="E10">
            <v>13.983000000000001</v>
          </cell>
          <cell r="F10">
            <v>48.1</v>
          </cell>
          <cell r="G10">
            <v>1</v>
          </cell>
          <cell r="H10">
            <v>40</v>
          </cell>
          <cell r="I10" t="str">
            <v>в матрице</v>
          </cell>
          <cell r="J10">
            <v>12.6</v>
          </cell>
          <cell r="K10">
            <v>1.3830000000000009</v>
          </cell>
          <cell r="P10">
            <v>2.7966000000000002</v>
          </cell>
          <cell r="T10">
            <v>17.199456482872058</v>
          </cell>
          <cell r="U10">
            <v>17.199456482872058</v>
          </cell>
          <cell r="V10">
            <v>3.0464000000000002</v>
          </cell>
          <cell r="W10">
            <v>3.0464000000000002</v>
          </cell>
          <cell r="X10">
            <v>2.3302</v>
          </cell>
          <cell r="Y10">
            <v>3.3637999999999999</v>
          </cell>
          <cell r="Z10">
            <v>5.4272</v>
          </cell>
          <cell r="AA10">
            <v>4.3936000000000002</v>
          </cell>
          <cell r="AC10">
            <v>0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C11">
            <v>120</v>
          </cell>
          <cell r="D11">
            <v>184</v>
          </cell>
          <cell r="E11">
            <v>135</v>
          </cell>
          <cell r="F11">
            <v>177</v>
          </cell>
          <cell r="G11">
            <v>0.45</v>
          </cell>
          <cell r="H11">
            <v>45</v>
          </cell>
          <cell r="I11" t="str">
            <v>в матрице</v>
          </cell>
          <cell r="J11">
            <v>110</v>
          </cell>
          <cell r="K11">
            <v>25</v>
          </cell>
          <cell r="P11">
            <v>27</v>
          </cell>
          <cell r="T11">
            <v>6.5555555555555554</v>
          </cell>
          <cell r="U11">
            <v>6.5555555555555554</v>
          </cell>
          <cell r="V11">
            <v>20.8</v>
          </cell>
          <cell r="W11">
            <v>20</v>
          </cell>
          <cell r="X11">
            <v>29</v>
          </cell>
          <cell r="Y11">
            <v>30.4</v>
          </cell>
          <cell r="Z11">
            <v>27.4</v>
          </cell>
          <cell r="AA11">
            <v>25.8</v>
          </cell>
          <cell r="AB11" t="str">
            <v>то же что 442</v>
          </cell>
          <cell r="AC11">
            <v>0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C12">
            <v>303</v>
          </cell>
          <cell r="D12">
            <v>84</v>
          </cell>
          <cell r="E12">
            <v>211</v>
          </cell>
          <cell r="F12">
            <v>118</v>
          </cell>
          <cell r="G12">
            <v>0.45</v>
          </cell>
          <cell r="H12">
            <v>45</v>
          </cell>
          <cell r="I12" t="str">
            <v>в матрице</v>
          </cell>
          <cell r="J12">
            <v>173</v>
          </cell>
          <cell r="K12">
            <v>38</v>
          </cell>
          <cell r="N12">
            <v>106.6</v>
          </cell>
          <cell r="P12">
            <v>42.2</v>
          </cell>
          <cell r="T12">
            <v>5.322274881516587</v>
          </cell>
          <cell r="U12">
            <v>5.322274881516587</v>
          </cell>
          <cell r="V12">
            <v>30.2</v>
          </cell>
          <cell r="W12">
            <v>25.6</v>
          </cell>
          <cell r="X12">
            <v>32.4</v>
          </cell>
          <cell r="Y12">
            <v>34</v>
          </cell>
          <cell r="Z12">
            <v>40</v>
          </cell>
          <cell r="AA12">
            <v>42.6</v>
          </cell>
          <cell r="AB12" t="str">
            <v>то же что 443</v>
          </cell>
          <cell r="AC12">
            <v>0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C13">
            <v>75</v>
          </cell>
          <cell r="G13">
            <v>0</v>
          </cell>
          <cell r="H13">
            <v>45</v>
          </cell>
          <cell r="I13" t="str">
            <v>не в матрице</v>
          </cell>
          <cell r="J13">
            <v>3</v>
          </cell>
          <cell r="K13">
            <v>-3</v>
          </cell>
          <cell r="P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 t="str">
            <v>необходимо увеличить продажи!!!</v>
          </cell>
          <cell r="AC13">
            <v>0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17</v>
          </cell>
          <cell r="D14">
            <v>33</v>
          </cell>
          <cell r="E14">
            <v>21</v>
          </cell>
          <cell r="F14">
            <v>29</v>
          </cell>
          <cell r="G14">
            <v>0.17</v>
          </cell>
          <cell r="H14">
            <v>180</v>
          </cell>
          <cell r="I14" t="str">
            <v>в матрице</v>
          </cell>
          <cell r="J14">
            <v>37</v>
          </cell>
          <cell r="K14">
            <v>-16</v>
          </cell>
          <cell r="N14">
            <v>15</v>
          </cell>
          <cell r="P14">
            <v>4.2</v>
          </cell>
          <cell r="T14">
            <v>10.476190476190476</v>
          </cell>
          <cell r="U14">
            <v>10.476190476190476</v>
          </cell>
          <cell r="V14">
            <v>3</v>
          </cell>
          <cell r="W14">
            <v>2.8</v>
          </cell>
          <cell r="X14">
            <v>1.6</v>
          </cell>
          <cell r="Y14">
            <v>1.6</v>
          </cell>
          <cell r="Z14">
            <v>2.2000000000000002</v>
          </cell>
          <cell r="AA14">
            <v>2.2000000000000002</v>
          </cell>
          <cell r="AC14">
            <v>0</v>
          </cell>
        </row>
        <row r="15">
          <cell r="A15" t="str">
            <v>062  Колбаса Кракушка пряная с сальцем, 0.3кг в/у п/к, БАВАРУШКА ПОКОМ</v>
          </cell>
          <cell r="B15" t="str">
            <v>шт</v>
          </cell>
          <cell r="C15">
            <v>54</v>
          </cell>
          <cell r="D15">
            <v>348</v>
          </cell>
          <cell r="E15">
            <v>29</v>
          </cell>
          <cell r="F15">
            <v>370</v>
          </cell>
          <cell r="G15">
            <v>0.3</v>
          </cell>
          <cell r="H15">
            <v>40</v>
          </cell>
          <cell r="I15" t="str">
            <v>в матрице</v>
          </cell>
          <cell r="J15">
            <v>29</v>
          </cell>
          <cell r="K15">
            <v>0</v>
          </cell>
          <cell r="O15">
            <v>324.39999999999998</v>
          </cell>
          <cell r="P15">
            <v>5.8</v>
          </cell>
          <cell r="R15" t="str">
            <v>!!!!!!!!!!</v>
          </cell>
          <cell r="S15" t="str">
            <v>вероятность выпадения в просрок</v>
          </cell>
          <cell r="T15">
            <v>63.793103448275865</v>
          </cell>
          <cell r="U15">
            <v>63.793103448275865</v>
          </cell>
          <cell r="V15">
            <v>4.2</v>
          </cell>
          <cell r="W15">
            <v>7</v>
          </cell>
          <cell r="X15">
            <v>5</v>
          </cell>
          <cell r="Y15">
            <v>2.6</v>
          </cell>
          <cell r="Z15">
            <v>0.8</v>
          </cell>
          <cell r="AA15">
            <v>1.4</v>
          </cell>
          <cell r="AB15" t="str">
            <v>необходимо увеличить продажи</v>
          </cell>
          <cell r="AC15">
            <v>0</v>
          </cell>
          <cell r="AD15">
            <v>54</v>
          </cell>
          <cell r="AE15">
            <v>324</v>
          </cell>
        </row>
        <row r="16">
          <cell r="A16" t="str">
            <v>064  Колбаса Молочная Дугушка, вектор 0,4 кг, ТМ Стародворье  ПОКОМ</v>
          </cell>
          <cell r="B16" t="str">
            <v>шт</v>
          </cell>
          <cell r="C16">
            <v>1</v>
          </cell>
          <cell r="D16">
            <v>204</v>
          </cell>
          <cell r="E16">
            <v>19</v>
          </cell>
          <cell r="F16">
            <v>186</v>
          </cell>
          <cell r="G16">
            <v>0.4</v>
          </cell>
          <cell r="H16">
            <v>50</v>
          </cell>
          <cell r="I16" t="str">
            <v>в матрице</v>
          </cell>
          <cell r="J16">
            <v>21</v>
          </cell>
          <cell r="K16">
            <v>-2</v>
          </cell>
          <cell r="O16">
            <v>99</v>
          </cell>
          <cell r="P16">
            <v>3.8</v>
          </cell>
          <cell r="R16" t="str">
            <v>!!!!!!!!!!</v>
          </cell>
          <cell r="S16" t="str">
            <v>вероятность выпадения в просрок</v>
          </cell>
          <cell r="T16">
            <v>48.947368421052637</v>
          </cell>
          <cell r="U16">
            <v>48.947368421052637</v>
          </cell>
          <cell r="V16">
            <v>6</v>
          </cell>
          <cell r="W16">
            <v>8.6</v>
          </cell>
          <cell r="X16">
            <v>7.2</v>
          </cell>
          <cell r="Y16">
            <v>5</v>
          </cell>
          <cell r="Z16">
            <v>1.6</v>
          </cell>
          <cell r="AA16">
            <v>3.8</v>
          </cell>
          <cell r="AC16">
            <v>0</v>
          </cell>
          <cell r="AD16">
            <v>25</v>
          </cell>
          <cell r="AE16">
            <v>150</v>
          </cell>
        </row>
        <row r="17">
          <cell r="A17" t="str">
            <v>083  Колбаса Швейцарская 0,17 кг., ШТ., сырокопченая   ПОКОМ</v>
          </cell>
          <cell r="B17" t="str">
            <v>шт</v>
          </cell>
          <cell r="C17">
            <v>47</v>
          </cell>
          <cell r="D17">
            <v>435</v>
          </cell>
          <cell r="E17">
            <v>48</v>
          </cell>
          <cell r="F17">
            <v>414</v>
          </cell>
          <cell r="G17">
            <v>0.17</v>
          </cell>
          <cell r="H17">
            <v>180</v>
          </cell>
          <cell r="I17" t="str">
            <v>в матрице</v>
          </cell>
          <cell r="J17">
            <v>80</v>
          </cell>
          <cell r="K17">
            <v>-32</v>
          </cell>
          <cell r="O17">
            <v>230.6</v>
          </cell>
          <cell r="P17">
            <v>9.6</v>
          </cell>
          <cell r="R17" t="str">
            <v>!!!!!!!!!!</v>
          </cell>
          <cell r="S17" t="str">
            <v>вероятность выпадения в просрок</v>
          </cell>
          <cell r="T17">
            <v>43.125</v>
          </cell>
          <cell r="U17">
            <v>43.125</v>
          </cell>
          <cell r="V17">
            <v>15.4</v>
          </cell>
          <cell r="W17">
            <v>16.600000000000001</v>
          </cell>
          <cell r="X17">
            <v>10.199999999999999</v>
          </cell>
          <cell r="Y17">
            <v>8.6</v>
          </cell>
          <cell r="Z17">
            <v>7.2</v>
          </cell>
          <cell r="AA17">
            <v>6</v>
          </cell>
          <cell r="AC17">
            <v>0</v>
          </cell>
          <cell r="AD17">
            <v>20</v>
          </cell>
          <cell r="AE17">
            <v>300</v>
          </cell>
        </row>
        <row r="18">
          <cell r="A18" t="str">
            <v>117  Колбаса Сервелат Филейбургский с ароматными пряностями, в/у 0,35 кг срез, БАВАРУШКА ПОКОМ</v>
          </cell>
          <cell r="B18" t="str">
            <v>шт</v>
          </cell>
          <cell r="C18">
            <v>25</v>
          </cell>
          <cell r="D18">
            <v>42</v>
          </cell>
          <cell r="E18">
            <v>30</v>
          </cell>
          <cell r="F18">
            <v>33</v>
          </cell>
          <cell r="G18">
            <v>0.35</v>
          </cell>
          <cell r="H18">
            <v>45</v>
          </cell>
          <cell r="I18" t="str">
            <v>в матрице</v>
          </cell>
          <cell r="J18">
            <v>30</v>
          </cell>
          <cell r="K18">
            <v>0</v>
          </cell>
          <cell r="N18">
            <v>62.600000000000009</v>
          </cell>
          <cell r="P18">
            <v>6</v>
          </cell>
          <cell r="T18">
            <v>15.933333333333335</v>
          </cell>
          <cell r="U18">
            <v>15.933333333333335</v>
          </cell>
          <cell r="V18">
            <v>7.4</v>
          </cell>
          <cell r="W18">
            <v>3.6</v>
          </cell>
          <cell r="X18">
            <v>1.6</v>
          </cell>
          <cell r="Y18">
            <v>2.6</v>
          </cell>
          <cell r="Z18">
            <v>3.6</v>
          </cell>
          <cell r="AA18">
            <v>4.8</v>
          </cell>
          <cell r="AC18">
            <v>0</v>
          </cell>
        </row>
        <row r="19">
          <cell r="A19" t="str">
            <v>118  Колбаса Сервелат Филейбургский с филе сочного окорока, в/у 0,35 кг срез, БАВАРУШКА ПОКОМ</v>
          </cell>
          <cell r="B19" t="str">
            <v>шт</v>
          </cell>
          <cell r="C19">
            <v>33</v>
          </cell>
          <cell r="D19">
            <v>60</v>
          </cell>
          <cell r="E19">
            <v>35</v>
          </cell>
          <cell r="F19">
            <v>55</v>
          </cell>
          <cell r="G19">
            <v>0.35</v>
          </cell>
          <cell r="H19">
            <v>45</v>
          </cell>
          <cell r="I19" t="str">
            <v>в матрице</v>
          </cell>
          <cell r="J19">
            <v>35</v>
          </cell>
          <cell r="K19">
            <v>0</v>
          </cell>
          <cell r="P19">
            <v>7</v>
          </cell>
          <cell r="T19">
            <v>7.8571428571428568</v>
          </cell>
          <cell r="U19">
            <v>7.8571428571428568</v>
          </cell>
          <cell r="V19">
            <v>5.6</v>
          </cell>
          <cell r="W19">
            <v>6.6</v>
          </cell>
          <cell r="X19">
            <v>7.6</v>
          </cell>
          <cell r="Y19">
            <v>6.6</v>
          </cell>
          <cell r="Z19">
            <v>2.8</v>
          </cell>
          <cell r="AA19">
            <v>3.4</v>
          </cell>
          <cell r="AC19">
            <v>0</v>
          </cell>
        </row>
        <row r="20">
          <cell r="A20" t="str">
            <v>200  Ветчина Дугушка ТМ Стародворье, вектор в/у    ПОКОМ</v>
          </cell>
          <cell r="B20" t="str">
            <v>кг</v>
          </cell>
          <cell r="C20">
            <v>330.04399999999998</v>
          </cell>
          <cell r="D20">
            <v>324.16500000000002</v>
          </cell>
          <cell r="E20">
            <v>225.02699999999999</v>
          </cell>
          <cell r="F20">
            <v>395.06</v>
          </cell>
          <cell r="G20">
            <v>1</v>
          </cell>
          <cell r="H20">
            <v>55</v>
          </cell>
          <cell r="I20" t="str">
            <v>в матрице</v>
          </cell>
          <cell r="J20">
            <v>210.976</v>
          </cell>
          <cell r="K20">
            <v>14.050999999999988</v>
          </cell>
          <cell r="P20">
            <v>45.005399999999995</v>
          </cell>
          <cell r="T20">
            <v>8.77805774418181</v>
          </cell>
          <cell r="U20">
            <v>8.77805774418181</v>
          </cell>
          <cell r="V20">
            <v>36.548999999999999</v>
          </cell>
          <cell r="W20">
            <v>33.033999999999999</v>
          </cell>
          <cell r="X20">
            <v>50.943600000000004</v>
          </cell>
          <cell r="Y20">
            <v>58.848400000000012</v>
          </cell>
          <cell r="Z20">
            <v>58.891800000000003</v>
          </cell>
          <cell r="AA20">
            <v>55.343400000000003</v>
          </cell>
          <cell r="AC20">
            <v>0</v>
          </cell>
        </row>
        <row r="21">
          <cell r="A21" t="str">
            <v>201  Ветчина Нежная ТМ Особый рецепт, (2,5кг), ПОКОМ</v>
          </cell>
          <cell r="B21" t="str">
            <v>кг</v>
          </cell>
          <cell r="C21">
            <v>2252.701</v>
          </cell>
          <cell r="D21">
            <v>2311.75</v>
          </cell>
          <cell r="E21">
            <v>1567.06</v>
          </cell>
          <cell r="F21">
            <v>2659.0610000000001</v>
          </cell>
          <cell r="G21">
            <v>1</v>
          </cell>
          <cell r="H21">
            <v>50</v>
          </cell>
          <cell r="I21" t="str">
            <v>в матрице</v>
          </cell>
          <cell r="J21">
            <v>1550.0360000000001</v>
          </cell>
          <cell r="K21">
            <v>17.023999999999887</v>
          </cell>
          <cell r="N21">
            <v>800</v>
          </cell>
          <cell r="P21">
            <v>313.41199999999998</v>
          </cell>
          <cell r="T21">
            <v>11.036785445356273</v>
          </cell>
          <cell r="U21">
            <v>11.036785445356273</v>
          </cell>
          <cell r="V21">
            <v>332.84359999999998</v>
          </cell>
          <cell r="W21">
            <v>321.6028</v>
          </cell>
          <cell r="X21">
            <v>370.834</v>
          </cell>
          <cell r="Y21">
            <v>393.41239999999999</v>
          </cell>
          <cell r="Z21">
            <v>392.6472</v>
          </cell>
          <cell r="AA21">
            <v>395.93579999999997</v>
          </cell>
          <cell r="AC21">
            <v>0</v>
          </cell>
        </row>
        <row r="22">
          <cell r="A22" t="str">
            <v>217  Колбаса Докторская Дугушка, ВЕС, НЕ ГОСТ, ТМ Стародворье ПОКОМ</v>
          </cell>
          <cell r="B22" t="str">
            <v>кг</v>
          </cell>
          <cell r="C22">
            <v>288.238</v>
          </cell>
          <cell r="D22">
            <v>339.36</v>
          </cell>
          <cell r="E22">
            <v>244.40799999999999</v>
          </cell>
          <cell r="F22">
            <v>320.69400000000002</v>
          </cell>
          <cell r="G22">
            <v>1</v>
          </cell>
          <cell r="H22">
            <v>55</v>
          </cell>
          <cell r="I22" t="str">
            <v>в матрице</v>
          </cell>
          <cell r="J22">
            <v>226.45</v>
          </cell>
          <cell r="K22">
            <v>17.957999999999998</v>
          </cell>
          <cell r="N22">
            <v>131.18920000000031</v>
          </cell>
          <cell r="P22">
            <v>48.881599999999999</v>
          </cell>
          <cell r="T22">
            <v>9.2444437170632785</v>
          </cell>
          <cell r="U22">
            <v>9.2444437170632785</v>
          </cell>
          <cell r="V22">
            <v>46.1372</v>
          </cell>
          <cell r="W22">
            <v>48.489600000000003</v>
          </cell>
          <cell r="X22">
            <v>51.9208</v>
          </cell>
          <cell r="Y22">
            <v>51.182400000000001</v>
          </cell>
          <cell r="Z22">
            <v>53.637199999999993</v>
          </cell>
          <cell r="AA22">
            <v>51.476599999999998</v>
          </cell>
          <cell r="AC22">
            <v>0</v>
          </cell>
        </row>
        <row r="23">
          <cell r="A23" t="str">
            <v>218  Колбаса Докторская оригинальная ТМ Особый рецепт БОЛЬШОЙ БАТОН, п/а ВЕС, ТМ Стародворье ПОКОМ</v>
          </cell>
          <cell r="B23" t="str">
            <v>кг</v>
          </cell>
          <cell r="D23">
            <v>437.57900000000001</v>
          </cell>
          <cell r="F23">
            <v>437.57900000000001</v>
          </cell>
          <cell r="G23">
            <v>0</v>
          </cell>
          <cell r="H23">
            <v>60</v>
          </cell>
          <cell r="I23" t="str">
            <v>в матрице</v>
          </cell>
          <cell r="K23">
            <v>0</v>
          </cell>
          <cell r="O23">
            <v>429.17919999999998</v>
          </cell>
          <cell r="P23">
            <v>0</v>
          </cell>
          <cell r="R23" t="str">
            <v>!!!!!!!!!!</v>
          </cell>
          <cell r="S23" t="str">
            <v>вероятность выпадения в просрок</v>
          </cell>
          <cell r="T23" t="e">
            <v>#DIV/0!</v>
          </cell>
          <cell r="U23" t="e">
            <v>#DIV/0!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-0.16220000000000001</v>
          </cell>
          <cell r="AB23" t="str">
            <v>нет потребности</v>
          </cell>
          <cell r="AC23">
            <v>0</v>
          </cell>
          <cell r="AD23">
            <v>30</v>
          </cell>
          <cell r="AE23">
            <v>360</v>
          </cell>
        </row>
        <row r="24">
          <cell r="A24" t="str">
            <v>219  Колбаса Докторская Особая ТМ Особый рецепт, ВЕС  ПОКОМ</v>
          </cell>
          <cell r="B24" t="str">
            <v>кг</v>
          </cell>
          <cell r="C24">
            <v>1979.587</v>
          </cell>
          <cell r="D24">
            <v>2601.9949999999999</v>
          </cell>
          <cell r="E24">
            <v>1188.5119999999999</v>
          </cell>
          <cell r="F24">
            <v>3024.2080000000001</v>
          </cell>
          <cell r="G24">
            <v>1</v>
          </cell>
          <cell r="H24">
            <v>60</v>
          </cell>
          <cell r="I24" t="str">
            <v>в матрице</v>
          </cell>
          <cell r="J24">
            <v>1161.1579999999999</v>
          </cell>
          <cell r="K24">
            <v>27.354000000000042</v>
          </cell>
          <cell r="N24">
            <v>650</v>
          </cell>
          <cell r="O24">
            <v>800</v>
          </cell>
          <cell r="P24">
            <v>237.70239999999998</v>
          </cell>
          <cell r="T24">
            <v>15.457176704989097</v>
          </cell>
          <cell r="U24">
            <v>15.457176704989097</v>
          </cell>
          <cell r="V24">
            <v>272.30079999999998</v>
          </cell>
          <cell r="W24">
            <v>263.40899999999999</v>
          </cell>
          <cell r="X24">
            <v>281.33640000000003</v>
          </cell>
          <cell r="Y24">
            <v>295.47300000000001</v>
          </cell>
          <cell r="Z24">
            <v>321.46620000000001</v>
          </cell>
          <cell r="AA24">
            <v>309.17099999999999</v>
          </cell>
          <cell r="AC24">
            <v>0</v>
          </cell>
        </row>
        <row r="25">
          <cell r="A25" t="str">
            <v>225  Колбаса Дугушка со шпиком, ВЕС, ТМ Стародворье   ПОКОМ</v>
          </cell>
          <cell r="B25" t="str">
            <v>кг</v>
          </cell>
          <cell r="C25">
            <v>29.056000000000001</v>
          </cell>
          <cell r="D25">
            <v>100.07</v>
          </cell>
          <cell r="E25">
            <v>39.514000000000003</v>
          </cell>
          <cell r="F25">
            <v>81.384</v>
          </cell>
          <cell r="G25">
            <v>1</v>
          </cell>
          <cell r="H25">
            <v>50</v>
          </cell>
          <cell r="I25" t="str">
            <v>в матрице</v>
          </cell>
          <cell r="J25">
            <v>36.450000000000003</v>
          </cell>
          <cell r="K25">
            <v>3.0640000000000001</v>
          </cell>
          <cell r="N25">
            <v>25.529600000000009</v>
          </cell>
          <cell r="P25">
            <v>7.9028000000000009</v>
          </cell>
          <cell r="T25">
            <v>13.528572151642454</v>
          </cell>
          <cell r="U25">
            <v>13.528572151642454</v>
          </cell>
          <cell r="V25">
            <v>9.4906000000000006</v>
          </cell>
          <cell r="W25">
            <v>10.186199999999999</v>
          </cell>
          <cell r="X25">
            <v>6.3475999999999999</v>
          </cell>
          <cell r="Y25">
            <v>6.0136000000000003</v>
          </cell>
          <cell r="Z25">
            <v>7.4608000000000008</v>
          </cell>
          <cell r="AA25">
            <v>8.321200000000001</v>
          </cell>
          <cell r="AC25">
            <v>0</v>
          </cell>
        </row>
        <row r="26">
          <cell r="A26" t="str">
            <v>229  Колбаса Молочная Дугушка, в/у, ВЕС, ТМ Стародворье   ПОКОМ</v>
          </cell>
          <cell r="B26" t="str">
            <v>кг</v>
          </cell>
          <cell r="C26">
            <v>316.26799999999997</v>
          </cell>
          <cell r="D26">
            <v>285.60000000000002</v>
          </cell>
          <cell r="E26">
            <v>280.12099999999998</v>
          </cell>
          <cell r="F26">
            <v>175.292</v>
          </cell>
          <cell r="G26">
            <v>1</v>
          </cell>
          <cell r="H26">
            <v>55</v>
          </cell>
          <cell r="I26" t="str">
            <v>в матрице</v>
          </cell>
          <cell r="J26">
            <v>261.14999999999998</v>
          </cell>
          <cell r="K26">
            <v>18.971000000000004</v>
          </cell>
          <cell r="N26">
            <v>183.54900000000001</v>
          </cell>
          <cell r="P26">
            <v>56.024199999999993</v>
          </cell>
          <cell r="T26">
            <v>6.4051070787266937</v>
          </cell>
          <cell r="U26">
            <v>6.4051070787266937</v>
          </cell>
          <cell r="V26">
            <v>47.521000000000001</v>
          </cell>
          <cell r="W26">
            <v>35.040999999999997</v>
          </cell>
          <cell r="X26">
            <v>44.116</v>
          </cell>
          <cell r="Y26">
            <v>57.008399999999988</v>
          </cell>
          <cell r="Z26">
            <v>53.442399999999999</v>
          </cell>
          <cell r="AA26">
            <v>48.813600000000001</v>
          </cell>
          <cell r="AC26">
            <v>0</v>
          </cell>
        </row>
        <row r="27">
          <cell r="A27" t="str">
            <v>230  Колбаса Молочная Особая ТМ Особый рецепт, п/а, ВЕС. ПОКОМ</v>
          </cell>
          <cell r="B27" t="str">
            <v>кг</v>
          </cell>
          <cell r="C27">
            <v>1907.421</v>
          </cell>
          <cell r="D27">
            <v>2934.0320000000002</v>
          </cell>
          <cell r="E27">
            <v>1293.0060000000001</v>
          </cell>
          <cell r="F27">
            <v>3300.7719999999999</v>
          </cell>
          <cell r="G27">
            <v>1</v>
          </cell>
          <cell r="H27">
            <v>60</v>
          </cell>
          <cell r="I27" t="str">
            <v>в матрице</v>
          </cell>
          <cell r="J27">
            <v>1265.768</v>
          </cell>
          <cell r="K27">
            <v>27.238000000000056</v>
          </cell>
          <cell r="N27">
            <v>750</v>
          </cell>
          <cell r="O27">
            <v>900</v>
          </cell>
          <cell r="P27">
            <v>258.60120000000001</v>
          </cell>
          <cell r="T27">
            <v>15.664165518180116</v>
          </cell>
          <cell r="U27">
            <v>15.664165518180116</v>
          </cell>
          <cell r="V27">
            <v>281.95060000000001</v>
          </cell>
          <cell r="W27">
            <v>266.3306</v>
          </cell>
          <cell r="X27">
            <v>272.71980000000002</v>
          </cell>
          <cell r="Y27">
            <v>277.86900000000003</v>
          </cell>
          <cell r="Z27">
            <v>310.59320000000002</v>
          </cell>
          <cell r="AA27">
            <v>329.01499999999999</v>
          </cell>
          <cell r="AC27">
            <v>0</v>
          </cell>
        </row>
        <row r="28">
          <cell r="A28" t="str">
            <v>235  Колбаса Особая ТМ Особый рецепт, ВЕС, ТМ Стародворье ПОКОМ</v>
          </cell>
          <cell r="B28" t="str">
            <v>кг</v>
          </cell>
          <cell r="C28">
            <v>1800.4949999999999</v>
          </cell>
          <cell r="D28">
            <v>973.92</v>
          </cell>
          <cell r="E28">
            <v>902.21900000000005</v>
          </cell>
          <cell r="F28">
            <v>1576.1320000000001</v>
          </cell>
          <cell r="G28">
            <v>1</v>
          </cell>
          <cell r="H28">
            <v>60</v>
          </cell>
          <cell r="I28" t="str">
            <v>в матрице</v>
          </cell>
          <cell r="J28">
            <v>880.11599999999999</v>
          </cell>
          <cell r="K28">
            <v>22.103000000000065</v>
          </cell>
          <cell r="N28">
            <v>600</v>
          </cell>
          <cell r="P28">
            <v>180.44380000000001</v>
          </cell>
          <cell r="T28">
            <v>12.059887898614416</v>
          </cell>
          <cell r="U28">
            <v>12.059887898614416</v>
          </cell>
          <cell r="V28">
            <v>205.4742</v>
          </cell>
          <cell r="W28">
            <v>187.7672</v>
          </cell>
          <cell r="X28">
            <v>214.88140000000001</v>
          </cell>
          <cell r="Y28">
            <v>242.46719999999999</v>
          </cell>
          <cell r="Z28">
            <v>262.32940000000002</v>
          </cell>
          <cell r="AA28">
            <v>253.85919999999999</v>
          </cell>
          <cell r="AC28">
            <v>0</v>
          </cell>
        </row>
        <row r="29">
          <cell r="A29" t="str">
            <v>236  Колбаса Рубленая ЗАПЕЧ. Дугушка ТМ Стародворье, вектор, в/к    ПОКОМ</v>
          </cell>
          <cell r="B29" t="str">
            <v>кг</v>
          </cell>
          <cell r="C29">
            <v>146.74799999999999</v>
          </cell>
          <cell r="D29">
            <v>226.637</v>
          </cell>
          <cell r="E29">
            <v>154.70699999999999</v>
          </cell>
          <cell r="F29">
            <v>195.90100000000001</v>
          </cell>
          <cell r="G29">
            <v>1</v>
          </cell>
          <cell r="H29">
            <v>60</v>
          </cell>
          <cell r="I29" t="str">
            <v>в матрице</v>
          </cell>
          <cell r="J29">
            <v>144.75</v>
          </cell>
          <cell r="K29">
            <v>9.9569999999999936</v>
          </cell>
          <cell r="N29">
            <v>152.4995000000001</v>
          </cell>
          <cell r="P29">
            <v>30.941399999999998</v>
          </cell>
          <cell r="T29">
            <v>11.260010859237141</v>
          </cell>
          <cell r="U29">
            <v>11.260010859237141</v>
          </cell>
          <cell r="V29">
            <v>32.419600000000003</v>
          </cell>
          <cell r="W29">
            <v>28.709599999999998</v>
          </cell>
          <cell r="X29">
            <v>24.381</v>
          </cell>
          <cell r="Y29">
            <v>25.787400000000002</v>
          </cell>
          <cell r="Z29">
            <v>33.185199999999988</v>
          </cell>
          <cell r="AA29">
            <v>34.058399999999999</v>
          </cell>
          <cell r="AC29">
            <v>0</v>
          </cell>
        </row>
        <row r="30">
          <cell r="A30" t="str">
            <v>239  Колбаса Салями запеч Дугушка, оболочка вектор, ВЕС, ТМ Стародворье  ПОКОМ</v>
          </cell>
          <cell r="B30" t="str">
            <v>кг</v>
          </cell>
          <cell r="C30">
            <v>90.606999999999999</v>
          </cell>
          <cell r="D30">
            <v>147.80500000000001</v>
          </cell>
          <cell r="E30">
            <v>78.989000000000004</v>
          </cell>
          <cell r="F30">
            <v>135.46</v>
          </cell>
          <cell r="G30">
            <v>1</v>
          </cell>
          <cell r="H30">
            <v>60</v>
          </cell>
          <cell r="I30" t="str">
            <v>в матрице</v>
          </cell>
          <cell r="J30">
            <v>108.1</v>
          </cell>
          <cell r="K30">
            <v>-29.11099999999999</v>
          </cell>
          <cell r="N30">
            <v>142.24119999999999</v>
          </cell>
          <cell r="P30">
            <v>15.797800000000001</v>
          </cell>
          <cell r="T30">
            <v>17.578472951930014</v>
          </cell>
          <cell r="U30">
            <v>17.578472951930014</v>
          </cell>
          <cell r="V30">
            <v>23.880800000000001</v>
          </cell>
          <cell r="W30">
            <v>20.543800000000001</v>
          </cell>
          <cell r="X30">
            <v>1.2323999999999999</v>
          </cell>
          <cell r="Y30">
            <v>6.8409999999999993</v>
          </cell>
          <cell r="Z30">
            <v>24.4682</v>
          </cell>
          <cell r="AA30">
            <v>20.073</v>
          </cell>
          <cell r="AC30">
            <v>0</v>
          </cell>
        </row>
        <row r="31">
          <cell r="A31" t="str">
            <v>242  Колбаса Сервелат ЗАПЕЧ.Дугушка ТМ Стародворье, вектор, в/к     ПОКОМ</v>
          </cell>
          <cell r="B31" t="str">
            <v>кг</v>
          </cell>
          <cell r="C31">
            <v>191.13200000000001</v>
          </cell>
          <cell r="D31">
            <v>183.64400000000001</v>
          </cell>
          <cell r="E31">
            <v>165.386</v>
          </cell>
          <cell r="F31">
            <v>190.881</v>
          </cell>
          <cell r="G31">
            <v>1</v>
          </cell>
          <cell r="H31">
            <v>60</v>
          </cell>
          <cell r="I31" t="str">
            <v>в матрице</v>
          </cell>
          <cell r="J31">
            <v>150.6</v>
          </cell>
          <cell r="K31">
            <v>14.786000000000001</v>
          </cell>
          <cell r="N31">
            <v>90.761200000000031</v>
          </cell>
          <cell r="P31">
            <v>33.077199999999998</v>
          </cell>
          <cell r="T31">
            <v>8.5146929002454872</v>
          </cell>
          <cell r="U31">
            <v>8.5146929002454872</v>
          </cell>
          <cell r="V31">
            <v>28.756399999999999</v>
          </cell>
          <cell r="W31">
            <v>28.402000000000001</v>
          </cell>
          <cell r="X31">
            <v>30.658000000000001</v>
          </cell>
          <cell r="Y31">
            <v>32.7654</v>
          </cell>
          <cell r="Z31">
            <v>35.654600000000002</v>
          </cell>
          <cell r="AA31">
            <v>36.519399999999997</v>
          </cell>
          <cell r="AC31">
            <v>0</v>
          </cell>
        </row>
        <row r="32">
          <cell r="A32" t="str">
            <v>243  Колбаса Сервелат Зернистый, ВЕС.  ПОКОМ</v>
          </cell>
          <cell r="B32" t="str">
            <v>кг</v>
          </cell>
          <cell r="C32">
            <v>43.965000000000003</v>
          </cell>
          <cell r="D32">
            <v>62.25</v>
          </cell>
          <cell r="E32">
            <v>14.093999999999999</v>
          </cell>
          <cell r="F32">
            <v>43.45</v>
          </cell>
          <cell r="G32">
            <v>1</v>
          </cell>
          <cell r="H32">
            <v>35</v>
          </cell>
          <cell r="I32" t="str">
            <v>в матрице</v>
          </cell>
          <cell r="J32">
            <v>18.797999999999998</v>
          </cell>
          <cell r="K32">
            <v>-4.7039999999999988</v>
          </cell>
          <cell r="O32">
            <v>46.365300000000083</v>
          </cell>
          <cell r="P32">
            <v>2.8188</v>
          </cell>
          <cell r="T32">
            <v>15.414360720874132</v>
          </cell>
          <cell r="U32">
            <v>15.414360720874132</v>
          </cell>
          <cell r="V32">
            <v>0.98719999999999997</v>
          </cell>
          <cell r="W32">
            <v>1.4056</v>
          </cell>
          <cell r="X32">
            <v>1.5744</v>
          </cell>
          <cell r="Y32">
            <v>1.5744</v>
          </cell>
          <cell r="Z32">
            <v>3.2448000000000001</v>
          </cell>
          <cell r="AA32">
            <v>3.2464</v>
          </cell>
          <cell r="AB32" t="str">
            <v>необходимо увеличить продажи</v>
          </cell>
          <cell r="AC32">
            <v>0</v>
          </cell>
        </row>
        <row r="33">
          <cell r="A33" t="str">
            <v>247  Сардельки Нежные, ВЕС.  ПОКОМ</v>
          </cell>
          <cell r="B33" t="str">
            <v>кг</v>
          </cell>
          <cell r="D33">
            <v>232.12700000000001</v>
          </cell>
          <cell r="F33">
            <v>232.12700000000001</v>
          </cell>
          <cell r="G33">
            <v>0</v>
          </cell>
          <cell r="H33">
            <v>30</v>
          </cell>
          <cell r="I33" t="str">
            <v>в матрице</v>
          </cell>
          <cell r="K33">
            <v>0</v>
          </cell>
          <cell r="O33">
            <v>221.24780000000021</v>
          </cell>
          <cell r="P33">
            <v>0</v>
          </cell>
          <cell r="R33" t="str">
            <v>!!!!!!!!!!</v>
          </cell>
          <cell r="S33" t="str">
            <v>вероятность выпадения в просрок</v>
          </cell>
          <cell r="T33" t="e">
            <v>#DIV/0!</v>
          </cell>
          <cell r="U33" t="e">
            <v>#DIV/0!</v>
          </cell>
          <cell r="V33">
            <v>-0.2616</v>
          </cell>
          <cell r="W33">
            <v>-0.2616</v>
          </cell>
          <cell r="X33">
            <v>0</v>
          </cell>
          <cell r="Y33">
            <v>0</v>
          </cell>
          <cell r="Z33">
            <v>2.0783999999999998</v>
          </cell>
          <cell r="AA33">
            <v>2.0783999999999998</v>
          </cell>
          <cell r="AB33" t="str">
            <v>вывод (Савельев)</v>
          </cell>
          <cell r="AC33">
            <v>0</v>
          </cell>
          <cell r="AD33">
            <v>25</v>
          </cell>
          <cell r="AE33">
            <v>192.5</v>
          </cell>
        </row>
        <row r="34">
          <cell r="A34" t="str">
            <v>248  Сардельки Сочные ТМ Особый рецепт,   ПОКОМ</v>
          </cell>
          <cell r="B34" t="str">
            <v>кг</v>
          </cell>
          <cell r="C34">
            <v>178.03800000000001</v>
          </cell>
          <cell r="D34">
            <v>28.138999999999999</v>
          </cell>
          <cell r="E34">
            <v>66.424999999999997</v>
          </cell>
          <cell r="F34">
            <v>129.899</v>
          </cell>
          <cell r="G34">
            <v>1</v>
          </cell>
          <cell r="H34">
            <v>30</v>
          </cell>
          <cell r="I34" t="str">
            <v>в матрице</v>
          </cell>
          <cell r="J34">
            <v>63.3</v>
          </cell>
          <cell r="K34">
            <v>3.125</v>
          </cell>
          <cell r="P34">
            <v>13.285</v>
          </cell>
          <cell r="T34">
            <v>9.7778697779450514</v>
          </cell>
          <cell r="U34">
            <v>9.7778697779450514</v>
          </cell>
          <cell r="V34">
            <v>15.2232</v>
          </cell>
          <cell r="W34">
            <v>15.5938</v>
          </cell>
          <cell r="X34">
            <v>17.146000000000001</v>
          </cell>
          <cell r="Y34">
            <v>20.7986</v>
          </cell>
          <cell r="Z34">
            <v>23.655799999999999</v>
          </cell>
          <cell r="AA34">
            <v>22.439399999999999</v>
          </cell>
          <cell r="AB34" t="str">
            <v>то же что 249</v>
          </cell>
          <cell r="AC34">
            <v>0</v>
          </cell>
        </row>
        <row r="35">
          <cell r="A35" t="str">
            <v>250  Сардельки стародворские с говядиной в обол. NDX, ВЕС. ПОКОМ</v>
          </cell>
          <cell r="B35" t="str">
            <v>кг</v>
          </cell>
          <cell r="C35">
            <v>269.49599999999998</v>
          </cell>
          <cell r="D35">
            <v>25.998999999999999</v>
          </cell>
          <cell r="E35">
            <v>125.62</v>
          </cell>
          <cell r="F35">
            <v>152.012</v>
          </cell>
          <cell r="G35">
            <v>1</v>
          </cell>
          <cell r="H35">
            <v>30</v>
          </cell>
          <cell r="I35" t="str">
            <v>в матрице</v>
          </cell>
          <cell r="J35">
            <v>120.71599999999999</v>
          </cell>
          <cell r="K35">
            <v>4.9040000000000106</v>
          </cell>
          <cell r="P35">
            <v>25.124000000000002</v>
          </cell>
          <cell r="T35">
            <v>6.0504696704346435</v>
          </cell>
          <cell r="U35">
            <v>6.0504696704346435</v>
          </cell>
          <cell r="V35">
            <v>20.363600000000002</v>
          </cell>
          <cell r="W35">
            <v>21.182400000000001</v>
          </cell>
          <cell r="X35">
            <v>28.5596</v>
          </cell>
          <cell r="Y35">
            <v>30.611799999999999</v>
          </cell>
          <cell r="Z35">
            <v>34.192399999999999</v>
          </cell>
          <cell r="AA35">
            <v>32.512</v>
          </cell>
          <cell r="AC35">
            <v>0</v>
          </cell>
        </row>
        <row r="36">
          <cell r="A36" t="str">
            <v>251  Сосиски Баварские, ВЕС.  ПОКОМ</v>
          </cell>
          <cell r="B36" t="str">
            <v>кг</v>
          </cell>
          <cell r="C36">
            <v>58.088000000000001</v>
          </cell>
          <cell r="E36">
            <v>1.1040000000000001</v>
          </cell>
          <cell r="F36">
            <v>56</v>
          </cell>
          <cell r="G36">
            <v>1</v>
          </cell>
          <cell r="H36">
            <v>45</v>
          </cell>
          <cell r="I36" t="str">
            <v>в матрице</v>
          </cell>
          <cell r="J36">
            <v>1.8</v>
          </cell>
          <cell r="K36">
            <v>-0.69599999999999995</v>
          </cell>
          <cell r="P36">
            <v>0.22080000000000002</v>
          </cell>
          <cell r="T36">
            <v>253.62318840579707</v>
          </cell>
          <cell r="U36">
            <v>253.62318840579707</v>
          </cell>
          <cell r="V36">
            <v>0</v>
          </cell>
          <cell r="W36">
            <v>0</v>
          </cell>
          <cell r="X36">
            <v>0.27400000000000002</v>
          </cell>
          <cell r="Y36">
            <v>0.27400000000000002</v>
          </cell>
          <cell r="Z36">
            <v>0.55519999999999992</v>
          </cell>
          <cell r="AA36">
            <v>0.55519999999999992</v>
          </cell>
          <cell r="AB36" t="str">
            <v>необходимо увеличить продажи!!!</v>
          </cell>
          <cell r="AC36">
            <v>0</v>
          </cell>
        </row>
        <row r="37">
          <cell r="A37" t="str">
            <v>255  Сосиски Молочные для завтрака ТМ Особый рецепт, п/а МГС, ВЕС, ТМ Стародворье  ПОКОМ</v>
          </cell>
          <cell r="B37" t="str">
            <v>кг</v>
          </cell>
          <cell r="C37">
            <v>314.03500000000003</v>
          </cell>
          <cell r="D37">
            <v>761.18700000000001</v>
          </cell>
          <cell r="E37">
            <v>345.25299999999999</v>
          </cell>
          <cell r="F37">
            <v>657.71299999999997</v>
          </cell>
          <cell r="G37">
            <v>1</v>
          </cell>
          <cell r="H37">
            <v>40</v>
          </cell>
          <cell r="I37" t="str">
            <v>в матрице</v>
          </cell>
          <cell r="J37">
            <v>341.59199999999998</v>
          </cell>
          <cell r="K37">
            <v>3.6610000000000014</v>
          </cell>
          <cell r="O37">
            <v>89.030600000000732</v>
          </cell>
          <cell r="P37">
            <v>69.050600000000003</v>
          </cell>
          <cell r="T37">
            <v>9.5250873996750194</v>
          </cell>
          <cell r="U37">
            <v>9.5250873996750194</v>
          </cell>
          <cell r="V37">
            <v>64.900800000000004</v>
          </cell>
          <cell r="W37">
            <v>76.913199999999989</v>
          </cell>
          <cell r="X37">
            <v>75.965000000000003</v>
          </cell>
          <cell r="Y37">
            <v>69.870800000000003</v>
          </cell>
          <cell r="Z37">
            <v>67.871000000000009</v>
          </cell>
          <cell r="AA37">
            <v>76.775000000000006</v>
          </cell>
          <cell r="AB37" t="str">
            <v>то же что 326, 256</v>
          </cell>
          <cell r="AC37">
            <v>0</v>
          </cell>
        </row>
        <row r="38">
          <cell r="A38" t="str">
            <v>257  Сосиски Молочные оригинальные ТМ Особый рецепт, ВЕС.   ПОКОМ</v>
          </cell>
          <cell r="B38" t="str">
            <v>кг</v>
          </cell>
          <cell r="C38">
            <v>114.17100000000001</v>
          </cell>
          <cell r="D38">
            <v>1.84</v>
          </cell>
          <cell r="E38">
            <v>25.619</v>
          </cell>
          <cell r="F38">
            <v>83.656000000000006</v>
          </cell>
          <cell r="G38">
            <v>1</v>
          </cell>
          <cell r="H38">
            <v>35</v>
          </cell>
          <cell r="I38" t="str">
            <v>в матрице</v>
          </cell>
          <cell r="J38">
            <v>24.4</v>
          </cell>
          <cell r="K38">
            <v>1.2190000000000012</v>
          </cell>
          <cell r="P38">
            <v>5.1238000000000001</v>
          </cell>
          <cell r="T38">
            <v>16.326944845622389</v>
          </cell>
          <cell r="U38">
            <v>16.326944845622389</v>
          </cell>
          <cell r="V38">
            <v>5.9396000000000004</v>
          </cell>
          <cell r="W38">
            <v>5.9396000000000004</v>
          </cell>
          <cell r="X38">
            <v>5.8875999999999999</v>
          </cell>
          <cell r="Y38">
            <v>8.1364000000000001</v>
          </cell>
          <cell r="Z38">
            <v>12.5746</v>
          </cell>
          <cell r="AA38">
            <v>11.2826</v>
          </cell>
          <cell r="AB38" t="str">
            <v>необходимо увеличить продажи</v>
          </cell>
          <cell r="AC38">
            <v>0</v>
          </cell>
        </row>
        <row r="39">
          <cell r="A39" t="str">
            <v>259  Сосиски Сливочные Дугушка, ВЕС.   ПОКОМ</v>
          </cell>
          <cell r="B39" t="str">
            <v>кг</v>
          </cell>
          <cell r="C39">
            <v>77.356999999999999</v>
          </cell>
          <cell r="D39">
            <v>4.1959999999999997</v>
          </cell>
          <cell r="E39">
            <v>20.831</v>
          </cell>
          <cell r="F39">
            <v>57.845999999999997</v>
          </cell>
          <cell r="G39">
            <v>1</v>
          </cell>
          <cell r="H39">
            <v>45</v>
          </cell>
          <cell r="I39" t="str">
            <v>в матрице</v>
          </cell>
          <cell r="J39">
            <v>19.7</v>
          </cell>
          <cell r="K39">
            <v>1.1310000000000002</v>
          </cell>
          <cell r="P39">
            <v>4.1661999999999999</v>
          </cell>
          <cell r="T39">
            <v>13.88459507464836</v>
          </cell>
          <cell r="U39">
            <v>13.88459507464836</v>
          </cell>
          <cell r="V39">
            <v>4.1547999999999998</v>
          </cell>
          <cell r="W39">
            <v>3.2852000000000001</v>
          </cell>
          <cell r="X39">
            <v>3.0026000000000002</v>
          </cell>
          <cell r="Y39">
            <v>3.8481999999999998</v>
          </cell>
          <cell r="Z39">
            <v>2.9922</v>
          </cell>
          <cell r="AA39">
            <v>2.3952</v>
          </cell>
          <cell r="AB39" t="str">
            <v>необходимо увеличить продажи</v>
          </cell>
          <cell r="AC39">
            <v>0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C40">
            <v>57.295000000000002</v>
          </cell>
          <cell r="D40">
            <v>31.076000000000001</v>
          </cell>
          <cell r="E40">
            <v>13.798999999999999</v>
          </cell>
          <cell r="F40">
            <v>66.197000000000003</v>
          </cell>
          <cell r="G40">
            <v>1</v>
          </cell>
          <cell r="H40">
            <v>30</v>
          </cell>
          <cell r="I40" t="str">
            <v>в матрице</v>
          </cell>
          <cell r="J40">
            <v>15.086</v>
          </cell>
          <cell r="K40">
            <v>-1.2870000000000008</v>
          </cell>
          <cell r="O40">
            <v>2.6894999999998959</v>
          </cell>
          <cell r="P40">
            <v>2.7597999999999998</v>
          </cell>
          <cell r="T40">
            <v>23.986158417276616</v>
          </cell>
          <cell r="U40">
            <v>23.986158417276616</v>
          </cell>
          <cell r="V40">
            <v>2.8868</v>
          </cell>
          <cell r="W40">
            <v>2.1015999999999999</v>
          </cell>
          <cell r="X40">
            <v>3.2591999999999999</v>
          </cell>
          <cell r="Y40">
            <v>4.5514000000000001</v>
          </cell>
          <cell r="Z40">
            <v>5.5015999999999998</v>
          </cell>
          <cell r="AA40">
            <v>5.2450000000000001</v>
          </cell>
          <cell r="AB40" t="str">
            <v>необходимо увеличить продажи</v>
          </cell>
          <cell r="AC40">
            <v>0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C41">
            <v>428.63799999999998</v>
          </cell>
          <cell r="D41">
            <v>454.05900000000003</v>
          </cell>
          <cell r="E41">
            <v>285.67700000000002</v>
          </cell>
          <cell r="F41">
            <v>524.26599999999996</v>
          </cell>
          <cell r="G41">
            <v>1</v>
          </cell>
          <cell r="H41">
            <v>45</v>
          </cell>
          <cell r="I41" t="str">
            <v>в матрице</v>
          </cell>
          <cell r="J41">
            <v>283.70100000000002</v>
          </cell>
          <cell r="K41">
            <v>1.9759999999999991</v>
          </cell>
          <cell r="N41">
            <v>204.3600000000001</v>
          </cell>
          <cell r="O41">
            <v>20</v>
          </cell>
          <cell r="P41">
            <v>57.135400000000004</v>
          </cell>
          <cell r="T41">
            <v>12.752619216807794</v>
          </cell>
          <cell r="U41">
            <v>12.752619216807794</v>
          </cell>
          <cell r="V41">
            <v>68.092399999999998</v>
          </cell>
          <cell r="W41">
            <v>61.094399999999993</v>
          </cell>
          <cell r="X41">
            <v>54.168799999999997</v>
          </cell>
          <cell r="Y41">
            <v>55.911199999999987</v>
          </cell>
          <cell r="Z41">
            <v>65.547200000000004</v>
          </cell>
          <cell r="AA41">
            <v>66.084000000000003</v>
          </cell>
          <cell r="AC41">
            <v>0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C42">
            <v>256.93400000000003</v>
          </cell>
          <cell r="D42">
            <v>388.15499999999997</v>
          </cell>
          <cell r="E42">
            <v>171.79599999999999</v>
          </cell>
          <cell r="F42">
            <v>415.03</v>
          </cell>
          <cell r="G42">
            <v>1</v>
          </cell>
          <cell r="H42">
            <v>45</v>
          </cell>
          <cell r="I42" t="str">
            <v>в матрице</v>
          </cell>
          <cell r="J42">
            <v>172.9</v>
          </cell>
          <cell r="K42">
            <v>-1.1040000000000134</v>
          </cell>
          <cell r="N42">
            <v>127.4293000000002</v>
          </cell>
          <cell r="O42">
            <v>97.636299999999977</v>
          </cell>
          <cell r="P42">
            <v>34.359200000000001</v>
          </cell>
          <cell r="T42">
            <v>15.787890870567423</v>
          </cell>
          <cell r="U42">
            <v>15.787890870567423</v>
          </cell>
          <cell r="V42">
            <v>42.427599999999998</v>
          </cell>
          <cell r="W42">
            <v>40.470999999999997</v>
          </cell>
          <cell r="X42">
            <v>37.970999999999997</v>
          </cell>
          <cell r="Y42">
            <v>36.925400000000003</v>
          </cell>
          <cell r="Z42">
            <v>40.059399999999997</v>
          </cell>
          <cell r="AA42">
            <v>44.77</v>
          </cell>
          <cell r="AC42">
            <v>0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C43">
            <v>18.786000000000001</v>
          </cell>
          <cell r="D43">
            <v>17.794</v>
          </cell>
          <cell r="E43">
            <v>13.045</v>
          </cell>
          <cell r="F43">
            <v>21.341000000000001</v>
          </cell>
          <cell r="G43">
            <v>1</v>
          </cell>
          <cell r="H43">
            <v>45</v>
          </cell>
          <cell r="I43" t="str">
            <v>в матрице</v>
          </cell>
          <cell r="J43">
            <v>12.4</v>
          </cell>
          <cell r="K43">
            <v>0.64499999999999957</v>
          </cell>
          <cell r="N43">
            <v>10</v>
          </cell>
          <cell r="P43">
            <v>2.609</v>
          </cell>
          <cell r="T43">
            <v>12.012648524338827</v>
          </cell>
          <cell r="U43">
            <v>12.012648524338827</v>
          </cell>
          <cell r="V43">
            <v>2.9243999999999999</v>
          </cell>
          <cell r="W43">
            <v>3.0644</v>
          </cell>
          <cell r="X43">
            <v>1.4423999999999999</v>
          </cell>
          <cell r="Y43">
            <v>1.4388000000000001</v>
          </cell>
          <cell r="Z43">
            <v>1.5795999999999999</v>
          </cell>
          <cell r="AA43">
            <v>1.298</v>
          </cell>
          <cell r="AC43">
            <v>0</v>
          </cell>
        </row>
        <row r="44">
          <cell r="A44" t="str">
            <v>268  Сосиски Филейбургские с филе сочного окорока, ВЕС, ТМ Баварушка  ПОКОМ</v>
          </cell>
          <cell r="B44" t="str">
            <v>кг</v>
          </cell>
          <cell r="C44">
            <v>17.734999999999999</v>
          </cell>
          <cell r="D44">
            <v>0.26500000000000001</v>
          </cell>
          <cell r="E44">
            <v>-1.3879999999999999</v>
          </cell>
          <cell r="G44">
            <v>0</v>
          </cell>
          <cell r="H44" t="e">
            <v>#N/A</v>
          </cell>
          <cell r="I44" t="str">
            <v>не в матрице</v>
          </cell>
          <cell r="J44">
            <v>4</v>
          </cell>
          <cell r="K44">
            <v>-5.3879999999999999</v>
          </cell>
          <cell r="P44">
            <v>-0.27759999999999996</v>
          </cell>
          <cell r="T44">
            <v>0</v>
          </cell>
          <cell r="U44">
            <v>0</v>
          </cell>
          <cell r="V44">
            <v>0</v>
          </cell>
          <cell r="W44">
            <v>0.2782</v>
          </cell>
          <cell r="X44">
            <v>1.9198</v>
          </cell>
          <cell r="Y44">
            <v>1.6415999999999999</v>
          </cell>
          <cell r="Z44">
            <v>2.3997999999999999</v>
          </cell>
          <cell r="AA44">
            <v>2.3997999999999999</v>
          </cell>
          <cell r="AB44" t="str">
            <v>ротация / необходимо увеличить продажи</v>
          </cell>
          <cell r="AC44">
            <v>0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>
            <v>1118</v>
          </cell>
          <cell r="D45">
            <v>1104</v>
          </cell>
          <cell r="E45">
            <v>614</v>
          </cell>
          <cell r="F45">
            <v>1439</v>
          </cell>
          <cell r="G45">
            <v>0.4</v>
          </cell>
          <cell r="H45">
            <v>45</v>
          </cell>
          <cell r="I45" t="str">
            <v>в матрице</v>
          </cell>
          <cell r="J45">
            <v>612</v>
          </cell>
          <cell r="K45">
            <v>2</v>
          </cell>
          <cell r="N45">
            <v>454.7</v>
          </cell>
          <cell r="O45">
            <v>867.60000000000036</v>
          </cell>
          <cell r="P45">
            <v>122.8</v>
          </cell>
          <cell r="T45">
            <v>15.421009771986972</v>
          </cell>
          <cell r="U45">
            <v>15.421009771986972</v>
          </cell>
          <cell r="V45">
            <v>115.8</v>
          </cell>
          <cell r="W45">
            <v>100.2</v>
          </cell>
          <cell r="X45">
            <v>105.6</v>
          </cell>
          <cell r="Y45">
            <v>127.4</v>
          </cell>
          <cell r="Z45">
            <v>151.6</v>
          </cell>
          <cell r="AA45">
            <v>140.80000000000001</v>
          </cell>
          <cell r="AC45">
            <v>0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C46">
            <v>61</v>
          </cell>
          <cell r="D46">
            <v>150</v>
          </cell>
          <cell r="E46">
            <v>24</v>
          </cell>
          <cell r="F46">
            <v>171</v>
          </cell>
          <cell r="G46">
            <v>0.45</v>
          </cell>
          <cell r="H46">
            <v>50</v>
          </cell>
          <cell r="I46" t="str">
            <v>в матрице</v>
          </cell>
          <cell r="J46">
            <v>24</v>
          </cell>
          <cell r="K46">
            <v>0</v>
          </cell>
          <cell r="O46">
            <v>108.8</v>
          </cell>
          <cell r="P46">
            <v>4.8</v>
          </cell>
          <cell r="R46" t="str">
            <v>!!!!!!!!!!</v>
          </cell>
          <cell r="S46" t="str">
            <v>вероятность выпадения в просрок</v>
          </cell>
          <cell r="T46">
            <v>35.625</v>
          </cell>
          <cell r="U46">
            <v>35.625</v>
          </cell>
          <cell r="V46">
            <v>5</v>
          </cell>
          <cell r="W46">
            <v>5.8</v>
          </cell>
          <cell r="X46">
            <v>5.8</v>
          </cell>
          <cell r="Y46">
            <v>5.6</v>
          </cell>
          <cell r="Z46">
            <v>6.4</v>
          </cell>
          <cell r="AA46">
            <v>5.8</v>
          </cell>
          <cell r="AC46">
            <v>0</v>
          </cell>
          <cell r="AD46">
            <v>10</v>
          </cell>
          <cell r="AE46">
            <v>100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C47">
            <v>57.359000000000002</v>
          </cell>
          <cell r="D47">
            <v>78.540000000000006</v>
          </cell>
          <cell r="E47">
            <v>13.204000000000001</v>
          </cell>
          <cell r="F47">
            <v>93.174999999999997</v>
          </cell>
          <cell r="G47">
            <v>1</v>
          </cell>
          <cell r="H47">
            <v>45</v>
          </cell>
          <cell r="I47" t="str">
            <v>в матрице</v>
          </cell>
          <cell r="J47">
            <v>12.7</v>
          </cell>
          <cell r="K47">
            <v>0.50400000000000134</v>
          </cell>
          <cell r="N47">
            <v>10.55700000000002</v>
          </cell>
          <cell r="P47">
            <v>2.6408</v>
          </cell>
          <cell r="T47">
            <v>39.280521054226</v>
          </cell>
          <cell r="U47">
            <v>39.280521054226</v>
          </cell>
          <cell r="V47">
            <v>8.2480000000000011</v>
          </cell>
          <cell r="W47">
            <v>7.7007999999999992</v>
          </cell>
          <cell r="X47">
            <v>5.2713999999999999</v>
          </cell>
          <cell r="Y47">
            <v>5.8452000000000002</v>
          </cell>
          <cell r="Z47">
            <v>6.4284000000000008</v>
          </cell>
          <cell r="AA47">
            <v>6.6932</v>
          </cell>
          <cell r="AC47">
            <v>0</v>
          </cell>
        </row>
        <row r="48">
          <cell r="A48" t="str">
            <v>296  Колбаса Мясорубская с рубленой грудинкой 0,35кг срез ТМ Стародворье  ПОКОМ</v>
          </cell>
          <cell r="B48" t="str">
            <v>шт</v>
          </cell>
          <cell r="C48">
            <v>88</v>
          </cell>
          <cell r="D48">
            <v>939</v>
          </cell>
          <cell r="E48">
            <v>57</v>
          </cell>
          <cell r="F48">
            <v>953</v>
          </cell>
          <cell r="G48">
            <v>0.35</v>
          </cell>
          <cell r="H48">
            <v>40</v>
          </cell>
          <cell r="I48" t="str">
            <v>в матрице</v>
          </cell>
          <cell r="J48">
            <v>62</v>
          </cell>
          <cell r="K48">
            <v>-5</v>
          </cell>
          <cell r="N48">
            <v>27.099999999999991</v>
          </cell>
          <cell r="O48">
            <v>833.80000000000041</v>
          </cell>
          <cell r="P48">
            <v>11.4</v>
          </cell>
          <cell r="R48" t="str">
            <v>!!!!!!!!!!</v>
          </cell>
          <cell r="S48" t="str">
            <v>вероятность выпадения в просрок</v>
          </cell>
          <cell r="T48">
            <v>85.973684210526315</v>
          </cell>
          <cell r="U48">
            <v>85.973684210526315</v>
          </cell>
          <cell r="V48">
            <v>13.6</v>
          </cell>
          <cell r="W48">
            <v>14.2</v>
          </cell>
          <cell r="X48">
            <v>11.8</v>
          </cell>
          <cell r="Y48">
            <v>10.8</v>
          </cell>
          <cell r="Z48">
            <v>14.4</v>
          </cell>
          <cell r="AA48">
            <v>15</v>
          </cell>
          <cell r="AC48">
            <v>0</v>
          </cell>
          <cell r="AD48">
            <v>140</v>
          </cell>
          <cell r="AE48">
            <v>840</v>
          </cell>
        </row>
        <row r="49">
          <cell r="A49" t="str">
            <v>297  Колбаса Мясорубская с рубленой грудинкой ВЕС ТМ Стародворье  ПОКОМ</v>
          </cell>
          <cell r="B49" t="str">
            <v>кг</v>
          </cell>
          <cell r="C49">
            <v>51.78</v>
          </cell>
          <cell r="D49">
            <v>120.961</v>
          </cell>
          <cell r="E49">
            <v>51.466000000000001</v>
          </cell>
          <cell r="F49">
            <v>108.30500000000001</v>
          </cell>
          <cell r="G49">
            <v>1</v>
          </cell>
          <cell r="H49">
            <v>40</v>
          </cell>
          <cell r="I49" t="str">
            <v>в матрице</v>
          </cell>
          <cell r="J49">
            <v>52.8</v>
          </cell>
          <cell r="K49">
            <v>-1.3339999999999961</v>
          </cell>
          <cell r="N49">
            <v>20.1294</v>
          </cell>
          <cell r="P49">
            <v>10.293200000000001</v>
          </cell>
          <cell r="T49">
            <v>12.477596860062954</v>
          </cell>
          <cell r="U49">
            <v>12.477596860062954</v>
          </cell>
          <cell r="V49">
            <v>11.7082</v>
          </cell>
          <cell r="W49">
            <v>11.6972</v>
          </cell>
          <cell r="X49">
            <v>11.0528</v>
          </cell>
          <cell r="Y49">
            <v>11.7264</v>
          </cell>
          <cell r="Z49">
            <v>9.3664000000000005</v>
          </cell>
          <cell r="AA49">
            <v>7.3962000000000003</v>
          </cell>
          <cell r="AC49">
            <v>0</v>
          </cell>
        </row>
        <row r="50">
          <cell r="A50" t="str">
            <v>301  Сосиски Сочинки по-баварски с сыром,  0.4кг, ТМ Стародворье  ПОКОМ</v>
          </cell>
          <cell r="B50" t="str">
            <v>шт</v>
          </cell>
          <cell r="C50">
            <v>485</v>
          </cell>
          <cell r="E50">
            <v>184</v>
          </cell>
          <cell r="F50">
            <v>141</v>
          </cell>
          <cell r="G50">
            <v>0.4</v>
          </cell>
          <cell r="H50">
            <v>40</v>
          </cell>
          <cell r="I50" t="str">
            <v>в матрице</v>
          </cell>
          <cell r="J50">
            <v>186</v>
          </cell>
          <cell r="K50">
            <v>-2</v>
          </cell>
          <cell r="N50">
            <v>118.2</v>
          </cell>
          <cell r="P50">
            <v>36.799999999999997</v>
          </cell>
          <cell r="T50">
            <v>7.0434782608695654</v>
          </cell>
          <cell r="U50">
            <v>7.0434782608695654</v>
          </cell>
          <cell r="V50">
            <v>39.6</v>
          </cell>
          <cell r="W50">
            <v>34.6</v>
          </cell>
          <cell r="X50">
            <v>28.6</v>
          </cell>
          <cell r="Y50">
            <v>42.4</v>
          </cell>
          <cell r="Z50">
            <v>57.8</v>
          </cell>
          <cell r="AA50">
            <v>60.8</v>
          </cell>
          <cell r="AC50">
            <v>0</v>
          </cell>
        </row>
        <row r="51">
          <cell r="A51" t="str">
            <v>302  Сосиски Сочинки по-баварски,  0.4кг, ТМ Стародворье  ПОКОМ</v>
          </cell>
          <cell r="B51" t="str">
            <v>шт</v>
          </cell>
          <cell r="C51">
            <v>1150</v>
          </cell>
          <cell r="D51">
            <v>36</v>
          </cell>
          <cell r="E51">
            <v>464</v>
          </cell>
          <cell r="F51">
            <v>605</v>
          </cell>
          <cell r="G51">
            <v>0.4</v>
          </cell>
          <cell r="H51">
            <v>45</v>
          </cell>
          <cell r="I51" t="str">
            <v>в матрице</v>
          </cell>
          <cell r="J51">
            <v>466</v>
          </cell>
          <cell r="K51">
            <v>-2</v>
          </cell>
          <cell r="P51">
            <v>92.8</v>
          </cell>
          <cell r="T51">
            <v>6.5193965517241379</v>
          </cell>
          <cell r="U51">
            <v>6.5193965517241379</v>
          </cell>
          <cell r="V51">
            <v>65</v>
          </cell>
          <cell r="W51">
            <v>58</v>
          </cell>
          <cell r="X51">
            <v>42.2</v>
          </cell>
          <cell r="Y51">
            <v>53</v>
          </cell>
          <cell r="Z51">
            <v>122.8</v>
          </cell>
          <cell r="AA51">
            <v>122.8</v>
          </cell>
          <cell r="AC51">
            <v>0</v>
          </cell>
        </row>
        <row r="52">
          <cell r="A52" t="str">
            <v>309  Сосиски Сочинки с сыром 0,4 кг ТМ Стародворье  ПОКОМ</v>
          </cell>
          <cell r="B52" t="str">
            <v>шт</v>
          </cell>
          <cell r="C52">
            <v>861</v>
          </cell>
          <cell r="D52">
            <v>282</v>
          </cell>
          <cell r="E52">
            <v>495</v>
          </cell>
          <cell r="F52">
            <v>488</v>
          </cell>
          <cell r="G52">
            <v>0.4</v>
          </cell>
          <cell r="H52">
            <v>40</v>
          </cell>
          <cell r="I52" t="str">
            <v>в матрице</v>
          </cell>
          <cell r="J52">
            <v>495</v>
          </cell>
          <cell r="K52">
            <v>0</v>
          </cell>
          <cell r="N52">
            <v>393.20000000000027</v>
          </cell>
          <cell r="P52">
            <v>99</v>
          </cell>
          <cell r="T52">
            <v>8.9010101010101046</v>
          </cell>
          <cell r="U52">
            <v>8.9010101010101046</v>
          </cell>
          <cell r="V52">
            <v>98.4</v>
          </cell>
          <cell r="W52">
            <v>84</v>
          </cell>
          <cell r="X52">
            <v>88.8</v>
          </cell>
          <cell r="Y52">
            <v>110.4</v>
          </cell>
          <cell r="Z52">
            <v>120</v>
          </cell>
          <cell r="AA52">
            <v>108.8</v>
          </cell>
          <cell r="AC52">
            <v>0</v>
          </cell>
        </row>
        <row r="53">
          <cell r="A53" t="str">
            <v>312  Ветчина Филейская ТМ Вязанка ТС Столичная ВЕС  ПОКОМ</v>
          </cell>
          <cell r="B53" t="str">
            <v>кг</v>
          </cell>
          <cell r="C53">
            <v>68.519000000000005</v>
          </cell>
          <cell r="D53">
            <v>420.37299999999999</v>
          </cell>
          <cell r="E53">
            <v>53.975999999999999</v>
          </cell>
          <cell r="F53">
            <v>430.83199999999999</v>
          </cell>
          <cell r="G53">
            <v>1</v>
          </cell>
          <cell r="H53">
            <v>50</v>
          </cell>
          <cell r="I53" t="str">
            <v>в матрице</v>
          </cell>
          <cell r="J53">
            <v>52.5</v>
          </cell>
          <cell r="K53">
            <v>1.4759999999999991</v>
          </cell>
          <cell r="N53">
            <v>25.127100000000041</v>
          </cell>
          <cell r="O53">
            <v>284.73709999999937</v>
          </cell>
          <cell r="P53">
            <v>10.795199999999999</v>
          </cell>
          <cell r="R53" t="str">
            <v>!!!!!!!!!!</v>
          </cell>
          <cell r="S53" t="str">
            <v>вероятность выпадения в просрок</v>
          </cell>
          <cell r="T53">
            <v>42.237207277308435</v>
          </cell>
          <cell r="U53">
            <v>42.237207277308435</v>
          </cell>
          <cell r="V53">
            <v>12.2568</v>
          </cell>
          <cell r="W53">
            <v>11.728</v>
          </cell>
          <cell r="X53">
            <v>15.8802</v>
          </cell>
          <cell r="Y53">
            <v>16.4114</v>
          </cell>
          <cell r="Z53">
            <v>10.2416</v>
          </cell>
          <cell r="AA53">
            <v>9.4308000000000014</v>
          </cell>
          <cell r="AC53">
            <v>0</v>
          </cell>
          <cell r="AD53">
            <v>35</v>
          </cell>
          <cell r="AE53">
            <v>350</v>
          </cell>
        </row>
        <row r="54">
          <cell r="A54" t="str">
            <v>313 Колбаса вареная Молокуша ТМ Вязанка в оболочке полиамид. ВЕС  ПОКОМ</v>
          </cell>
          <cell r="B54" t="str">
            <v>кг</v>
          </cell>
          <cell r="C54">
            <v>94.546999999999997</v>
          </cell>
          <cell r="D54">
            <v>756.19799999999998</v>
          </cell>
          <cell r="E54">
            <v>84.677999999999997</v>
          </cell>
          <cell r="F54">
            <v>754.22400000000005</v>
          </cell>
          <cell r="G54">
            <v>1</v>
          </cell>
          <cell r="H54">
            <v>50</v>
          </cell>
          <cell r="I54" t="str">
            <v>в матрице</v>
          </cell>
          <cell r="J54">
            <v>84.932000000000002</v>
          </cell>
          <cell r="K54">
            <v>-0.25400000000000489</v>
          </cell>
          <cell r="N54">
            <v>15.37640000000002</v>
          </cell>
          <cell r="O54">
            <v>605.0033999999996</v>
          </cell>
          <cell r="P54">
            <v>16.935600000000001</v>
          </cell>
          <cell r="R54" t="str">
            <v>!!!!!!!!!!</v>
          </cell>
          <cell r="S54" t="str">
            <v>вероятность выпадения в просрок</v>
          </cell>
          <cell r="T54">
            <v>45.442759630600627</v>
          </cell>
          <cell r="U54">
            <v>45.442759630600627</v>
          </cell>
          <cell r="V54">
            <v>14.868399999999999</v>
          </cell>
          <cell r="W54">
            <v>14.368399999999999</v>
          </cell>
          <cell r="X54">
            <v>19.951599999999999</v>
          </cell>
          <cell r="Y54">
            <v>19.948399999999999</v>
          </cell>
          <cell r="Z54">
            <v>16.939599999999999</v>
          </cell>
          <cell r="AA54">
            <v>16.6312</v>
          </cell>
          <cell r="AC54">
            <v>0</v>
          </cell>
          <cell r="AD54">
            <v>60</v>
          </cell>
          <cell r="AE54">
            <v>600</v>
          </cell>
        </row>
        <row r="55">
          <cell r="A55" t="str">
            <v>314 Колбаса вареная Филейская ТМ Вязанка ТС Классическая в оболочке полиамид.  ПОКОМ</v>
          </cell>
          <cell r="B55" t="str">
            <v>кг</v>
          </cell>
          <cell r="C55">
            <v>0.04</v>
          </cell>
          <cell r="D55">
            <v>132.22999999999999</v>
          </cell>
          <cell r="F55">
            <v>132.22999999999999</v>
          </cell>
          <cell r="G55">
            <v>0</v>
          </cell>
          <cell r="H55">
            <v>55</v>
          </cell>
          <cell r="I55" t="str">
            <v>в матрице</v>
          </cell>
          <cell r="J55">
            <v>18.600000000000001</v>
          </cell>
          <cell r="K55">
            <v>-18.600000000000001</v>
          </cell>
          <cell r="O55">
            <v>119.7846000000001</v>
          </cell>
          <cell r="P55">
            <v>0</v>
          </cell>
          <cell r="R55" t="str">
            <v>!!!!!!!!!!</v>
          </cell>
          <cell r="S55" t="str">
            <v>вероятность выпадения в просрок</v>
          </cell>
          <cell r="T55" t="e">
            <v>#DIV/0!</v>
          </cell>
          <cell r="U55" t="e">
            <v>#DIV/0!</v>
          </cell>
          <cell r="V55">
            <v>0</v>
          </cell>
          <cell r="W55">
            <v>0</v>
          </cell>
          <cell r="X55">
            <v>16.003599999999999</v>
          </cell>
          <cell r="Y55">
            <v>18.736000000000001</v>
          </cell>
          <cell r="Z55">
            <v>6.9744000000000002</v>
          </cell>
          <cell r="AA55">
            <v>6.1231999999999998</v>
          </cell>
          <cell r="AB55" t="str">
            <v>блок (Савельев)</v>
          </cell>
          <cell r="AC55">
            <v>0</v>
          </cell>
        </row>
        <row r="56">
          <cell r="A56" t="str">
            <v>316 Колбаса варенокоиз мяса птицы Сервелат Пражский ТМ Зареченские ТС Зареченские  ПОКОМ</v>
          </cell>
          <cell r="B56" t="str">
            <v>кг</v>
          </cell>
          <cell r="C56">
            <v>39.902999999999999</v>
          </cell>
          <cell r="D56">
            <v>28.5</v>
          </cell>
          <cell r="E56">
            <v>5.13</v>
          </cell>
          <cell r="G56">
            <v>0</v>
          </cell>
          <cell r="H56">
            <v>40</v>
          </cell>
          <cell r="I56" t="str">
            <v>в матрице</v>
          </cell>
          <cell r="J56">
            <v>4.8</v>
          </cell>
          <cell r="K56">
            <v>0.33000000000000007</v>
          </cell>
          <cell r="P56">
            <v>1.026</v>
          </cell>
          <cell r="T56">
            <v>0</v>
          </cell>
          <cell r="U56">
            <v>0</v>
          </cell>
          <cell r="V56">
            <v>0.72839999999999994</v>
          </cell>
          <cell r="W56">
            <v>0.72839999999999994</v>
          </cell>
          <cell r="X56">
            <v>0.14760000000000001</v>
          </cell>
          <cell r="Y56">
            <v>0.14760000000000001</v>
          </cell>
          <cell r="Z56">
            <v>0.29220000000000002</v>
          </cell>
          <cell r="AA56">
            <v>0.29220000000000002</v>
          </cell>
          <cell r="AB56" t="str">
            <v>вывод (Савельев) / необходимо увеличить продажи</v>
          </cell>
          <cell r="AC56">
            <v>0</v>
          </cell>
        </row>
        <row r="57">
          <cell r="A57" t="str">
            <v>317 Колбаса Сервелат Рижский ТМ Зареченские ТС Зареченские  фиброуз в вакуумной у  ПОКОМ</v>
          </cell>
          <cell r="B57" t="str">
            <v>кг</v>
          </cell>
          <cell r="C57">
            <v>31.553999999999998</v>
          </cell>
          <cell r="D57">
            <v>29</v>
          </cell>
          <cell r="E57">
            <v>2.2240000000000002</v>
          </cell>
          <cell r="G57">
            <v>1</v>
          </cell>
          <cell r="H57">
            <v>40</v>
          </cell>
          <cell r="I57" t="str">
            <v>в матрице</v>
          </cell>
          <cell r="J57">
            <v>4.8</v>
          </cell>
          <cell r="K57">
            <v>-2.5759999999999996</v>
          </cell>
          <cell r="P57">
            <v>0.44480000000000003</v>
          </cell>
          <cell r="T57">
            <v>0</v>
          </cell>
          <cell r="U57">
            <v>0</v>
          </cell>
          <cell r="V57">
            <v>0.73960000000000004</v>
          </cell>
          <cell r="W57">
            <v>0.88619999999999999</v>
          </cell>
          <cell r="X57">
            <v>0.29380000000000001</v>
          </cell>
          <cell r="Y57">
            <v>0.1472</v>
          </cell>
          <cell r="Z57">
            <v>1.1732</v>
          </cell>
          <cell r="AA57">
            <v>1.1732</v>
          </cell>
          <cell r="AB57" t="str">
            <v>необходимо увеличить продажи!!!</v>
          </cell>
          <cell r="AC57">
            <v>0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B58" t="str">
            <v>кг</v>
          </cell>
          <cell r="C58">
            <v>442.07299999999998</v>
          </cell>
          <cell r="D58">
            <v>0.35599999999999998</v>
          </cell>
          <cell r="E58">
            <v>136.328</v>
          </cell>
          <cell r="F58">
            <v>284.58800000000002</v>
          </cell>
          <cell r="G58">
            <v>1</v>
          </cell>
          <cell r="H58">
            <v>40</v>
          </cell>
          <cell r="I58" t="str">
            <v>в матрице</v>
          </cell>
          <cell r="J58">
            <v>137.24700000000001</v>
          </cell>
          <cell r="K58">
            <v>-0.91900000000001114</v>
          </cell>
          <cell r="P58">
            <v>27.265599999999999</v>
          </cell>
          <cell r="T58">
            <v>10.4376210316296</v>
          </cell>
          <cell r="U58">
            <v>10.4376210316296</v>
          </cell>
          <cell r="V58">
            <v>17.177199999999999</v>
          </cell>
          <cell r="W58">
            <v>19.298999999999999</v>
          </cell>
          <cell r="X58">
            <v>31.137799999999999</v>
          </cell>
          <cell r="Y58">
            <v>36.422600000000003</v>
          </cell>
          <cell r="Z58">
            <v>53.328599999999987</v>
          </cell>
          <cell r="AA58">
            <v>52.819600000000001</v>
          </cell>
          <cell r="AB58" t="str">
            <v>то же что 254</v>
          </cell>
          <cell r="AC58">
            <v>0</v>
          </cell>
        </row>
        <row r="59">
          <cell r="A59" t="str">
            <v>320  Сосиски Сочинки с сочным окороком 0,4 кг ТМ Стародворье  ПОКОМ</v>
          </cell>
          <cell r="B59" t="str">
            <v>шт</v>
          </cell>
          <cell r="C59">
            <v>810</v>
          </cell>
          <cell r="D59">
            <v>2256</v>
          </cell>
          <cell r="E59">
            <v>425</v>
          </cell>
          <cell r="F59">
            <v>2535</v>
          </cell>
          <cell r="G59">
            <v>0.4</v>
          </cell>
          <cell r="H59">
            <v>45</v>
          </cell>
          <cell r="I59" t="str">
            <v>в матрице</v>
          </cell>
          <cell r="J59">
            <v>424</v>
          </cell>
          <cell r="K59">
            <v>1</v>
          </cell>
          <cell r="N59">
            <v>211.39999999999989</v>
          </cell>
          <cell r="O59">
            <v>2080.1999999999998</v>
          </cell>
          <cell r="P59">
            <v>85</v>
          </cell>
          <cell r="R59" t="str">
            <v>!!!!!!!!!!</v>
          </cell>
          <cell r="S59" t="str">
            <v>вероятность выпадения в просрок</v>
          </cell>
          <cell r="T59">
            <v>32.310588235294119</v>
          </cell>
          <cell r="U59">
            <v>32.310588235294119</v>
          </cell>
          <cell r="V59">
            <v>77.599999999999994</v>
          </cell>
          <cell r="W59">
            <v>75.2</v>
          </cell>
          <cell r="X59">
            <v>87</v>
          </cell>
          <cell r="Y59">
            <v>98.8</v>
          </cell>
          <cell r="Z59">
            <v>113</v>
          </cell>
          <cell r="AA59">
            <v>107.8</v>
          </cell>
          <cell r="AC59">
            <v>0</v>
          </cell>
          <cell r="AD59">
            <v>347</v>
          </cell>
          <cell r="AE59">
            <v>2082</v>
          </cell>
        </row>
        <row r="60">
          <cell r="A60" t="str">
            <v>322 Сосиски Сочинки с сыром ТМ Стародворье в оболочке  ПОКОМ</v>
          </cell>
          <cell r="B60" t="str">
            <v>кг</v>
          </cell>
          <cell r="C60">
            <v>36.573</v>
          </cell>
          <cell r="D60">
            <v>186.36199999999999</v>
          </cell>
          <cell r="E60">
            <v>5.3280000000000003</v>
          </cell>
          <cell r="F60">
            <v>206.23500000000001</v>
          </cell>
          <cell r="G60">
            <v>1</v>
          </cell>
          <cell r="H60">
            <v>40</v>
          </cell>
          <cell r="I60" t="str">
            <v>в матрице</v>
          </cell>
          <cell r="J60">
            <v>5.35</v>
          </cell>
          <cell r="K60">
            <v>-2.1999999999999353E-2</v>
          </cell>
          <cell r="N60">
            <v>16.265299999999989</v>
          </cell>
          <cell r="O60">
            <v>151.91909999999999</v>
          </cell>
          <cell r="P60">
            <v>1.0656000000000001</v>
          </cell>
          <cell r="R60" t="str">
            <v>!!!!!!!!!!</v>
          </cell>
          <cell r="S60" t="str">
            <v>вероятность выпадения в просрок</v>
          </cell>
          <cell r="T60">
            <v>208.80283408408408</v>
          </cell>
          <cell r="U60">
            <v>208.80283408408408</v>
          </cell>
          <cell r="V60">
            <v>5.3213999999999997</v>
          </cell>
          <cell r="W60">
            <v>4.7869999999999999</v>
          </cell>
          <cell r="X60">
            <v>2.4462000000000002</v>
          </cell>
          <cell r="Y60">
            <v>2.7155999999999998</v>
          </cell>
          <cell r="Z60">
            <v>5.05</v>
          </cell>
          <cell r="AA60">
            <v>5.3346</v>
          </cell>
          <cell r="AC60">
            <v>0</v>
          </cell>
          <cell r="AD60">
            <v>20</v>
          </cell>
          <cell r="AE60">
            <v>161</v>
          </cell>
        </row>
        <row r="61">
          <cell r="A61" t="str">
            <v>325 Колбаса Сервелат Мясорубский ТМ Стародворье с мелкорубленным окороком 0,35 кг  ПОКОМ</v>
          </cell>
          <cell r="B61" t="str">
            <v>шт</v>
          </cell>
          <cell r="C61">
            <v>45</v>
          </cell>
          <cell r="D61">
            <v>703</v>
          </cell>
          <cell r="E61">
            <v>70</v>
          </cell>
          <cell r="F61">
            <v>664</v>
          </cell>
          <cell r="G61">
            <v>0.35</v>
          </cell>
          <cell r="H61">
            <v>40</v>
          </cell>
          <cell r="I61" t="str">
            <v>в матрице</v>
          </cell>
          <cell r="J61">
            <v>69</v>
          </cell>
          <cell r="K61">
            <v>1</v>
          </cell>
          <cell r="N61">
            <v>15.19999999999999</v>
          </cell>
          <cell r="O61">
            <v>523.59999999999991</v>
          </cell>
          <cell r="P61">
            <v>14</v>
          </cell>
          <cell r="R61" t="str">
            <v>!!!!!!!!!!</v>
          </cell>
          <cell r="S61" t="str">
            <v>вероятность выпадения в просрок</v>
          </cell>
          <cell r="T61">
            <v>48.51428571428572</v>
          </cell>
          <cell r="U61">
            <v>48.51428571428572</v>
          </cell>
          <cell r="V61">
            <v>15.4</v>
          </cell>
          <cell r="W61">
            <v>17.2</v>
          </cell>
          <cell r="X61">
            <v>11.8</v>
          </cell>
          <cell r="Y61">
            <v>9.6</v>
          </cell>
          <cell r="Z61">
            <v>11</v>
          </cell>
          <cell r="AA61">
            <v>13.2</v>
          </cell>
          <cell r="AC61">
            <v>0</v>
          </cell>
          <cell r="AD61">
            <v>88</v>
          </cell>
          <cell r="AE61">
            <v>528</v>
          </cell>
        </row>
        <row r="62">
          <cell r="A62" t="str">
            <v>326 Сосиски Молочные для завтрака ТМ Особый рецепт в оболочке полиам  ПОКОМ</v>
          </cell>
          <cell r="B62" t="str">
            <v>кг</v>
          </cell>
          <cell r="E62">
            <v>1.393</v>
          </cell>
          <cell r="F62">
            <v>-1.393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1.393</v>
          </cell>
          <cell r="K62">
            <v>0</v>
          </cell>
          <cell r="P62">
            <v>0.27860000000000001</v>
          </cell>
          <cell r="T62">
            <v>-5</v>
          </cell>
          <cell r="U62">
            <v>-5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0</v>
          </cell>
        </row>
        <row r="63">
          <cell r="A63" t="str">
            <v>339  Колбаса вареная Филейская ТМ Вязанка ТС Классическая, 0,40 кг.  ПОКОМ</v>
          </cell>
          <cell r="B63" t="str">
            <v>шт</v>
          </cell>
          <cell r="C63">
            <v>21</v>
          </cell>
          <cell r="D63">
            <v>760</v>
          </cell>
          <cell r="E63">
            <v>16</v>
          </cell>
          <cell r="F63">
            <v>757</v>
          </cell>
          <cell r="G63">
            <v>0.4</v>
          </cell>
          <cell r="H63">
            <v>50</v>
          </cell>
          <cell r="I63" t="str">
            <v>в матрице</v>
          </cell>
          <cell r="J63">
            <v>16</v>
          </cell>
          <cell r="K63">
            <v>0</v>
          </cell>
          <cell r="O63">
            <v>726.80000000000018</v>
          </cell>
          <cell r="P63">
            <v>3.2</v>
          </cell>
          <cell r="R63" t="str">
            <v>!!!!!!!!!!</v>
          </cell>
          <cell r="S63" t="str">
            <v>вероятность выпадения в просрок</v>
          </cell>
          <cell r="T63">
            <v>236.5625</v>
          </cell>
          <cell r="U63">
            <v>236.5625</v>
          </cell>
          <cell r="V63">
            <v>3.2</v>
          </cell>
          <cell r="W63">
            <v>3.2</v>
          </cell>
          <cell r="X63">
            <v>3.6</v>
          </cell>
          <cell r="Y63">
            <v>3.6</v>
          </cell>
          <cell r="Z63">
            <v>3.2</v>
          </cell>
          <cell r="AA63">
            <v>2.8</v>
          </cell>
          <cell r="AC63">
            <v>0</v>
          </cell>
          <cell r="AD63">
            <v>70</v>
          </cell>
          <cell r="AE63">
            <v>700</v>
          </cell>
        </row>
        <row r="64">
          <cell r="A64" t="str">
            <v>342 Колбаса вареная Филейбургская ТМ Баварушка ТС Баварушка в оболочке вектор 0,45 кг  ПОКОМ</v>
          </cell>
          <cell r="B64" t="str">
            <v>шт</v>
          </cell>
          <cell r="C64">
            <v>29</v>
          </cell>
          <cell r="E64">
            <v>6</v>
          </cell>
          <cell r="F64">
            <v>23</v>
          </cell>
          <cell r="G64">
            <v>0</v>
          </cell>
          <cell r="H64" t="e">
            <v>#N/A</v>
          </cell>
          <cell r="I64" t="str">
            <v>не в матрице</v>
          </cell>
          <cell r="J64">
            <v>6</v>
          </cell>
          <cell r="K64">
            <v>0</v>
          </cell>
          <cell r="P64">
            <v>1.2</v>
          </cell>
          <cell r="T64">
            <v>19.166666666666668</v>
          </cell>
          <cell r="U64">
            <v>19.166666666666668</v>
          </cell>
          <cell r="V64">
            <v>0.6</v>
          </cell>
          <cell r="W64">
            <v>1.2</v>
          </cell>
          <cell r="X64">
            <v>1.8</v>
          </cell>
          <cell r="Y64">
            <v>1.2</v>
          </cell>
          <cell r="Z64">
            <v>0.2</v>
          </cell>
          <cell r="AA64">
            <v>0.2</v>
          </cell>
          <cell r="AB64" t="str">
            <v>то же что 055 (задвоенное СКЮ) / необходимо увеличить продажи</v>
          </cell>
          <cell r="AC64">
            <v>0</v>
          </cell>
        </row>
        <row r="65">
          <cell r="A65" t="str">
            <v>350 Сосиски Молокуши миникушай ТМ Вязанка в оболочке амицел в модифиц газовой среде 0,45 кг  Поком</v>
          </cell>
          <cell r="B65" t="str">
            <v>шт</v>
          </cell>
          <cell r="C65">
            <v>113</v>
          </cell>
          <cell r="D65">
            <v>534</v>
          </cell>
          <cell r="E65">
            <v>28</v>
          </cell>
          <cell r="F65">
            <v>615</v>
          </cell>
          <cell r="G65">
            <v>0.45</v>
          </cell>
          <cell r="H65">
            <v>45</v>
          </cell>
          <cell r="I65" t="str">
            <v>в матрице</v>
          </cell>
          <cell r="J65">
            <v>26</v>
          </cell>
          <cell r="K65">
            <v>2</v>
          </cell>
          <cell r="O65">
            <v>530.60000000000014</v>
          </cell>
          <cell r="P65">
            <v>5.6</v>
          </cell>
          <cell r="T65">
            <v>109.82142857142858</v>
          </cell>
          <cell r="U65">
            <v>109.82142857142858</v>
          </cell>
          <cell r="V65">
            <v>6</v>
          </cell>
          <cell r="W65">
            <v>3.4</v>
          </cell>
          <cell r="X65">
            <v>0</v>
          </cell>
          <cell r="Y65">
            <v>1</v>
          </cell>
          <cell r="Z65">
            <v>9.8000000000000007</v>
          </cell>
          <cell r="AA65">
            <v>8.8000000000000007</v>
          </cell>
          <cell r="AC65">
            <v>0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>
            <v>330</v>
          </cell>
          <cell r="E66">
            <v>123</v>
          </cell>
          <cell r="F66">
            <v>109</v>
          </cell>
          <cell r="G66">
            <v>0.4</v>
          </cell>
          <cell r="H66">
            <v>40</v>
          </cell>
          <cell r="I66" t="str">
            <v>в матрице</v>
          </cell>
          <cell r="J66">
            <v>126</v>
          </cell>
          <cell r="K66">
            <v>-3</v>
          </cell>
          <cell r="N66">
            <v>85.399999999999977</v>
          </cell>
          <cell r="P66">
            <v>24.6</v>
          </cell>
          <cell r="T66">
            <v>7.9024390243902429</v>
          </cell>
          <cell r="U66">
            <v>7.9024390243902429</v>
          </cell>
          <cell r="V66">
            <v>27.2</v>
          </cell>
          <cell r="W66">
            <v>23.2</v>
          </cell>
          <cell r="X66">
            <v>16.600000000000001</v>
          </cell>
          <cell r="Y66">
            <v>26</v>
          </cell>
          <cell r="Z66">
            <v>38</v>
          </cell>
          <cell r="AA66">
            <v>33</v>
          </cell>
          <cell r="AC66">
            <v>0</v>
          </cell>
        </row>
        <row r="67">
          <cell r="A67" t="str">
            <v>358 Колбаса Сервелат Мясорубский ТМ Стародворье с мелкорубленным окороком в вак упак  ПОКОМ</v>
          </cell>
          <cell r="B67" t="str">
            <v>кг</v>
          </cell>
          <cell r="C67">
            <v>61.207999999999998</v>
          </cell>
          <cell r="D67">
            <v>287.60500000000002</v>
          </cell>
          <cell r="E67">
            <v>52.185000000000002</v>
          </cell>
          <cell r="F67">
            <v>284.33800000000002</v>
          </cell>
          <cell r="G67">
            <v>1</v>
          </cell>
          <cell r="H67">
            <v>40</v>
          </cell>
          <cell r="I67" t="str">
            <v>в матрице</v>
          </cell>
          <cell r="J67">
            <v>52.6</v>
          </cell>
          <cell r="K67">
            <v>-0.41499999999999915</v>
          </cell>
          <cell r="N67">
            <v>47.610300000000002</v>
          </cell>
          <cell r="O67">
            <v>222.73780000000019</v>
          </cell>
          <cell r="P67">
            <v>10.437000000000001</v>
          </cell>
          <cell r="T67">
            <v>31.804953530708055</v>
          </cell>
          <cell r="U67">
            <v>31.804953530708055</v>
          </cell>
          <cell r="V67">
            <v>10.282400000000001</v>
          </cell>
          <cell r="W67">
            <v>8.1074000000000002</v>
          </cell>
          <cell r="X67">
            <v>7.9531999999999998</v>
          </cell>
          <cell r="Y67">
            <v>9.6810000000000009</v>
          </cell>
          <cell r="Z67">
            <v>9.1004000000000005</v>
          </cell>
          <cell r="AA67">
            <v>9.3978000000000002</v>
          </cell>
          <cell r="AC67">
            <v>0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  <cell r="C68">
            <v>2</v>
          </cell>
          <cell r="G68">
            <v>0</v>
          </cell>
          <cell r="H68">
            <v>35</v>
          </cell>
          <cell r="I68" t="str">
            <v>не в матрице</v>
          </cell>
          <cell r="J68">
            <v>1</v>
          </cell>
          <cell r="K68">
            <v>-1</v>
          </cell>
          <cell r="P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0</v>
          </cell>
        </row>
        <row r="69">
          <cell r="A69" t="str">
            <v>363 Сардельки Филейские Вязанка ТМ Вязанка в обол NDX  ПОКОМ</v>
          </cell>
          <cell r="B69" t="str">
            <v>кг</v>
          </cell>
          <cell r="C69">
            <v>13.041</v>
          </cell>
          <cell r="D69">
            <v>255.047</v>
          </cell>
          <cell r="F69">
            <v>255.047</v>
          </cell>
          <cell r="G69">
            <v>0</v>
          </cell>
          <cell r="H69">
            <v>30</v>
          </cell>
          <cell r="I69" t="str">
            <v>в матрице</v>
          </cell>
          <cell r="J69">
            <v>3.9</v>
          </cell>
          <cell r="K69">
            <v>-3.9</v>
          </cell>
          <cell r="O69">
            <v>246.91300000000001</v>
          </cell>
          <cell r="P69">
            <v>0</v>
          </cell>
          <cell r="R69" t="str">
            <v>!!!!!!!!!!</v>
          </cell>
          <cell r="S69" t="str">
            <v>вероятность выпадения в просрок</v>
          </cell>
          <cell r="T69" t="e">
            <v>#DIV/0!</v>
          </cell>
          <cell r="U69" t="e">
            <v>#DIV/0!</v>
          </cell>
          <cell r="V69">
            <v>-0.53780000000000006</v>
          </cell>
          <cell r="W69">
            <v>-0.53780000000000006</v>
          </cell>
          <cell r="X69">
            <v>-0.78459999999999996</v>
          </cell>
          <cell r="Y69">
            <v>2.1179999999999999</v>
          </cell>
          <cell r="Z69">
            <v>3.1619999999999999</v>
          </cell>
          <cell r="AA69">
            <v>3.1467999999999998</v>
          </cell>
          <cell r="AB69" t="str">
            <v>блок (Савельев) / необходимо увеличить продажи</v>
          </cell>
          <cell r="AC69">
            <v>0</v>
          </cell>
          <cell r="AD69">
            <v>30</v>
          </cell>
          <cell r="AE69">
            <v>216</v>
          </cell>
        </row>
        <row r="70">
          <cell r="A70" t="str">
            <v>367 Вареные колбасы Молокуша Вязанка Фикс.вес 0,45 п/а Вязанка  ПОКОМ</v>
          </cell>
          <cell r="B70" t="str">
            <v>шт</v>
          </cell>
          <cell r="C70">
            <v>-4</v>
          </cell>
          <cell r="D70">
            <v>4</v>
          </cell>
          <cell r="E70">
            <v>18</v>
          </cell>
          <cell r="F70">
            <v>826</v>
          </cell>
          <cell r="G70">
            <v>0.45</v>
          </cell>
          <cell r="H70">
            <v>50</v>
          </cell>
          <cell r="I70" t="str">
            <v>в матрице</v>
          </cell>
          <cell r="K70">
            <v>18</v>
          </cell>
          <cell r="O70">
            <v>788</v>
          </cell>
          <cell r="P70">
            <v>3.6</v>
          </cell>
          <cell r="R70" t="str">
            <v>!!!!!!!!!!</v>
          </cell>
          <cell r="S70" t="str">
            <v>вероятность выпадения в просрок</v>
          </cell>
          <cell r="T70">
            <v>229.44444444444443</v>
          </cell>
          <cell r="U70">
            <v>229.44444444444443</v>
          </cell>
          <cell r="V70">
            <v>2.4</v>
          </cell>
          <cell r="W70">
            <v>2.6</v>
          </cell>
          <cell r="X70">
            <v>4</v>
          </cell>
          <cell r="Y70">
            <v>4.2</v>
          </cell>
          <cell r="Z70">
            <v>5</v>
          </cell>
          <cell r="AA70">
            <v>5</v>
          </cell>
          <cell r="AB70" t="str">
            <v>то же что 368</v>
          </cell>
          <cell r="AC70">
            <v>0</v>
          </cell>
          <cell r="AD70">
            <v>70</v>
          </cell>
          <cell r="AE70">
            <v>700</v>
          </cell>
        </row>
        <row r="71">
          <cell r="A71" t="str">
            <v>368 Колбаса вареная Молокуша ТМ Вязанка в оболочке полиамид 0,45 кг</v>
          </cell>
          <cell r="B71" t="str">
            <v>шт</v>
          </cell>
          <cell r="C71">
            <v>64</v>
          </cell>
          <cell r="D71">
            <v>790</v>
          </cell>
          <cell r="E71">
            <v>18</v>
          </cell>
          <cell r="F71">
            <v>826</v>
          </cell>
          <cell r="G71">
            <v>0</v>
          </cell>
          <cell r="H71" t="e">
            <v>#N/A</v>
          </cell>
          <cell r="I71" t="str">
            <v>не в матрице</v>
          </cell>
          <cell r="J71">
            <v>18</v>
          </cell>
          <cell r="K71">
            <v>0</v>
          </cell>
          <cell r="P71">
            <v>3.6</v>
          </cell>
          <cell r="S71">
            <v>367</v>
          </cell>
          <cell r="T71">
            <v>229.44444444444443</v>
          </cell>
          <cell r="U71">
            <v>229.44444444444443</v>
          </cell>
          <cell r="V71">
            <v>2.4</v>
          </cell>
          <cell r="W71">
            <v>2.6</v>
          </cell>
          <cell r="X71">
            <v>3</v>
          </cell>
          <cell r="Y71">
            <v>2.8</v>
          </cell>
          <cell r="Z71">
            <v>0</v>
          </cell>
          <cell r="AA71">
            <v>0</v>
          </cell>
          <cell r="AB71" t="str">
            <v>не правильно поставлен приход / то же что 367 (задвоенное СКЮ)</v>
          </cell>
          <cell r="AC71">
            <v>0</v>
          </cell>
        </row>
        <row r="72">
          <cell r="A72" t="str">
            <v>369 Колбаса Сливушка ТМ Вязанка в оболочке полиамид вес.  ПОКОМ</v>
          </cell>
          <cell r="B72" t="str">
            <v>кг</v>
          </cell>
          <cell r="C72">
            <v>86.656000000000006</v>
          </cell>
          <cell r="D72">
            <v>316.08</v>
          </cell>
          <cell r="E72">
            <v>41.25</v>
          </cell>
          <cell r="F72">
            <v>322.65600000000001</v>
          </cell>
          <cell r="G72">
            <v>1</v>
          </cell>
          <cell r="H72">
            <v>50</v>
          </cell>
          <cell r="I72" t="str">
            <v>в матрице</v>
          </cell>
          <cell r="J72">
            <v>37.5</v>
          </cell>
          <cell r="K72">
            <v>3.75</v>
          </cell>
          <cell r="O72">
            <v>226.4829000000004</v>
          </cell>
          <cell r="P72">
            <v>8.25</v>
          </cell>
          <cell r="R72" t="str">
            <v>!!!!!!!!!!</v>
          </cell>
          <cell r="S72" t="str">
            <v>вероятность выпадения в просрок</v>
          </cell>
          <cell r="T72">
            <v>39.109818181818184</v>
          </cell>
          <cell r="U72">
            <v>39.109818181818184</v>
          </cell>
          <cell r="V72">
            <v>9.6999999999999993</v>
          </cell>
          <cell r="W72">
            <v>9.4760000000000009</v>
          </cell>
          <cell r="X72">
            <v>13.464</v>
          </cell>
          <cell r="Y72">
            <v>15.2936</v>
          </cell>
          <cell r="Z72">
            <v>9.2748000000000008</v>
          </cell>
          <cell r="AA72">
            <v>7.8422000000000001</v>
          </cell>
          <cell r="AC72">
            <v>0</v>
          </cell>
          <cell r="AD72">
            <v>21</v>
          </cell>
          <cell r="AE72">
            <v>241</v>
          </cell>
        </row>
        <row r="73">
          <cell r="A73" t="str">
            <v>370 Ветчина Сливушка с индейкой ТМ Вязанка в оболочке полиамид.</v>
          </cell>
          <cell r="B73" t="str">
            <v>кг</v>
          </cell>
          <cell r="C73">
            <v>-1.4379999999999999</v>
          </cell>
          <cell r="D73">
            <v>238.065</v>
          </cell>
          <cell r="E73">
            <v>2.698</v>
          </cell>
          <cell r="F73">
            <v>223.75700000000001</v>
          </cell>
          <cell r="G73">
            <v>1</v>
          </cell>
          <cell r="H73">
            <v>50</v>
          </cell>
          <cell r="I73" t="str">
            <v>в матрице</v>
          </cell>
          <cell r="J73">
            <v>2.65</v>
          </cell>
          <cell r="K73">
            <v>4.8000000000000043E-2</v>
          </cell>
          <cell r="O73">
            <v>149.93629999999999</v>
          </cell>
          <cell r="P73">
            <v>0.53959999999999997</v>
          </cell>
          <cell r="R73" t="str">
            <v>!!!!!!!!!!</v>
          </cell>
          <cell r="S73" t="str">
            <v>вероятность выпадения в просрок</v>
          </cell>
          <cell r="T73">
            <v>414.67197924388438</v>
          </cell>
          <cell r="U73">
            <v>414.67197924388438</v>
          </cell>
          <cell r="V73">
            <v>0</v>
          </cell>
          <cell r="W73">
            <v>0.28920000000000001</v>
          </cell>
          <cell r="X73">
            <v>6.0216000000000003</v>
          </cell>
          <cell r="Y73">
            <v>6.5531999999999986</v>
          </cell>
          <cell r="Z73">
            <v>2.7109999999999999</v>
          </cell>
          <cell r="AA73">
            <v>2.1598000000000002</v>
          </cell>
          <cell r="AC73">
            <v>0</v>
          </cell>
          <cell r="AD73">
            <v>14</v>
          </cell>
          <cell r="AE73">
            <v>151</v>
          </cell>
        </row>
        <row r="74">
          <cell r="A74" t="str">
            <v>371  Сосиски Сочинки Молочные 0,4 кг ТМ Стародворье  ПОКОМ</v>
          </cell>
          <cell r="B74" t="str">
            <v>шт</v>
          </cell>
          <cell r="C74">
            <v>959</v>
          </cell>
          <cell r="D74">
            <v>432</v>
          </cell>
          <cell r="E74">
            <v>541</v>
          </cell>
          <cell r="F74">
            <v>724</v>
          </cell>
          <cell r="G74">
            <v>0.4</v>
          </cell>
          <cell r="H74">
            <v>40</v>
          </cell>
          <cell r="I74" t="str">
            <v>в матрице</v>
          </cell>
          <cell r="J74">
            <v>542</v>
          </cell>
          <cell r="K74">
            <v>-1</v>
          </cell>
          <cell r="N74">
            <v>368.40000000000009</v>
          </cell>
          <cell r="O74">
            <v>138.00000000000091</v>
          </cell>
          <cell r="P74">
            <v>108.2</v>
          </cell>
          <cell r="T74">
            <v>10.096118299445472</v>
          </cell>
          <cell r="U74">
            <v>10.096118299445472</v>
          </cell>
          <cell r="V74">
            <v>105</v>
          </cell>
          <cell r="W74">
            <v>96.4</v>
          </cell>
          <cell r="X74">
            <v>104</v>
          </cell>
          <cell r="Y74">
            <v>120.8</v>
          </cell>
          <cell r="Z74">
            <v>136.6</v>
          </cell>
          <cell r="AA74">
            <v>129</v>
          </cell>
          <cell r="AC74">
            <v>0</v>
          </cell>
        </row>
        <row r="75">
          <cell r="A75" t="str">
            <v>372  Сосиски Сочинки Сливочные 0,4 кг ТМ Стародворье  ПОКОМ</v>
          </cell>
          <cell r="B75" t="str">
            <v>шт</v>
          </cell>
          <cell r="C75">
            <v>901</v>
          </cell>
          <cell r="D75">
            <v>66</v>
          </cell>
          <cell r="E75">
            <v>440</v>
          </cell>
          <cell r="F75">
            <v>437</v>
          </cell>
          <cell r="G75">
            <v>0.4</v>
          </cell>
          <cell r="H75">
            <v>40</v>
          </cell>
          <cell r="I75" t="str">
            <v>в матрице</v>
          </cell>
          <cell r="J75">
            <v>440</v>
          </cell>
          <cell r="K75">
            <v>0</v>
          </cell>
          <cell r="N75">
            <v>342.4000000000002</v>
          </cell>
          <cell r="P75">
            <v>88</v>
          </cell>
          <cell r="T75">
            <v>8.8568181818181841</v>
          </cell>
          <cell r="U75">
            <v>8.8568181818181841</v>
          </cell>
          <cell r="V75">
            <v>85.8</v>
          </cell>
          <cell r="W75">
            <v>74.8</v>
          </cell>
          <cell r="X75">
            <v>81.400000000000006</v>
          </cell>
          <cell r="Y75">
            <v>102.4</v>
          </cell>
          <cell r="Z75">
            <v>120.6</v>
          </cell>
          <cell r="AA75">
            <v>110.8</v>
          </cell>
          <cell r="AC75">
            <v>0</v>
          </cell>
        </row>
        <row r="76">
          <cell r="A76" t="str">
            <v>376  Сардельки Сочинки с сочным окороком ТМ Стародворье полиамид мгс ф/в 0,4 кг СК3</v>
          </cell>
          <cell r="B76" t="str">
            <v>шт</v>
          </cell>
          <cell r="C76">
            <v>-6</v>
          </cell>
          <cell r="D76">
            <v>12</v>
          </cell>
          <cell r="E76">
            <v>6</v>
          </cell>
          <cell r="G76">
            <v>0</v>
          </cell>
          <cell r="H76" t="e">
            <v>#N/A</v>
          </cell>
          <cell r="I76" t="str">
            <v>не в матрице</v>
          </cell>
          <cell r="J76">
            <v>6</v>
          </cell>
          <cell r="K76">
            <v>0</v>
          </cell>
          <cell r="P76">
            <v>1.2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1.2</v>
          </cell>
          <cell r="Y76">
            <v>1.2</v>
          </cell>
          <cell r="Z76">
            <v>0</v>
          </cell>
          <cell r="AA76">
            <v>0</v>
          </cell>
          <cell r="AB76" t="str">
            <v>то же что 381 (задвоенное СКЮ)</v>
          </cell>
          <cell r="AC76">
            <v>0</v>
          </cell>
        </row>
        <row r="77">
          <cell r="A77" t="str">
            <v>381  Сардельки Сочинки 0,4кг ТМ Стародворье  ПОКОМ</v>
          </cell>
          <cell r="B77" t="str">
            <v>шт</v>
          </cell>
          <cell r="C77">
            <v>358</v>
          </cell>
          <cell r="D77">
            <v>131</v>
          </cell>
          <cell r="E77">
            <v>118</v>
          </cell>
          <cell r="F77">
            <v>330</v>
          </cell>
          <cell r="G77">
            <v>0.4</v>
          </cell>
          <cell r="H77">
            <v>40</v>
          </cell>
          <cell r="I77" t="str">
            <v>в матрице</v>
          </cell>
          <cell r="J77">
            <v>117</v>
          </cell>
          <cell r="K77">
            <v>1</v>
          </cell>
          <cell r="N77">
            <v>27.200000000000049</v>
          </cell>
          <cell r="P77">
            <v>23.6</v>
          </cell>
          <cell r="T77">
            <v>15.135593220338984</v>
          </cell>
          <cell r="U77">
            <v>15.135593220338984</v>
          </cell>
          <cell r="V77">
            <v>23.6</v>
          </cell>
          <cell r="W77">
            <v>18.8</v>
          </cell>
          <cell r="X77">
            <v>1.4</v>
          </cell>
          <cell r="Y77">
            <v>3.2</v>
          </cell>
          <cell r="Z77">
            <v>31.8</v>
          </cell>
          <cell r="AA77">
            <v>33.4</v>
          </cell>
          <cell r="AB77" t="str">
            <v>то же что 376 / необходимо увеличить продажи</v>
          </cell>
          <cell r="AC77">
            <v>0</v>
          </cell>
        </row>
        <row r="78">
          <cell r="A78" t="str">
            <v>383 Колбаса Сочинка по-европейски с сочной грудиной ТМ Стародворье в оболочке фиброуз в ва  Поком</v>
          </cell>
          <cell r="B78" t="str">
            <v>кг</v>
          </cell>
          <cell r="C78">
            <v>-9.8000000000000004E-2</v>
          </cell>
          <cell r="D78">
            <v>9.8000000000000004E-2</v>
          </cell>
          <cell r="E78">
            <v>-6.5259999999999998</v>
          </cell>
          <cell r="G78">
            <v>0</v>
          </cell>
          <cell r="H78">
            <v>40</v>
          </cell>
          <cell r="I78" t="str">
            <v>в матрице</v>
          </cell>
          <cell r="J78">
            <v>35</v>
          </cell>
          <cell r="K78">
            <v>-41.525999999999996</v>
          </cell>
          <cell r="P78">
            <v>-1.3051999999999999</v>
          </cell>
          <cell r="T78">
            <v>0</v>
          </cell>
          <cell r="U78">
            <v>0</v>
          </cell>
          <cell r="V78">
            <v>-0.64960000000000007</v>
          </cell>
          <cell r="W78">
            <v>-0.48699999999999999</v>
          </cell>
          <cell r="X78">
            <v>11.7394</v>
          </cell>
          <cell r="Y78">
            <v>18.900200000000002</v>
          </cell>
          <cell r="Z78">
            <v>45.075000000000003</v>
          </cell>
          <cell r="AA78">
            <v>43.441000000000003</v>
          </cell>
          <cell r="AB78" t="str">
            <v>блок (Савельев)</v>
          </cell>
          <cell r="AC78">
            <v>0</v>
          </cell>
        </row>
        <row r="79">
          <cell r="A79" t="str">
            <v>384  Колбаса Сочинка по-фински с сочным окороком ТМ Стародворье в оболочке фиброуз в ва  Поком</v>
          </cell>
          <cell r="B79" t="str">
            <v>кг</v>
          </cell>
          <cell r="C79">
            <v>145.97300000000001</v>
          </cell>
          <cell r="D79">
            <v>338.36200000000002</v>
          </cell>
          <cell r="E79">
            <v>173.63900000000001</v>
          </cell>
          <cell r="F79">
            <v>253.036</v>
          </cell>
          <cell r="G79">
            <v>1</v>
          </cell>
          <cell r="H79">
            <v>40</v>
          </cell>
          <cell r="I79" t="str">
            <v>в матрице</v>
          </cell>
          <cell r="J79">
            <v>171.21199999999999</v>
          </cell>
          <cell r="K79">
            <v>2.4270000000000209</v>
          </cell>
          <cell r="N79">
            <v>180.2997</v>
          </cell>
          <cell r="O79">
            <v>13.63659999999982</v>
          </cell>
          <cell r="P79">
            <v>34.727800000000002</v>
          </cell>
          <cell r="T79">
            <v>12.478063683849825</v>
          </cell>
          <cell r="U79">
            <v>12.478063683849825</v>
          </cell>
          <cell r="V79">
            <v>39.269799999999996</v>
          </cell>
          <cell r="W79">
            <v>33.286999999999999</v>
          </cell>
          <cell r="X79">
            <v>30.977599999999999</v>
          </cell>
          <cell r="Y79">
            <v>29.773800000000001</v>
          </cell>
          <cell r="Z79">
            <v>26.5916</v>
          </cell>
          <cell r="AA79">
            <v>28.543600000000001</v>
          </cell>
          <cell r="AC79">
            <v>0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C80">
            <v>1</v>
          </cell>
          <cell r="D80">
            <v>240</v>
          </cell>
          <cell r="F80">
            <v>241</v>
          </cell>
          <cell r="G80">
            <v>0</v>
          </cell>
          <cell r="H80">
            <v>50</v>
          </cell>
          <cell r="I80" t="str">
            <v>в матрице</v>
          </cell>
          <cell r="K80">
            <v>0</v>
          </cell>
          <cell r="O80">
            <v>237.59999999999991</v>
          </cell>
          <cell r="P80">
            <v>0</v>
          </cell>
          <cell r="R80" t="str">
            <v>!!!!!!!!!!</v>
          </cell>
          <cell r="S80" t="str">
            <v>вероятность выпадения в просрок</v>
          </cell>
          <cell r="T80" t="e">
            <v>#DIV/0!</v>
          </cell>
          <cell r="U80" t="e">
            <v>#DIV/0!</v>
          </cell>
          <cell r="V80">
            <v>0</v>
          </cell>
          <cell r="W80">
            <v>0</v>
          </cell>
          <cell r="X80">
            <v>0.4</v>
          </cell>
          <cell r="Y80">
            <v>0.6</v>
          </cell>
          <cell r="Z80">
            <v>1.8</v>
          </cell>
          <cell r="AA80">
            <v>1.6</v>
          </cell>
          <cell r="AB80" t="str">
            <v>блок (Савельев) / то же что 399</v>
          </cell>
          <cell r="AC80">
            <v>0</v>
          </cell>
          <cell r="AD80">
            <v>20</v>
          </cell>
          <cell r="AE80">
            <v>200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E81">
            <v>7</v>
          </cell>
          <cell r="G81">
            <v>0.6</v>
          </cell>
          <cell r="H81">
            <v>55</v>
          </cell>
          <cell r="I81" t="str">
            <v>в матрице</v>
          </cell>
          <cell r="K81">
            <v>7</v>
          </cell>
          <cell r="P81">
            <v>1.4</v>
          </cell>
          <cell r="T81">
            <v>0</v>
          </cell>
          <cell r="U81">
            <v>0</v>
          </cell>
          <cell r="V81">
            <v>1.2</v>
          </cell>
          <cell r="W81">
            <v>2</v>
          </cell>
          <cell r="X81">
            <v>2.4</v>
          </cell>
          <cell r="Y81">
            <v>2.6</v>
          </cell>
          <cell r="Z81">
            <v>1.2</v>
          </cell>
          <cell r="AA81">
            <v>0.8</v>
          </cell>
          <cell r="AB81" t="str">
            <v>то же что 435</v>
          </cell>
          <cell r="AC81">
            <v>0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C82">
            <v>1</v>
          </cell>
          <cell r="F82">
            <v>18</v>
          </cell>
          <cell r="G82">
            <v>0</v>
          </cell>
          <cell r="H82">
            <v>50</v>
          </cell>
          <cell r="I82" t="str">
            <v>в матрице</v>
          </cell>
          <cell r="J82">
            <v>1</v>
          </cell>
          <cell r="K82">
            <v>-1</v>
          </cell>
          <cell r="O82">
            <v>13.799999999999949</v>
          </cell>
          <cell r="P82">
            <v>0</v>
          </cell>
          <cell r="T82" t="e">
            <v>#DIV/0!</v>
          </cell>
          <cell r="U82" t="e">
            <v>#DIV/0!</v>
          </cell>
          <cell r="V82">
            <v>0.2</v>
          </cell>
          <cell r="W82">
            <v>0.2</v>
          </cell>
          <cell r="X82">
            <v>0.8</v>
          </cell>
          <cell r="Y82">
            <v>0.8</v>
          </cell>
          <cell r="Z82">
            <v>1.2</v>
          </cell>
          <cell r="AA82">
            <v>2.4</v>
          </cell>
          <cell r="AB82" t="str">
            <v>вывод (Савельев) / то же что 406</v>
          </cell>
          <cell r="AC82">
            <v>0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C83">
            <v>24</v>
          </cell>
          <cell r="D83">
            <v>1</v>
          </cell>
          <cell r="E83">
            <v>10</v>
          </cell>
          <cell r="F83">
            <v>546</v>
          </cell>
          <cell r="G83">
            <v>0</v>
          </cell>
          <cell r="H83">
            <v>50</v>
          </cell>
          <cell r="I83" t="str">
            <v>в матрице</v>
          </cell>
          <cell r="J83">
            <v>12</v>
          </cell>
          <cell r="K83">
            <v>-2</v>
          </cell>
          <cell r="O83">
            <v>513.59999999999991</v>
          </cell>
          <cell r="P83">
            <v>2</v>
          </cell>
          <cell r="R83" t="str">
            <v>!!!!!!!!!!</v>
          </cell>
          <cell r="S83" t="str">
            <v>вероятность выпадения в просрок</v>
          </cell>
          <cell r="T83">
            <v>273</v>
          </cell>
          <cell r="U83">
            <v>273</v>
          </cell>
          <cell r="V83">
            <v>2</v>
          </cell>
          <cell r="W83">
            <v>2.6</v>
          </cell>
          <cell r="X83">
            <v>2</v>
          </cell>
          <cell r="Y83">
            <v>2.2000000000000002</v>
          </cell>
          <cell r="Z83">
            <v>1.6</v>
          </cell>
          <cell r="AA83">
            <v>1.2</v>
          </cell>
          <cell r="AB83" t="str">
            <v>блок (Савельев) / то же что 400</v>
          </cell>
          <cell r="AC83">
            <v>0</v>
          </cell>
          <cell r="AD83">
            <v>75</v>
          </cell>
          <cell r="AE83">
            <v>450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C84">
            <v>1</v>
          </cell>
          <cell r="D84">
            <v>354</v>
          </cell>
          <cell r="E84">
            <v>7</v>
          </cell>
          <cell r="F84">
            <v>329</v>
          </cell>
          <cell r="G84">
            <v>0.6</v>
          </cell>
          <cell r="H84">
            <v>55</v>
          </cell>
          <cell r="I84" t="str">
            <v>в матрице</v>
          </cell>
          <cell r="J84">
            <v>7</v>
          </cell>
          <cell r="K84">
            <v>0</v>
          </cell>
          <cell r="O84">
            <v>319.40000000000009</v>
          </cell>
          <cell r="P84">
            <v>1.4</v>
          </cell>
          <cell r="R84" t="str">
            <v>!!!!!!!!!!</v>
          </cell>
          <cell r="S84" t="str">
            <v>вероятность выпадения в просрок</v>
          </cell>
          <cell r="T84">
            <v>235.00000000000003</v>
          </cell>
          <cell r="U84">
            <v>235.00000000000003</v>
          </cell>
          <cell r="V84">
            <v>0.2</v>
          </cell>
          <cell r="W84">
            <v>0.8</v>
          </cell>
          <cell r="X84">
            <v>2.4</v>
          </cell>
          <cell r="Y84">
            <v>2.6</v>
          </cell>
          <cell r="Z84">
            <v>0.4</v>
          </cell>
          <cell r="AA84">
            <v>0.2</v>
          </cell>
          <cell r="AB84" t="str">
            <v>то же что 482</v>
          </cell>
          <cell r="AC84">
            <v>0</v>
          </cell>
          <cell r="AD84">
            <v>54</v>
          </cell>
          <cell r="AE84">
            <v>324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C85">
            <v>49</v>
          </cell>
          <cell r="D85">
            <v>115</v>
          </cell>
          <cell r="E85">
            <v>-1</v>
          </cell>
          <cell r="F85">
            <v>66</v>
          </cell>
          <cell r="G85">
            <v>0</v>
          </cell>
          <cell r="H85">
            <v>30</v>
          </cell>
          <cell r="I85" t="str">
            <v>в матрице</v>
          </cell>
          <cell r="J85">
            <v>1</v>
          </cell>
          <cell r="K85">
            <v>-2</v>
          </cell>
          <cell r="O85">
            <v>65.399999999999991</v>
          </cell>
          <cell r="P85">
            <v>-0.2</v>
          </cell>
          <cell r="R85" t="str">
            <v>!!!!!!!!!!</v>
          </cell>
          <cell r="S85" t="str">
            <v>вероятность выпадения в просрок</v>
          </cell>
          <cell r="T85">
            <v>-330</v>
          </cell>
          <cell r="U85">
            <v>-330</v>
          </cell>
          <cell r="V85">
            <v>0.2</v>
          </cell>
          <cell r="W85">
            <v>0.4</v>
          </cell>
          <cell r="X85">
            <v>0.8</v>
          </cell>
          <cell r="Y85">
            <v>0.8</v>
          </cell>
          <cell r="Z85">
            <v>0</v>
          </cell>
          <cell r="AA85">
            <v>-0.2</v>
          </cell>
          <cell r="AB85" t="str">
            <v>вывод (Савельев) / то же что 483 / необходимо увеличить продажи</v>
          </cell>
          <cell r="AC85">
            <v>0</v>
          </cell>
          <cell r="AD85">
            <v>11</v>
          </cell>
          <cell r="AE85">
            <v>66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C86">
            <v>33</v>
          </cell>
          <cell r="D86">
            <v>108</v>
          </cell>
          <cell r="F86">
            <v>108</v>
          </cell>
          <cell r="G86">
            <v>0.45</v>
          </cell>
          <cell r="H86">
            <v>40</v>
          </cell>
          <cell r="I86" t="str">
            <v>в матрице</v>
          </cell>
          <cell r="J86">
            <v>1</v>
          </cell>
          <cell r="K86">
            <v>-1</v>
          </cell>
          <cell r="O86">
            <v>107.2</v>
          </cell>
          <cell r="P86">
            <v>0</v>
          </cell>
          <cell r="R86" t="str">
            <v>!!!!!!!!!!</v>
          </cell>
          <cell r="S86" t="str">
            <v>вероятность выпадения в просрок</v>
          </cell>
          <cell r="T86" t="e">
            <v>#DIV/0!</v>
          </cell>
          <cell r="U86" t="e">
            <v>#DIV/0!</v>
          </cell>
          <cell r="V86">
            <v>0</v>
          </cell>
          <cell r="W86">
            <v>0</v>
          </cell>
          <cell r="X86">
            <v>0.2</v>
          </cell>
          <cell r="Y86">
            <v>0.6</v>
          </cell>
          <cell r="Z86">
            <v>1</v>
          </cell>
          <cell r="AA86">
            <v>1.2</v>
          </cell>
          <cell r="AB86" t="str">
            <v>необходимо увеличить продажи!!!</v>
          </cell>
          <cell r="AC86">
            <v>0</v>
          </cell>
          <cell r="AD86">
            <v>13</v>
          </cell>
          <cell r="AE86">
            <v>78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C87">
            <v>24.89</v>
          </cell>
          <cell r="E87">
            <v>11.452</v>
          </cell>
          <cell r="G87">
            <v>0</v>
          </cell>
          <cell r="H87">
            <v>45</v>
          </cell>
          <cell r="I87" t="str">
            <v>в матрице</v>
          </cell>
          <cell r="J87">
            <v>15.8</v>
          </cell>
          <cell r="K87">
            <v>-4.3480000000000008</v>
          </cell>
          <cell r="P87">
            <v>2.2904</v>
          </cell>
          <cell r="T87">
            <v>0</v>
          </cell>
          <cell r="U87">
            <v>0</v>
          </cell>
          <cell r="V87">
            <v>2.3304</v>
          </cell>
          <cell r="W87">
            <v>2.3780000000000001</v>
          </cell>
          <cell r="X87">
            <v>1.3657999999999999</v>
          </cell>
          <cell r="Y87">
            <v>1.639</v>
          </cell>
          <cell r="Z87">
            <v>5.2069999999999999</v>
          </cell>
          <cell r="AA87">
            <v>4.9337999999999997</v>
          </cell>
          <cell r="AB87" t="str">
            <v>блок (Савельев)</v>
          </cell>
          <cell r="AC87">
            <v>0</v>
          </cell>
        </row>
        <row r="88">
          <cell r="A88" t="str">
            <v>400 Ветчина Сочинка ТМ Стародворье в оболочке полиамид 0,35 кг.  Поком</v>
          </cell>
          <cell r="B88" t="str">
            <v>шт</v>
          </cell>
          <cell r="C88">
            <v>42</v>
          </cell>
          <cell r="D88">
            <v>516</v>
          </cell>
          <cell r="F88">
            <v>532</v>
          </cell>
          <cell r="G88">
            <v>0</v>
          </cell>
          <cell r="H88" t="e">
            <v>#N/A</v>
          </cell>
          <cell r="I88" t="str">
            <v>не в матрице</v>
          </cell>
          <cell r="K88">
            <v>0</v>
          </cell>
          <cell r="P88">
            <v>0</v>
          </cell>
          <cell r="S88">
            <v>394</v>
          </cell>
          <cell r="T88" t="e">
            <v>#DIV/0!</v>
          </cell>
          <cell r="U88" t="e">
            <v>#DIV/0!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 t="str">
            <v>то же что 394 (задвоенное СКЮ) / необходимо увеличить продажи</v>
          </cell>
          <cell r="AC88">
            <v>0</v>
          </cell>
        </row>
        <row r="89">
          <cell r="A89" t="str">
            <v>406 Ветчины Сливушка с индейкой Вязанка Фикс.вес 0,4 П/а Вязанка  Поком</v>
          </cell>
          <cell r="B89" t="str">
            <v>шт</v>
          </cell>
          <cell r="C89">
            <v>1</v>
          </cell>
          <cell r="D89">
            <v>18</v>
          </cell>
          <cell r="F89">
            <v>18</v>
          </cell>
          <cell r="G89">
            <v>0</v>
          </cell>
          <cell r="H89" t="e">
            <v>#N/A</v>
          </cell>
          <cell r="I89" t="str">
            <v>не в матрице</v>
          </cell>
          <cell r="J89">
            <v>2</v>
          </cell>
          <cell r="K89">
            <v>-2</v>
          </cell>
          <cell r="P89">
            <v>0</v>
          </cell>
          <cell r="T89" t="e">
            <v>#DIV/0!</v>
          </cell>
          <cell r="U89" t="e">
            <v>#DIV/0!</v>
          </cell>
          <cell r="V89">
            <v>0.2</v>
          </cell>
          <cell r="W89">
            <v>0.2</v>
          </cell>
          <cell r="X89">
            <v>0.4</v>
          </cell>
          <cell r="Y89">
            <v>0.8</v>
          </cell>
          <cell r="Z89">
            <v>1.6</v>
          </cell>
          <cell r="AA89">
            <v>1.2</v>
          </cell>
          <cell r="AB89" t="str">
            <v>то же что 393 (задвоенное СКЮ)</v>
          </cell>
          <cell r="AC89">
            <v>0</v>
          </cell>
        </row>
        <row r="90">
          <cell r="A90" t="str">
            <v>408 Вареные колбасы Сливушка Вязанка Фикс.вес 0,375 П/а Вязанка  Поком</v>
          </cell>
          <cell r="B90" t="str">
            <v>шт</v>
          </cell>
          <cell r="C90">
            <v>2</v>
          </cell>
          <cell r="G90">
            <v>0</v>
          </cell>
          <cell r="H90">
            <v>50</v>
          </cell>
          <cell r="I90" t="str">
            <v>не в матрице</v>
          </cell>
          <cell r="J90">
            <v>2</v>
          </cell>
          <cell r="K90">
            <v>-2</v>
          </cell>
          <cell r="P90">
            <v>0</v>
          </cell>
          <cell r="T90" t="e">
            <v>#DIV/0!</v>
          </cell>
          <cell r="U90" t="e">
            <v>#DIV/0!</v>
          </cell>
          <cell r="V90">
            <v>0</v>
          </cell>
          <cell r="W90">
            <v>0</v>
          </cell>
          <cell r="X90">
            <v>0</v>
          </cell>
          <cell r="Y90">
            <v>-0.2</v>
          </cell>
          <cell r="Z90">
            <v>0</v>
          </cell>
          <cell r="AA90">
            <v>0.2</v>
          </cell>
          <cell r="AC90">
            <v>0</v>
          </cell>
        </row>
        <row r="91">
          <cell r="A91" t="str">
            <v>417 П/к колбасы «Сочинка рубленая с сочным окороком» Весовой фиброуз ТМ «Стародворье»  Поком</v>
          </cell>
          <cell r="B91" t="str">
            <v>кг</v>
          </cell>
          <cell r="C91">
            <v>109.708</v>
          </cell>
          <cell r="D91">
            <v>626.69899999999996</v>
          </cell>
          <cell r="E91">
            <v>131.536</v>
          </cell>
          <cell r="F91">
            <v>574.43299999999999</v>
          </cell>
          <cell r="G91">
            <v>1</v>
          </cell>
          <cell r="H91">
            <v>40</v>
          </cell>
          <cell r="I91" t="str">
            <v>в матрице</v>
          </cell>
          <cell r="J91">
            <v>138.6</v>
          </cell>
          <cell r="K91">
            <v>-7.063999999999993</v>
          </cell>
          <cell r="N91">
            <v>59.332900000000002</v>
          </cell>
          <cell r="O91">
            <v>356.57159999999999</v>
          </cell>
          <cell r="P91">
            <v>26.307200000000002</v>
          </cell>
          <cell r="R91" t="str">
            <v>!!!!!!!!!!</v>
          </cell>
          <cell r="S91" t="str">
            <v>вероятность выпадения в просрок</v>
          </cell>
          <cell r="T91">
            <v>24.090967491789318</v>
          </cell>
          <cell r="U91">
            <v>24.090967491789318</v>
          </cell>
          <cell r="V91">
            <v>26.9726</v>
          </cell>
          <cell r="W91">
            <v>27.073</v>
          </cell>
          <cell r="X91">
            <v>24.868200000000002</v>
          </cell>
          <cell r="Y91">
            <v>24.8506</v>
          </cell>
          <cell r="Z91">
            <v>22.4542</v>
          </cell>
          <cell r="AA91">
            <v>22.497599999999998</v>
          </cell>
          <cell r="AC91">
            <v>0</v>
          </cell>
          <cell r="AD91">
            <v>76</v>
          </cell>
          <cell r="AE91">
            <v>364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 t="str">
            <v>шт</v>
          </cell>
          <cell r="C92">
            <v>4</v>
          </cell>
          <cell r="E92">
            <v>3</v>
          </cell>
          <cell r="G92">
            <v>0</v>
          </cell>
          <cell r="H92">
            <v>730</v>
          </cell>
          <cell r="I92" t="str">
            <v>не в матрице</v>
          </cell>
          <cell r="J92">
            <v>3</v>
          </cell>
          <cell r="K92">
            <v>0</v>
          </cell>
          <cell r="P92">
            <v>0.6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C92">
            <v>0</v>
          </cell>
        </row>
        <row r="93">
          <cell r="A93" t="str">
            <v>424 Сосиски Сливочные Вязанка Сливушки Весовые П/а мгс Вязанка  Поком</v>
          </cell>
          <cell r="B93" t="str">
            <v>кг</v>
          </cell>
          <cell r="C93">
            <v>-8.48</v>
          </cell>
          <cell r="D93">
            <v>87.19</v>
          </cell>
          <cell r="E93">
            <v>6.11</v>
          </cell>
          <cell r="F93">
            <v>72.599999999999994</v>
          </cell>
          <cell r="G93">
            <v>0</v>
          </cell>
          <cell r="H93" t="e">
            <v>#N/A</v>
          </cell>
          <cell r="I93" t="str">
            <v>не в матрице</v>
          </cell>
          <cell r="J93">
            <v>6</v>
          </cell>
          <cell r="K93">
            <v>0.11000000000000032</v>
          </cell>
          <cell r="P93">
            <v>1.222</v>
          </cell>
          <cell r="T93">
            <v>59.41080196399345</v>
          </cell>
          <cell r="U93">
            <v>59.41080196399345</v>
          </cell>
          <cell r="V93">
            <v>1.696</v>
          </cell>
          <cell r="W93">
            <v>1.696</v>
          </cell>
          <cell r="X93">
            <v>1.1992</v>
          </cell>
          <cell r="Y93">
            <v>1.1992</v>
          </cell>
          <cell r="Z93">
            <v>0</v>
          </cell>
          <cell r="AA93">
            <v>0</v>
          </cell>
          <cell r="AB93" t="str">
            <v>то же что 017 (задвоенное СКЮ)</v>
          </cell>
          <cell r="AC93">
            <v>0</v>
          </cell>
        </row>
        <row r="94">
          <cell r="A94" t="str">
            <v>431 Ветчина Филейская ТМ Вязанка ТС Столичная в оболочке полиамид 0,45 кг.  Поком</v>
          </cell>
          <cell r="B94" t="str">
            <v>шт</v>
          </cell>
          <cell r="C94">
            <v>2</v>
          </cell>
          <cell r="F94">
            <v>2</v>
          </cell>
          <cell r="G94">
            <v>0</v>
          </cell>
          <cell r="H94" t="e">
            <v>#N/A</v>
          </cell>
          <cell r="I94" t="str">
            <v>не в матрице</v>
          </cell>
          <cell r="K94">
            <v>0</v>
          </cell>
          <cell r="P94">
            <v>0</v>
          </cell>
          <cell r="T94" t="e">
            <v>#DIV/0!</v>
          </cell>
          <cell r="U94" t="e">
            <v>#DIV/0!</v>
          </cell>
          <cell r="V94">
            <v>0</v>
          </cell>
          <cell r="W94">
            <v>1.2</v>
          </cell>
          <cell r="X94">
            <v>1.6</v>
          </cell>
          <cell r="Y94">
            <v>0.8</v>
          </cell>
          <cell r="Z94">
            <v>1.2</v>
          </cell>
          <cell r="AA94">
            <v>0.8</v>
          </cell>
          <cell r="AB94" t="str">
            <v>то же что 373 (задвоенное СКЮ)</v>
          </cell>
          <cell r="AC94">
            <v>0</v>
          </cell>
        </row>
        <row r="95">
          <cell r="A95" t="str">
            <v>435 Колбаса Докторская Дугушка ТМ Стародворье ТС Дугушка в оболочке вектор 0,6 кг.  Поком</v>
          </cell>
          <cell r="B95" t="str">
            <v>шт</v>
          </cell>
          <cell r="C95">
            <v>8</v>
          </cell>
          <cell r="D95">
            <v>27</v>
          </cell>
          <cell r="E95">
            <v>7</v>
          </cell>
          <cell r="G95">
            <v>0</v>
          </cell>
          <cell r="H95" t="e">
            <v>#N/A</v>
          </cell>
          <cell r="I95" t="str">
            <v>не в матрице</v>
          </cell>
          <cell r="J95">
            <v>7</v>
          </cell>
          <cell r="K95">
            <v>0</v>
          </cell>
          <cell r="P95">
            <v>1.4</v>
          </cell>
          <cell r="T95">
            <v>0</v>
          </cell>
          <cell r="U95">
            <v>0</v>
          </cell>
          <cell r="V95">
            <v>1.2</v>
          </cell>
          <cell r="W95">
            <v>2</v>
          </cell>
          <cell r="X95">
            <v>2.4</v>
          </cell>
          <cell r="Y95">
            <v>2.6</v>
          </cell>
          <cell r="Z95">
            <v>1.2</v>
          </cell>
          <cell r="AA95">
            <v>0.8</v>
          </cell>
          <cell r="AB95" t="str">
            <v>не правильно поставлен приход / то же что 392 (задвоенное СКЮ)</v>
          </cell>
          <cell r="AC95">
            <v>0</v>
          </cell>
        </row>
        <row r="96">
          <cell r="A96" t="str">
            <v>442 Сосиски Вязанка 450г Молокуши Молочные газ/ср  Поком</v>
          </cell>
          <cell r="B96" t="str">
            <v>шт</v>
          </cell>
          <cell r="C96">
            <v>36</v>
          </cell>
          <cell r="D96">
            <v>24</v>
          </cell>
          <cell r="E96">
            <v>24</v>
          </cell>
          <cell r="G96">
            <v>0</v>
          </cell>
          <cell r="H96" t="e">
            <v>#N/A</v>
          </cell>
          <cell r="I96" t="str">
            <v>не в матрице</v>
          </cell>
          <cell r="J96">
            <v>26</v>
          </cell>
          <cell r="K96">
            <v>-2</v>
          </cell>
          <cell r="P96">
            <v>4.8</v>
          </cell>
          <cell r="T96">
            <v>0</v>
          </cell>
          <cell r="U96">
            <v>0</v>
          </cell>
          <cell r="V96">
            <v>1.2</v>
          </cell>
          <cell r="W96">
            <v>1.2</v>
          </cell>
          <cell r="X96">
            <v>3.6</v>
          </cell>
          <cell r="Y96">
            <v>3.6</v>
          </cell>
          <cell r="Z96">
            <v>0</v>
          </cell>
          <cell r="AA96">
            <v>0</v>
          </cell>
          <cell r="AB96" t="str">
            <v>не правильно поставлен приход / то же что 030 (задвоенное СКЮ)</v>
          </cell>
          <cell r="AC96">
            <v>0</v>
          </cell>
        </row>
        <row r="97">
          <cell r="A97" t="str">
            <v>443 Сосиски Вязанка 450г Сливушки Сливочные газ/ср  Поком</v>
          </cell>
          <cell r="B97" t="str">
            <v>шт</v>
          </cell>
          <cell r="C97">
            <v>-30</v>
          </cell>
          <cell r="D97">
            <v>66</v>
          </cell>
          <cell r="E97">
            <v>36</v>
          </cell>
          <cell r="G97">
            <v>0</v>
          </cell>
          <cell r="H97" t="e">
            <v>#N/A</v>
          </cell>
          <cell r="I97" t="str">
            <v>не в матрице</v>
          </cell>
          <cell r="J97">
            <v>36</v>
          </cell>
          <cell r="K97">
            <v>0</v>
          </cell>
          <cell r="P97">
            <v>7.2</v>
          </cell>
          <cell r="T97">
            <v>0</v>
          </cell>
          <cell r="U97">
            <v>0</v>
          </cell>
          <cell r="V97">
            <v>1.2</v>
          </cell>
          <cell r="W97">
            <v>1.2</v>
          </cell>
          <cell r="X97">
            <v>4.8</v>
          </cell>
          <cell r="Y97">
            <v>4.8</v>
          </cell>
          <cell r="Z97">
            <v>0</v>
          </cell>
          <cell r="AA97">
            <v>0</v>
          </cell>
          <cell r="AB97" t="str">
            <v>то же что 032 (задвоенное СКЮ)</v>
          </cell>
          <cell r="AC97">
            <v>0</v>
          </cell>
        </row>
        <row r="98">
          <cell r="A98" t="str">
            <v>444 Сосиски Вязанка Молокуши вес  Поком</v>
          </cell>
          <cell r="B98" t="str">
            <v>кг</v>
          </cell>
          <cell r="C98">
            <v>-8.9</v>
          </cell>
          <cell r="D98">
            <v>8.9</v>
          </cell>
          <cell r="G98">
            <v>0</v>
          </cell>
          <cell r="H98" t="e">
            <v>#N/A</v>
          </cell>
          <cell r="I98" t="str">
            <v>не в матрице</v>
          </cell>
          <cell r="K98">
            <v>0</v>
          </cell>
          <cell r="P98">
            <v>0</v>
          </cell>
          <cell r="T98" t="e">
            <v>#DIV/0!</v>
          </cell>
          <cell r="U98" t="e">
            <v>#DIV/0!</v>
          </cell>
          <cell r="V98">
            <v>1.78</v>
          </cell>
          <cell r="W98">
            <v>1.78</v>
          </cell>
          <cell r="X98">
            <v>0.4</v>
          </cell>
          <cell r="Y98">
            <v>0.4</v>
          </cell>
          <cell r="Z98">
            <v>0.4</v>
          </cell>
          <cell r="AA98">
            <v>0.4</v>
          </cell>
          <cell r="AB98" t="str">
            <v>то же сто 016 (задвоенное СКЮ)</v>
          </cell>
          <cell r="AC98">
            <v>0</v>
          </cell>
        </row>
        <row r="99">
          <cell r="A99" t="str">
            <v>446 Сосиски Баварские с сыром 0,35 кг. ТМ Стародворье в оболочке айпил в модифи газовой среде  Поком</v>
          </cell>
          <cell r="B99" t="str">
            <v>шт</v>
          </cell>
          <cell r="C99">
            <v>43</v>
          </cell>
          <cell r="D99">
            <v>2</v>
          </cell>
          <cell r="E99">
            <v>3</v>
          </cell>
          <cell r="G99">
            <v>0</v>
          </cell>
          <cell r="H99" t="e">
            <v>#N/A</v>
          </cell>
          <cell r="I99" t="str">
            <v>не в матрице</v>
          </cell>
          <cell r="J99">
            <v>15</v>
          </cell>
          <cell r="K99">
            <v>-12</v>
          </cell>
          <cell r="P99">
            <v>0.6</v>
          </cell>
          <cell r="T99">
            <v>0</v>
          </cell>
          <cell r="U99">
            <v>0</v>
          </cell>
          <cell r="V99">
            <v>0.6</v>
          </cell>
          <cell r="W99">
            <v>0.8</v>
          </cell>
          <cell r="X99">
            <v>0.4</v>
          </cell>
          <cell r="Y99">
            <v>1.6</v>
          </cell>
          <cell r="Z99">
            <v>2.4</v>
          </cell>
          <cell r="AA99">
            <v>2.2000000000000002</v>
          </cell>
          <cell r="AB99" t="str">
            <v>ротация / необходимо увеличить продажи</v>
          </cell>
          <cell r="AC99">
            <v>0</v>
          </cell>
        </row>
        <row r="100">
          <cell r="A100" t="str">
            <v>460  Сосиски Баварские ТМ Стародворье 0,35 кг ПОКОМ</v>
          </cell>
          <cell r="B100" t="str">
            <v>шт</v>
          </cell>
          <cell r="C100">
            <v>32</v>
          </cell>
          <cell r="D100">
            <v>9</v>
          </cell>
          <cell r="E100">
            <v>11</v>
          </cell>
          <cell r="G100">
            <v>0</v>
          </cell>
          <cell r="H100">
            <v>45</v>
          </cell>
          <cell r="I100" t="str">
            <v>не в матрице</v>
          </cell>
          <cell r="J100">
            <v>13</v>
          </cell>
          <cell r="K100">
            <v>-2</v>
          </cell>
          <cell r="P100">
            <v>2.2000000000000002</v>
          </cell>
          <cell r="T100">
            <v>0</v>
          </cell>
          <cell r="U100">
            <v>0</v>
          </cell>
          <cell r="V100">
            <v>1</v>
          </cell>
          <cell r="W100">
            <v>0.8</v>
          </cell>
          <cell r="X100">
            <v>2</v>
          </cell>
          <cell r="Y100">
            <v>3</v>
          </cell>
          <cell r="Z100">
            <v>3</v>
          </cell>
          <cell r="AA100">
            <v>2.8</v>
          </cell>
          <cell r="AB100" t="str">
            <v>то же что 451 (задвоенное СКЮ)</v>
          </cell>
          <cell r="AC100">
            <v>0</v>
          </cell>
        </row>
        <row r="101">
          <cell r="A101" t="str">
            <v>470 Колбаса Любительская ТМ Вязанка в оболочке полиамид.Мясной продукт категории А.  Поком</v>
          </cell>
          <cell r="B101" t="str">
            <v>кг</v>
          </cell>
          <cell r="E101">
            <v>1.3939999999999999</v>
          </cell>
          <cell r="F101">
            <v>56.115000000000002</v>
          </cell>
          <cell r="G101">
            <v>1</v>
          </cell>
          <cell r="H101">
            <v>50</v>
          </cell>
          <cell r="I101" t="str">
            <v>в матрице</v>
          </cell>
          <cell r="K101">
            <v>1.3939999999999999</v>
          </cell>
          <cell r="O101">
            <v>56.173500000000161</v>
          </cell>
          <cell r="P101">
            <v>0.27879999999999999</v>
          </cell>
          <cell r="R101" t="str">
            <v>!!!!!!!!!!</v>
          </cell>
          <cell r="S101" t="str">
            <v>вероятность выпадения в просрок</v>
          </cell>
          <cell r="T101">
            <v>201.27331420373028</v>
          </cell>
          <cell r="U101">
            <v>201.27331420373028</v>
          </cell>
          <cell r="V101">
            <v>0.27879999999999999</v>
          </cell>
          <cell r="W101">
            <v>0.27879999999999999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 t="str">
            <v>то же что 477 / необходимо увеличить продажи!!!</v>
          </cell>
          <cell r="AC101">
            <v>0</v>
          </cell>
          <cell r="AD101">
            <v>5</v>
          </cell>
          <cell r="AE101">
            <v>56</v>
          </cell>
        </row>
        <row r="102">
          <cell r="A102" t="str">
            <v>473 Колбаса Филейбургская ТМ Баварушка зернистая в вакуумной упаковке 0,06 кг нарезка.  Поком</v>
          </cell>
          <cell r="B102" t="str">
            <v>шт</v>
          </cell>
          <cell r="D102">
            <v>160</v>
          </cell>
          <cell r="F102">
            <v>160</v>
          </cell>
          <cell r="G102">
            <v>0.06</v>
          </cell>
          <cell r="H102">
            <v>60</v>
          </cell>
          <cell r="I102" t="str">
            <v>в матрице</v>
          </cell>
          <cell r="K102">
            <v>0</v>
          </cell>
          <cell r="P102">
            <v>0</v>
          </cell>
          <cell r="T102" t="e">
            <v>#DIV/0!</v>
          </cell>
          <cell r="U102" t="e">
            <v>#DIV/0!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 t="str">
            <v>новинка</v>
          </cell>
          <cell r="AC102">
            <v>0</v>
          </cell>
        </row>
        <row r="103">
          <cell r="A103" t="str">
            <v>477 Колбаса Любительская ГОСТ ТМ Вязанка в оболочке полиамид.  ПОКОМ</v>
          </cell>
          <cell r="B103" t="str">
            <v>кг</v>
          </cell>
          <cell r="C103">
            <v>157.636</v>
          </cell>
          <cell r="D103">
            <v>78.314999999999998</v>
          </cell>
          <cell r="E103">
            <v>1.3939999999999999</v>
          </cell>
          <cell r="F103">
            <v>56.115000000000002</v>
          </cell>
          <cell r="G103">
            <v>0</v>
          </cell>
          <cell r="H103">
            <v>50</v>
          </cell>
          <cell r="I103" t="str">
            <v>не в матрице</v>
          </cell>
          <cell r="J103">
            <v>1.3</v>
          </cell>
          <cell r="K103">
            <v>9.3999999999999861E-2</v>
          </cell>
          <cell r="P103">
            <v>0.27879999999999999</v>
          </cell>
          <cell r="S103">
            <v>470</v>
          </cell>
          <cell r="T103">
            <v>201.27331420373028</v>
          </cell>
          <cell r="U103">
            <v>201.27331420373028</v>
          </cell>
          <cell r="V103">
            <v>0.27879999999999999</v>
          </cell>
          <cell r="W103">
            <v>0.27879999999999999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 t="str">
            <v>то же что 470 (задвоенное СКЮ) / необходимо увеличить продажи / не правильно поставлен приход</v>
          </cell>
          <cell r="AC103">
            <v>0</v>
          </cell>
          <cell r="AD103">
            <v>5</v>
          </cell>
          <cell r="AE103">
            <v>56</v>
          </cell>
        </row>
        <row r="104">
          <cell r="A104" t="str">
            <v>479 Колбаса Филедворская ТМ Стародворье в оболочке полиамид.  Поком</v>
          </cell>
          <cell r="B104" t="str">
            <v>кг</v>
          </cell>
          <cell r="C104">
            <v>108.268</v>
          </cell>
          <cell r="D104">
            <v>81.23</v>
          </cell>
          <cell r="E104">
            <v>44.8</v>
          </cell>
          <cell r="F104">
            <v>140.33799999999999</v>
          </cell>
          <cell r="G104">
            <v>1</v>
          </cell>
          <cell r="H104">
            <v>55</v>
          </cell>
          <cell r="I104" t="str">
            <v>в матрице</v>
          </cell>
          <cell r="J104">
            <v>41.3</v>
          </cell>
          <cell r="K104">
            <v>3.5</v>
          </cell>
          <cell r="N104">
            <v>16.12139999999998</v>
          </cell>
          <cell r="O104">
            <v>50</v>
          </cell>
          <cell r="P104">
            <v>8.9599999999999991</v>
          </cell>
          <cell r="T104">
            <v>17.461986607142855</v>
          </cell>
          <cell r="U104">
            <v>17.461986607142855</v>
          </cell>
          <cell r="V104">
            <v>8.1087999999999987</v>
          </cell>
          <cell r="W104">
            <v>7.5343999999999998</v>
          </cell>
          <cell r="X104">
            <v>8.6951999999999998</v>
          </cell>
          <cell r="Y104">
            <v>9.5459999999999994</v>
          </cell>
          <cell r="Z104">
            <v>11.474399999999999</v>
          </cell>
          <cell r="AA104">
            <v>11.7424</v>
          </cell>
          <cell r="AC104">
            <v>0</v>
          </cell>
        </row>
        <row r="105">
          <cell r="A105" t="str">
            <v>480 Колбаса Молочная Стародворская ТМ Стародворье с молоком в оболочке полиамид  Поком</v>
          </cell>
          <cell r="B105" t="str">
            <v>кг</v>
          </cell>
          <cell r="C105">
            <v>164.99299999999999</v>
          </cell>
          <cell r="D105">
            <v>46.1</v>
          </cell>
          <cell r="E105">
            <v>70.478999999999999</v>
          </cell>
          <cell r="F105">
            <v>134.5</v>
          </cell>
          <cell r="G105">
            <v>1</v>
          </cell>
          <cell r="H105">
            <v>55</v>
          </cell>
          <cell r="I105" t="str">
            <v>в матрице</v>
          </cell>
          <cell r="J105">
            <v>64.5</v>
          </cell>
          <cell r="K105">
            <v>5.9789999999999992</v>
          </cell>
          <cell r="N105">
            <v>40.413399999999953</v>
          </cell>
          <cell r="P105">
            <v>14.095800000000001</v>
          </cell>
          <cell r="T105">
            <v>12.408901942422563</v>
          </cell>
          <cell r="U105">
            <v>12.408901942422563</v>
          </cell>
          <cell r="V105">
            <v>14.474399999999999</v>
          </cell>
          <cell r="W105">
            <v>14.759600000000001</v>
          </cell>
          <cell r="X105">
            <v>9.216800000000001</v>
          </cell>
          <cell r="Y105">
            <v>10.6564</v>
          </cell>
          <cell r="Z105">
            <v>18.058800000000002</v>
          </cell>
          <cell r="AA105">
            <v>16.039200000000001</v>
          </cell>
          <cell r="AC105">
            <v>0</v>
          </cell>
        </row>
        <row r="106">
          <cell r="A106" t="str">
            <v>484 Колбаса Филедворская ТМ Стародворье в оболочке полиамид 0,4 кг.  Поком</v>
          </cell>
          <cell r="B106" t="str">
            <v>шт</v>
          </cell>
          <cell r="C106">
            <v>37</v>
          </cell>
          <cell r="D106">
            <v>21</v>
          </cell>
          <cell r="E106">
            <v>28</v>
          </cell>
          <cell r="F106">
            <v>27</v>
          </cell>
          <cell r="G106">
            <v>0.4</v>
          </cell>
          <cell r="H106">
            <v>55</v>
          </cell>
          <cell r="I106" t="str">
            <v>в матрице</v>
          </cell>
          <cell r="J106">
            <v>28</v>
          </cell>
          <cell r="K106">
            <v>0</v>
          </cell>
          <cell r="P106">
            <v>5.6</v>
          </cell>
          <cell r="T106">
            <v>4.8214285714285721</v>
          </cell>
          <cell r="U106">
            <v>4.8214285714285721</v>
          </cell>
          <cell r="V106">
            <v>3.6</v>
          </cell>
          <cell r="W106">
            <v>4.4000000000000004</v>
          </cell>
          <cell r="X106">
            <v>4</v>
          </cell>
          <cell r="Y106">
            <v>2.8</v>
          </cell>
          <cell r="Z106">
            <v>5.4</v>
          </cell>
          <cell r="AA106">
            <v>5.2</v>
          </cell>
          <cell r="AC106">
            <v>0</v>
          </cell>
        </row>
        <row r="107">
          <cell r="A107" t="str">
            <v>486 Колбаса Стародворская ТМ Стародворье со шпиком в оболочке полиамид. ВЕС  Поком</v>
          </cell>
          <cell r="B107" t="str">
            <v>кг</v>
          </cell>
          <cell r="C107">
            <v>-1E-3</v>
          </cell>
          <cell r="D107">
            <v>1E-3</v>
          </cell>
          <cell r="E107">
            <v>-1.4</v>
          </cell>
          <cell r="G107">
            <v>0</v>
          </cell>
          <cell r="H107" t="e">
            <v>#N/A</v>
          </cell>
          <cell r="I107" t="str">
            <v>не в матрице</v>
          </cell>
          <cell r="K107">
            <v>-1.4</v>
          </cell>
          <cell r="P107">
            <v>-0.27999999999999997</v>
          </cell>
          <cell r="T107">
            <v>0</v>
          </cell>
          <cell r="U107">
            <v>0</v>
          </cell>
          <cell r="V107">
            <v>0</v>
          </cell>
          <cell r="W107">
            <v>0.28000000000000003</v>
          </cell>
          <cell r="X107">
            <v>3.1103999999999998</v>
          </cell>
          <cell r="Y107">
            <v>4.5035999999999996</v>
          </cell>
          <cell r="Z107">
            <v>4.5236000000000001</v>
          </cell>
          <cell r="AA107">
            <v>3.71</v>
          </cell>
          <cell r="AB107" t="str">
            <v>перемещение</v>
          </cell>
          <cell r="AC107">
            <v>0</v>
          </cell>
        </row>
        <row r="108">
          <cell r="A108" t="str">
            <v>488 Колбаса Молочная Стародворская ТМ Стародворье с молоком в оболочке полиамид 0,4кг.  Поком</v>
          </cell>
          <cell r="B108" t="str">
            <v>шт</v>
          </cell>
          <cell r="C108">
            <v>24</v>
          </cell>
          <cell r="D108">
            <v>28</v>
          </cell>
          <cell r="E108">
            <v>21</v>
          </cell>
          <cell r="F108">
            <v>28</v>
          </cell>
          <cell r="G108">
            <v>0.4</v>
          </cell>
          <cell r="H108">
            <v>55</v>
          </cell>
          <cell r="I108" t="str">
            <v>в матрице</v>
          </cell>
          <cell r="J108">
            <v>21</v>
          </cell>
          <cell r="K108">
            <v>0</v>
          </cell>
          <cell r="N108">
            <v>16.2</v>
          </cell>
          <cell r="P108">
            <v>4.2</v>
          </cell>
          <cell r="T108">
            <v>10.523809523809524</v>
          </cell>
          <cell r="U108">
            <v>10.523809523809524</v>
          </cell>
          <cell r="V108">
            <v>4</v>
          </cell>
          <cell r="W108">
            <v>3.6</v>
          </cell>
          <cell r="X108">
            <v>1.6</v>
          </cell>
          <cell r="Y108">
            <v>1.2</v>
          </cell>
          <cell r="Z108">
            <v>2.6</v>
          </cell>
          <cell r="AA108">
            <v>2.2000000000000002</v>
          </cell>
          <cell r="AC108">
            <v>0</v>
          </cell>
        </row>
        <row r="109">
          <cell r="A109" t="str">
            <v>490 Сосиски Молочные ГОСТ 0,3 кг. ТМ Вязанка  ПОКОМ</v>
          </cell>
          <cell r="B109" t="str">
            <v>шт</v>
          </cell>
          <cell r="D109">
            <v>84</v>
          </cell>
          <cell r="F109">
            <v>84</v>
          </cell>
          <cell r="G109">
            <v>0.3</v>
          </cell>
          <cell r="H109">
            <v>30</v>
          </cell>
          <cell r="I109" t="str">
            <v>в матрице</v>
          </cell>
          <cell r="K109">
            <v>0</v>
          </cell>
          <cell r="P109">
            <v>0</v>
          </cell>
          <cell r="T109" t="e">
            <v>#DIV/0!</v>
          </cell>
          <cell r="U109" t="e">
            <v>#DIV/0!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 t="str">
            <v>новинка</v>
          </cell>
          <cell r="AC109">
            <v>0</v>
          </cell>
        </row>
        <row r="110">
          <cell r="A110" t="str">
            <v>491 Сосиски Филейские 0,3 кг. ТМ Вязанка  ПОКОМ</v>
          </cell>
          <cell r="B110" t="str">
            <v>шт</v>
          </cell>
          <cell r="D110">
            <v>84</v>
          </cell>
          <cell r="E110">
            <v>2</v>
          </cell>
          <cell r="F110">
            <v>82</v>
          </cell>
          <cell r="G110">
            <v>0.3</v>
          </cell>
          <cell r="H110">
            <v>30</v>
          </cell>
          <cell r="I110" t="str">
            <v>в матрице</v>
          </cell>
          <cell r="J110">
            <v>2</v>
          </cell>
          <cell r="K110">
            <v>0</v>
          </cell>
          <cell r="P110">
            <v>0.4</v>
          </cell>
          <cell r="T110">
            <v>205</v>
          </cell>
          <cell r="U110">
            <v>205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 t="str">
            <v>новинка</v>
          </cell>
          <cell r="AC110">
            <v>0</v>
          </cell>
        </row>
        <row r="111">
          <cell r="A111" t="str">
            <v>492 Деликатесы Бекон Балыкбургский 0,15 кг. ТМ Баварушка с натуральным копчением  Поком</v>
          </cell>
          <cell r="B111" t="str">
            <v>шт</v>
          </cell>
          <cell r="D111">
            <v>200</v>
          </cell>
          <cell r="F111">
            <v>200</v>
          </cell>
          <cell r="G111">
            <v>0.15</v>
          </cell>
          <cell r="H111">
            <v>60</v>
          </cell>
          <cell r="I111" t="str">
            <v>в матрице</v>
          </cell>
          <cell r="K111">
            <v>0</v>
          </cell>
          <cell r="P111">
            <v>0</v>
          </cell>
          <cell r="T111" t="e">
            <v>#DIV/0!</v>
          </cell>
          <cell r="U111" t="e">
            <v>#DIV/0!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 t="str">
            <v>новинка</v>
          </cell>
          <cell r="AC111">
            <v>0</v>
          </cell>
        </row>
        <row r="112">
          <cell r="A112" t="str">
            <v>Сосиски Ганноверские Бордо Весовые П/а мгс Баварушка</v>
          </cell>
          <cell r="B112" t="str">
            <v>кг</v>
          </cell>
          <cell r="G112">
            <v>0</v>
          </cell>
          <cell r="H112">
            <v>40</v>
          </cell>
          <cell r="I112" t="str">
            <v>в матрице</v>
          </cell>
          <cell r="K112">
            <v>0</v>
          </cell>
          <cell r="P112">
            <v>0</v>
          </cell>
          <cell r="T112" t="e">
            <v>#DIV/0!</v>
          </cell>
          <cell r="U112" t="e">
            <v>#DIV/0!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 t="str">
            <v>нет потребности</v>
          </cell>
          <cell r="AC112">
            <v>0</v>
          </cell>
        </row>
        <row r="113">
          <cell r="A113" t="str">
            <v>с/к колбасы «Ветчина Балыкбургская с мраморным балыком» ф/в 0,1 нарезка ТМ «Баварушка»</v>
          </cell>
          <cell r="B113" t="str">
            <v>шт</v>
          </cell>
          <cell r="G113">
            <v>0.1</v>
          </cell>
          <cell r="H113">
            <v>60</v>
          </cell>
          <cell r="I113" t="str">
            <v>в матрице</v>
          </cell>
          <cell r="K113">
            <v>0</v>
          </cell>
          <cell r="O113">
            <v>60</v>
          </cell>
          <cell r="P113">
            <v>0</v>
          </cell>
          <cell r="T113" t="e">
            <v>#DIV/0!</v>
          </cell>
          <cell r="U113" t="e">
            <v>#DIV/0!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 t="str">
            <v>новинка</v>
          </cell>
          <cell r="AC11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P1" t="str">
            <v>перемещение</v>
          </cell>
        </row>
        <row r="2">
          <cell r="P2" t="str">
            <v>из Бердянска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</row>
        <row r="4">
          <cell r="N4" t="str">
            <v>в Бердянске</v>
          </cell>
          <cell r="O4" t="str">
            <v>13,05,</v>
          </cell>
          <cell r="Q4" t="str">
            <v>15,05,</v>
          </cell>
        </row>
        <row r="5">
          <cell r="E5">
            <v>38783.013999999996</v>
          </cell>
          <cell r="F5">
            <v>45636.695999999996</v>
          </cell>
          <cell r="J5">
            <v>38588.679999999993</v>
          </cell>
          <cell r="K5">
            <v>194.33399999999966</v>
          </cell>
          <cell r="L5">
            <v>0</v>
          </cell>
          <cell r="M5">
            <v>0</v>
          </cell>
          <cell r="N5">
            <v>14104.867700000001</v>
          </cell>
          <cell r="O5">
            <v>17912.209399999996</v>
          </cell>
          <cell r="P5">
            <v>9533.5</v>
          </cell>
          <cell r="Q5">
            <v>7756.6027999999969</v>
          </cell>
          <cell r="R5">
            <v>12198.774600000001</v>
          </cell>
          <cell r="S5">
            <v>370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2583.84</v>
          </cell>
          <cell r="E6">
            <v>1029.7439999999999</v>
          </cell>
          <cell r="F6">
            <v>1296.377</v>
          </cell>
          <cell r="G6">
            <v>1</v>
          </cell>
          <cell r="H6">
            <v>50</v>
          </cell>
          <cell r="I6" t="str">
            <v>в матрице</v>
          </cell>
          <cell r="J6">
            <v>927.7</v>
          </cell>
          <cell r="K6">
            <v>102.04399999999987</v>
          </cell>
          <cell r="O6">
            <v>1345.6066000000001</v>
          </cell>
          <cell r="Q6">
            <v>205.94879999999998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C7">
            <v>88.075000000000003</v>
          </cell>
          <cell r="E7">
            <v>46.664000000000001</v>
          </cell>
          <cell r="F7">
            <v>31.76</v>
          </cell>
          <cell r="G7">
            <v>1</v>
          </cell>
          <cell r="H7">
            <v>30</v>
          </cell>
          <cell r="I7" t="str">
            <v>задача Фомин</v>
          </cell>
          <cell r="J7">
            <v>44.1</v>
          </cell>
          <cell r="K7">
            <v>2.5640000000000001</v>
          </cell>
          <cell r="N7">
            <v>53.388000000000012</v>
          </cell>
          <cell r="O7">
            <v>0</v>
          </cell>
          <cell r="Q7">
            <v>9.3328000000000007</v>
          </cell>
          <cell r="R7">
            <v>42.9024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512.32100000000003</v>
          </cell>
          <cell r="D8">
            <v>204.155</v>
          </cell>
          <cell r="E8">
            <v>418.19899999999996</v>
          </cell>
          <cell r="F8">
            <v>250.916</v>
          </cell>
          <cell r="G8">
            <v>1</v>
          </cell>
          <cell r="H8">
            <v>45</v>
          </cell>
          <cell r="I8" t="str">
            <v>в матрице</v>
          </cell>
          <cell r="J8">
            <v>345.3</v>
          </cell>
          <cell r="K8">
            <v>72.898999999999944</v>
          </cell>
          <cell r="N8">
            <v>43.035099999999723</v>
          </cell>
          <cell r="O8">
            <v>182.4276000000001</v>
          </cell>
          <cell r="Q8">
            <v>83.639799999999994</v>
          </cell>
          <cell r="R8">
            <v>403.05439999999982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604.07500000000005</v>
          </cell>
          <cell r="D9">
            <v>383.34699999999998</v>
          </cell>
          <cell r="E9">
            <v>510.43799999999999</v>
          </cell>
          <cell r="F9">
            <v>396.041</v>
          </cell>
          <cell r="G9">
            <v>1</v>
          </cell>
          <cell r="H9">
            <v>45</v>
          </cell>
          <cell r="I9" t="str">
            <v>в матрице</v>
          </cell>
          <cell r="J9">
            <v>468.15</v>
          </cell>
          <cell r="K9">
            <v>42.288000000000011</v>
          </cell>
          <cell r="O9">
            <v>207.36259999999999</v>
          </cell>
          <cell r="Q9">
            <v>102.08759999999999</v>
          </cell>
          <cell r="R9">
            <v>417.47240000000005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357.74900000000002</v>
          </cell>
          <cell r="D10">
            <v>123.152</v>
          </cell>
          <cell r="E10">
            <v>179.53700000000001</v>
          </cell>
          <cell r="F10">
            <v>273.16000000000003</v>
          </cell>
          <cell r="G10">
            <v>1</v>
          </cell>
          <cell r="H10">
            <v>40</v>
          </cell>
          <cell r="I10" t="str">
            <v>в матрице</v>
          </cell>
          <cell r="J10">
            <v>171.9</v>
          </cell>
          <cell r="K10">
            <v>7.6370000000000005</v>
          </cell>
          <cell r="O10">
            <v>0</v>
          </cell>
          <cell r="Q10">
            <v>35.907400000000003</v>
          </cell>
          <cell r="R10">
            <v>85.913999999999987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C11">
            <v>13</v>
          </cell>
          <cell r="F11">
            <v>13</v>
          </cell>
          <cell r="G11">
            <v>0</v>
          </cell>
          <cell r="H11">
            <v>31</v>
          </cell>
          <cell r="I11" t="str">
            <v>не в матрице</v>
          </cell>
          <cell r="J11">
            <v>12</v>
          </cell>
          <cell r="K11">
            <v>-12</v>
          </cell>
          <cell r="Q11">
            <v>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>
            <v>417</v>
          </cell>
          <cell r="E12">
            <v>206</v>
          </cell>
          <cell r="F12">
            <v>146</v>
          </cell>
          <cell r="G12">
            <v>0.45</v>
          </cell>
          <cell r="H12">
            <v>45</v>
          </cell>
          <cell r="I12" t="str">
            <v>в матрице</v>
          </cell>
          <cell r="J12">
            <v>206</v>
          </cell>
          <cell r="K12">
            <v>0</v>
          </cell>
          <cell r="O12">
            <v>118.8</v>
          </cell>
          <cell r="Q12">
            <v>41.2</v>
          </cell>
          <cell r="R12">
            <v>147.19999999999999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>
            <v>460</v>
          </cell>
          <cell r="D13">
            <v>30</v>
          </cell>
          <cell r="E13">
            <v>323</v>
          </cell>
          <cell r="F13">
            <v>80</v>
          </cell>
          <cell r="G13">
            <v>0.45</v>
          </cell>
          <cell r="H13">
            <v>45</v>
          </cell>
          <cell r="I13" t="str">
            <v>в матрице</v>
          </cell>
          <cell r="J13">
            <v>234</v>
          </cell>
          <cell r="K13">
            <v>89</v>
          </cell>
          <cell r="O13">
            <v>388.6</v>
          </cell>
          <cell r="Q13">
            <v>64.599999999999994</v>
          </cell>
          <cell r="R13">
            <v>177.39999999999998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444</v>
          </cell>
          <cell r="E14">
            <v>101</v>
          </cell>
          <cell r="F14">
            <v>335</v>
          </cell>
          <cell r="G14">
            <v>0.17</v>
          </cell>
          <cell r="H14">
            <v>180</v>
          </cell>
          <cell r="I14" t="str">
            <v>в матрице</v>
          </cell>
          <cell r="J14">
            <v>101</v>
          </cell>
          <cell r="K14">
            <v>0</v>
          </cell>
          <cell r="O14">
            <v>0</v>
          </cell>
          <cell r="Q14">
            <v>20.2</v>
          </cell>
        </row>
        <row r="15">
          <cell r="A15" t="str">
            <v>059  Колбаса Докторская по-стародворски  0.5 кг, ПОКОМ</v>
          </cell>
          <cell r="B15" t="str">
            <v>шт</v>
          </cell>
          <cell r="C15">
            <v>1</v>
          </cell>
          <cell r="F15">
            <v>1</v>
          </cell>
          <cell r="G15">
            <v>0</v>
          </cell>
          <cell r="H15">
            <v>55</v>
          </cell>
          <cell r="I15" t="str">
            <v>не в матрице</v>
          </cell>
          <cell r="K15">
            <v>0</v>
          </cell>
          <cell r="Q15">
            <v>0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C16">
            <v>167</v>
          </cell>
          <cell r="E16">
            <v>114</v>
          </cell>
          <cell r="F16">
            <v>38</v>
          </cell>
          <cell r="G16">
            <v>0.3</v>
          </cell>
          <cell r="H16">
            <v>40</v>
          </cell>
          <cell r="I16" t="str">
            <v>в матрице</v>
          </cell>
          <cell r="J16">
            <v>113</v>
          </cell>
          <cell r="K16">
            <v>1</v>
          </cell>
          <cell r="N16">
            <v>324.39999999999998</v>
          </cell>
          <cell r="O16">
            <v>115.0000000000001</v>
          </cell>
          <cell r="P16">
            <v>324</v>
          </cell>
          <cell r="Q16">
            <v>22.8</v>
          </cell>
        </row>
        <row r="17">
          <cell r="A17" t="str">
            <v>064  Колбаса Молочная Дугушка, вектор 0,4 кг, ТМ Стародворье  ПОКОМ</v>
          </cell>
          <cell r="B17" t="str">
            <v>шт</v>
          </cell>
          <cell r="C17">
            <v>206</v>
          </cell>
          <cell r="E17">
            <v>96</v>
          </cell>
          <cell r="F17">
            <v>80</v>
          </cell>
          <cell r="G17">
            <v>0.4</v>
          </cell>
          <cell r="H17">
            <v>50</v>
          </cell>
          <cell r="I17" t="str">
            <v>в матрице</v>
          </cell>
          <cell r="J17">
            <v>104</v>
          </cell>
          <cell r="K17">
            <v>-8</v>
          </cell>
          <cell r="N17">
            <v>99</v>
          </cell>
          <cell r="O17">
            <v>175</v>
          </cell>
          <cell r="P17">
            <v>150</v>
          </cell>
          <cell r="Q17">
            <v>19.2</v>
          </cell>
        </row>
        <row r="18">
          <cell r="A18" t="str">
            <v>083  Колбаса Швейцарская 0,17 кг., ШТ., сырокопченая   ПОКОМ</v>
          </cell>
          <cell r="B18" t="str">
            <v>шт</v>
          </cell>
          <cell r="C18">
            <v>518</v>
          </cell>
          <cell r="E18">
            <v>257</v>
          </cell>
          <cell r="F18">
            <v>217</v>
          </cell>
          <cell r="G18">
            <v>0.17</v>
          </cell>
          <cell r="H18">
            <v>120</v>
          </cell>
          <cell r="I18" t="str">
            <v>в матрице</v>
          </cell>
          <cell r="J18">
            <v>247</v>
          </cell>
          <cell r="K18">
            <v>10</v>
          </cell>
          <cell r="N18">
            <v>230.6</v>
          </cell>
          <cell r="O18">
            <v>350</v>
          </cell>
          <cell r="P18">
            <v>300</v>
          </cell>
          <cell r="Q18">
            <v>51.4</v>
          </cell>
        </row>
        <row r="19">
          <cell r="A19" t="str">
            <v>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269</v>
          </cell>
          <cell r="E19">
            <v>129</v>
          </cell>
          <cell r="F19">
            <v>105</v>
          </cell>
          <cell r="G19">
            <v>0.35</v>
          </cell>
          <cell r="H19">
            <v>45</v>
          </cell>
          <cell r="I19" t="str">
            <v>в матрице</v>
          </cell>
          <cell r="J19">
            <v>128</v>
          </cell>
          <cell r="K19">
            <v>1</v>
          </cell>
          <cell r="O19">
            <v>18.799999999999979</v>
          </cell>
          <cell r="Q19">
            <v>25.8</v>
          </cell>
          <cell r="R19">
            <v>134.20000000000002</v>
          </cell>
        </row>
        <row r="20">
          <cell r="A20" t="str">
            <v>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271</v>
          </cell>
          <cell r="D20">
            <v>54</v>
          </cell>
          <cell r="E20">
            <v>150</v>
          </cell>
          <cell r="F20">
            <v>140</v>
          </cell>
          <cell r="G20">
            <v>0.35</v>
          </cell>
          <cell r="H20">
            <v>45</v>
          </cell>
          <cell r="I20" t="str">
            <v>в матрице</v>
          </cell>
          <cell r="J20">
            <v>149</v>
          </cell>
          <cell r="K20">
            <v>1</v>
          </cell>
          <cell r="O20">
            <v>0</v>
          </cell>
          <cell r="Q20">
            <v>30</v>
          </cell>
          <cell r="R20">
            <v>160</v>
          </cell>
        </row>
        <row r="21">
          <cell r="A21" t="str">
            <v>200  Ветчина Дугушка ТМ Стародворье, вектор в/у    ПОКОМ</v>
          </cell>
          <cell r="B21" t="str">
            <v>кг</v>
          </cell>
          <cell r="C21">
            <v>1805.527</v>
          </cell>
          <cell r="D21">
            <v>576.61</v>
          </cell>
          <cell r="E21">
            <v>750.447</v>
          </cell>
          <cell r="F21">
            <v>1396.105</v>
          </cell>
          <cell r="G21">
            <v>1</v>
          </cell>
          <cell r="H21">
            <v>55</v>
          </cell>
          <cell r="I21" t="str">
            <v>в матрице</v>
          </cell>
          <cell r="J21">
            <v>719.41</v>
          </cell>
          <cell r="K21">
            <v>31.037000000000035</v>
          </cell>
          <cell r="O21">
            <v>0</v>
          </cell>
          <cell r="Q21">
            <v>150.08940000000001</v>
          </cell>
          <cell r="R21">
            <v>104.78900000000021</v>
          </cell>
        </row>
        <row r="22">
          <cell r="A22" t="str">
            <v>201  Ветчина Нежная ТМ Особый рецепт, (2,5кг), ПОКОМ</v>
          </cell>
          <cell r="B22" t="str">
            <v>кг</v>
          </cell>
          <cell r="C22">
            <v>4357.0709999999999</v>
          </cell>
          <cell r="D22">
            <v>2942.6379999999999</v>
          </cell>
          <cell r="E22">
            <v>2235.913</v>
          </cell>
          <cell r="F22">
            <v>4511.97</v>
          </cell>
          <cell r="G22">
            <v>1</v>
          </cell>
          <cell r="H22">
            <v>50</v>
          </cell>
          <cell r="I22" t="str">
            <v>в матрице</v>
          </cell>
          <cell r="J22">
            <v>2233.8000000000002</v>
          </cell>
          <cell r="K22">
            <v>2.112999999999829</v>
          </cell>
          <cell r="O22">
            <v>0</v>
          </cell>
          <cell r="Q22">
            <v>447.18259999999998</v>
          </cell>
        </row>
        <row r="23">
          <cell r="A23" t="str">
            <v>212  Колбаса в/к Сервелат Пражский, ВЕС.,ТМ КОЛБАСНЫЙ СТАНДАРТ ПОКОМ</v>
          </cell>
          <cell r="B23" t="str">
            <v>кг</v>
          </cell>
          <cell r="D23">
            <v>1.5149999999999999</v>
          </cell>
          <cell r="F23">
            <v>1.5149999999999999</v>
          </cell>
          <cell r="G23">
            <v>0</v>
          </cell>
          <cell r="H23" t="e">
            <v>#N/A</v>
          </cell>
          <cell r="I23" t="str">
            <v>не в матрице</v>
          </cell>
          <cell r="K23">
            <v>0</v>
          </cell>
          <cell r="Q23">
            <v>0</v>
          </cell>
        </row>
        <row r="24">
          <cell r="A24" t="str">
            <v>213  Колбаса в/к Сервелат Рижский, ВЕС.,ТМ КОЛБАСНЫЙ СТАНДАРТ ПОКОМ</v>
          </cell>
          <cell r="B24" t="str">
            <v>кг</v>
          </cell>
          <cell r="D24">
            <v>1.492</v>
          </cell>
          <cell r="F24">
            <v>1.492</v>
          </cell>
          <cell r="G24">
            <v>0</v>
          </cell>
          <cell r="H24" t="e">
            <v>#N/A</v>
          </cell>
          <cell r="I24" t="str">
            <v>не в матрице</v>
          </cell>
          <cell r="K24">
            <v>0</v>
          </cell>
          <cell r="Q24">
            <v>0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>
            <v>2701.681</v>
          </cell>
          <cell r="D25">
            <v>1659.94</v>
          </cell>
          <cell r="E25">
            <v>1464.605</v>
          </cell>
          <cell r="F25">
            <v>2533.2829999999999</v>
          </cell>
          <cell r="G25">
            <v>1</v>
          </cell>
          <cell r="H25">
            <v>55</v>
          </cell>
          <cell r="I25" t="str">
            <v>в матрице</v>
          </cell>
          <cell r="J25">
            <v>1402.23</v>
          </cell>
          <cell r="K25">
            <v>62.375</v>
          </cell>
          <cell r="O25">
            <v>0</v>
          </cell>
          <cell r="Q25">
            <v>292.92099999999999</v>
          </cell>
          <cell r="R25">
            <v>395.92700000000013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  <cell r="B26" t="str">
            <v>кг</v>
          </cell>
          <cell r="C26">
            <v>58.142000000000003</v>
          </cell>
          <cell r="D26">
            <v>371.52300000000002</v>
          </cell>
          <cell r="E26">
            <v>208.30699999999999</v>
          </cell>
          <cell r="F26">
            <v>138.768</v>
          </cell>
          <cell r="G26">
            <v>1</v>
          </cell>
          <cell r="H26">
            <v>60</v>
          </cell>
          <cell r="I26" t="str">
            <v>в матрице</v>
          </cell>
          <cell r="J26">
            <v>211.3</v>
          </cell>
          <cell r="K26">
            <v>-2.9930000000000234</v>
          </cell>
          <cell r="N26">
            <v>429.17919999999998</v>
          </cell>
          <cell r="O26">
            <v>0</v>
          </cell>
          <cell r="P26">
            <v>360</v>
          </cell>
          <cell r="Q26">
            <v>41.6614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C27">
            <v>3305.9029999999998</v>
          </cell>
          <cell r="D27">
            <v>6893.3729999999996</v>
          </cell>
          <cell r="E27">
            <v>3636.17</v>
          </cell>
          <cell r="F27">
            <v>5497.9859999999999</v>
          </cell>
          <cell r="G27">
            <v>1</v>
          </cell>
          <cell r="H27">
            <v>60</v>
          </cell>
          <cell r="I27" t="str">
            <v>в матрице</v>
          </cell>
          <cell r="J27">
            <v>3517.5</v>
          </cell>
          <cell r="K27">
            <v>118.67000000000007</v>
          </cell>
          <cell r="N27">
            <v>800</v>
          </cell>
          <cell r="O27">
            <v>1300</v>
          </cell>
          <cell r="Q27">
            <v>727.23400000000004</v>
          </cell>
          <cell r="R27">
            <v>474.35400000000027</v>
          </cell>
        </row>
        <row r="28">
          <cell r="A28" t="str">
            <v>225  Колбаса Дугушка со шпиком, ВЕС, ТМ Стародворье   ПОКОМ</v>
          </cell>
          <cell r="B28" t="str">
            <v>кг</v>
          </cell>
          <cell r="C28">
            <v>536.58299999999997</v>
          </cell>
          <cell r="D28">
            <v>74.09</v>
          </cell>
          <cell r="E28">
            <v>151.41399999999999</v>
          </cell>
          <cell r="F28">
            <v>425.04300000000001</v>
          </cell>
          <cell r="G28">
            <v>1</v>
          </cell>
          <cell r="H28">
            <v>50</v>
          </cell>
          <cell r="I28" t="str">
            <v>в матрице</v>
          </cell>
          <cell r="J28">
            <v>139.35</v>
          </cell>
          <cell r="K28">
            <v>12.063999999999993</v>
          </cell>
          <cell r="O28">
            <v>0</v>
          </cell>
          <cell r="Q28">
            <v>30.282799999999998</v>
          </cell>
        </row>
        <row r="29">
          <cell r="A29" t="str">
            <v>229  Колбаса Молочная Дугушка, в/у, ВЕС, ТМ Стародворье   ПОКОМ</v>
          </cell>
          <cell r="B29" t="str">
            <v>кг</v>
          </cell>
          <cell r="C29">
            <v>2156.509</v>
          </cell>
          <cell r="D29">
            <v>1561.0170000000001</v>
          </cell>
          <cell r="E29">
            <v>1123.2059999999999</v>
          </cell>
          <cell r="F29">
            <v>2233.0540000000001</v>
          </cell>
          <cell r="G29">
            <v>1</v>
          </cell>
          <cell r="H29">
            <v>55</v>
          </cell>
          <cell r="I29" t="str">
            <v>в матрице</v>
          </cell>
          <cell r="J29">
            <v>1086.48</v>
          </cell>
          <cell r="K29">
            <v>36.725999999999885</v>
          </cell>
          <cell r="O29">
            <v>0</v>
          </cell>
          <cell r="Q29">
            <v>224.64119999999997</v>
          </cell>
          <cell r="R29">
            <v>13.35799999999972</v>
          </cell>
        </row>
        <row r="30">
          <cell r="A30" t="str">
            <v>230  Колбаса Молочная Особая ТМ Особый рецепт, п/а, ВЕС. ПОКОМ</v>
          </cell>
          <cell r="B30" t="str">
            <v>кг</v>
          </cell>
          <cell r="C30">
            <v>2925.8589999999999</v>
          </cell>
          <cell r="D30">
            <v>3081.8</v>
          </cell>
          <cell r="E30">
            <v>2239.5639999999999</v>
          </cell>
          <cell r="F30">
            <v>2924.8679999999999</v>
          </cell>
          <cell r="G30">
            <v>1</v>
          </cell>
          <cell r="H30">
            <v>60</v>
          </cell>
          <cell r="I30" t="str">
            <v>в матрице</v>
          </cell>
          <cell r="J30">
            <v>2157.5</v>
          </cell>
          <cell r="K30">
            <v>82.063999999999851</v>
          </cell>
          <cell r="N30">
            <v>900</v>
          </cell>
          <cell r="O30">
            <v>1300</v>
          </cell>
          <cell r="Q30">
            <v>447.91279999999995</v>
          </cell>
          <cell r="R30">
            <v>254.25999999999976</v>
          </cell>
        </row>
        <row r="31">
          <cell r="A31" t="str">
            <v>235  Колбаса Особая ТМ Особый рецепт, ВЕС, ТМ Стародворье ПОКОМ</v>
          </cell>
          <cell r="B31" t="str">
            <v>кг</v>
          </cell>
          <cell r="C31">
            <v>2707.6660000000002</v>
          </cell>
          <cell r="D31">
            <v>2113.77</v>
          </cell>
          <cell r="E31">
            <v>1487.6980000000001</v>
          </cell>
          <cell r="F31">
            <v>2870.9540000000002</v>
          </cell>
          <cell r="G31">
            <v>1</v>
          </cell>
          <cell r="H31">
            <v>60</v>
          </cell>
          <cell r="I31" t="str">
            <v>в матрице</v>
          </cell>
          <cell r="J31">
            <v>1447.6</v>
          </cell>
          <cell r="K31">
            <v>40.098000000000184</v>
          </cell>
          <cell r="O31">
            <v>0</v>
          </cell>
          <cell r="Q31">
            <v>297.53960000000001</v>
          </cell>
          <cell r="R31">
            <v>104.44200000000001</v>
          </cell>
        </row>
        <row r="32">
          <cell r="A32" t="str">
            <v>236  Колбаса Рубленая ЗАПЕЧ. Дугушка ТМ Стародворье, вектор, в/к    ПОКОМ</v>
          </cell>
          <cell r="B32" t="str">
            <v>кг</v>
          </cell>
          <cell r="C32">
            <v>1147.329</v>
          </cell>
          <cell r="D32">
            <v>264.60000000000002</v>
          </cell>
          <cell r="E32">
            <v>492.80799999999999</v>
          </cell>
          <cell r="F32">
            <v>773.47699999999998</v>
          </cell>
          <cell r="G32">
            <v>1</v>
          </cell>
          <cell r="H32">
            <v>60</v>
          </cell>
          <cell r="I32" t="str">
            <v>в матрице</v>
          </cell>
          <cell r="J32">
            <v>471.01</v>
          </cell>
          <cell r="K32">
            <v>21.798000000000002</v>
          </cell>
          <cell r="O32">
            <v>0</v>
          </cell>
          <cell r="Q32">
            <v>98.561599999999999</v>
          </cell>
          <cell r="R32">
            <v>212.13900000000001</v>
          </cell>
        </row>
        <row r="33">
          <cell r="A33" t="str">
            <v>239  Колбаса Салями запеч Дугушка, оболочка вектор, ВЕС, ТМ Стародворье  ПОКОМ</v>
          </cell>
          <cell r="B33" t="str">
            <v>кг</v>
          </cell>
          <cell r="C33">
            <v>1144.615</v>
          </cell>
          <cell r="D33">
            <v>321.03199999999998</v>
          </cell>
          <cell r="E33">
            <v>521.93200000000002</v>
          </cell>
          <cell r="F33">
            <v>803.60699999999997</v>
          </cell>
          <cell r="G33">
            <v>1</v>
          </cell>
          <cell r="H33">
            <v>60</v>
          </cell>
          <cell r="I33" t="str">
            <v>в матрице</v>
          </cell>
          <cell r="J33">
            <v>494.4</v>
          </cell>
          <cell r="K33">
            <v>27.532000000000039</v>
          </cell>
          <cell r="O33">
            <v>0</v>
          </cell>
          <cell r="Q33">
            <v>104.38640000000001</v>
          </cell>
          <cell r="R33">
            <v>240.25700000000006</v>
          </cell>
        </row>
        <row r="34">
          <cell r="A34" t="str">
            <v>242  Колбаса Сервелат ЗАПЕЧ.Дугушка ТМ Стародворье, вектор, в/к     ПОКОМ</v>
          </cell>
          <cell r="B34" t="str">
            <v>кг</v>
          </cell>
          <cell r="C34">
            <v>830.14099999999996</v>
          </cell>
          <cell r="D34">
            <v>806.66899999999998</v>
          </cell>
          <cell r="E34">
            <v>571.97500000000002</v>
          </cell>
          <cell r="F34">
            <v>885.23199999999997</v>
          </cell>
          <cell r="G34">
            <v>1</v>
          </cell>
          <cell r="H34">
            <v>60</v>
          </cell>
          <cell r="I34" t="str">
            <v>в матрице</v>
          </cell>
          <cell r="J34">
            <v>542.35</v>
          </cell>
          <cell r="K34">
            <v>29.625</v>
          </cell>
          <cell r="O34">
            <v>0</v>
          </cell>
          <cell r="Q34">
            <v>114.39500000000001</v>
          </cell>
          <cell r="R34">
            <v>258.71800000000007</v>
          </cell>
        </row>
        <row r="35">
          <cell r="A35" t="str">
            <v>243  Колбаса Сервелат Зернистый, ВЕС.  ПОКОМ</v>
          </cell>
          <cell r="B35" t="str">
            <v>кг</v>
          </cell>
          <cell r="C35">
            <v>113.288</v>
          </cell>
          <cell r="D35">
            <v>79.722999999999999</v>
          </cell>
          <cell r="E35">
            <v>72.257999999999996</v>
          </cell>
          <cell r="F35">
            <v>104.503</v>
          </cell>
          <cell r="G35">
            <v>1</v>
          </cell>
          <cell r="H35">
            <v>35</v>
          </cell>
          <cell r="I35" t="str">
            <v>в матрице</v>
          </cell>
          <cell r="J35">
            <v>69.7</v>
          </cell>
          <cell r="K35">
            <v>2.5579999999999927</v>
          </cell>
          <cell r="N35">
            <v>46.365300000000083</v>
          </cell>
          <cell r="O35">
            <v>0</v>
          </cell>
          <cell r="Q35">
            <v>14.451599999999999</v>
          </cell>
          <cell r="R35">
            <v>25.561399999999978</v>
          </cell>
        </row>
        <row r="36">
          <cell r="A36" t="str">
            <v>247  Сардельки Нежные, ВЕС.  ПОКОМ</v>
          </cell>
          <cell r="B36" t="str">
            <v>кг</v>
          </cell>
          <cell r="C36">
            <v>388.95400000000001</v>
          </cell>
          <cell r="D36">
            <v>83.132999999999996</v>
          </cell>
          <cell r="E36">
            <v>290.43299999999999</v>
          </cell>
          <cell r="F36">
            <v>136.833</v>
          </cell>
          <cell r="G36">
            <v>1</v>
          </cell>
          <cell r="H36">
            <v>30</v>
          </cell>
          <cell r="I36" t="str">
            <v>в матрице</v>
          </cell>
          <cell r="J36">
            <v>282.60000000000002</v>
          </cell>
          <cell r="K36">
            <v>7.83299999999997</v>
          </cell>
          <cell r="N36">
            <v>221.24780000000021</v>
          </cell>
          <cell r="O36">
            <v>106.8639999999999</v>
          </cell>
          <cell r="P36">
            <v>192.5</v>
          </cell>
          <cell r="Q36">
            <v>58.086599999999997</v>
          </cell>
          <cell r="R36">
            <v>86.582400000000092</v>
          </cell>
        </row>
        <row r="37">
          <cell r="A37" t="str">
            <v>248  Сардельки Сочные ТМ Особый рецепт,   ПОКОМ</v>
          </cell>
          <cell r="B37" t="str">
            <v>кг</v>
          </cell>
          <cell r="C37">
            <v>440.18400000000003</v>
          </cell>
          <cell r="E37">
            <v>209.208</v>
          </cell>
          <cell r="F37">
            <v>189.31200000000001</v>
          </cell>
          <cell r="G37">
            <v>1</v>
          </cell>
          <cell r="H37">
            <v>30</v>
          </cell>
          <cell r="I37" t="str">
            <v>в матрице</v>
          </cell>
          <cell r="J37">
            <v>204.4</v>
          </cell>
          <cell r="K37">
            <v>4.8079999999999927</v>
          </cell>
          <cell r="O37">
            <v>97.979600000000062</v>
          </cell>
          <cell r="Q37">
            <v>41.8416</v>
          </cell>
          <cell r="R37">
            <v>89.282799999999895</v>
          </cell>
        </row>
        <row r="38">
          <cell r="A38" t="str">
            <v>250  Сардельки стародворские с говядиной в обол. NDX, ВЕС. ПОКОМ</v>
          </cell>
          <cell r="B38" t="str">
            <v>кг</v>
          </cell>
          <cell r="C38">
            <v>872.78300000000002</v>
          </cell>
          <cell r="E38">
            <v>421.02699999999999</v>
          </cell>
          <cell r="F38">
            <v>368.536</v>
          </cell>
          <cell r="G38">
            <v>1</v>
          </cell>
          <cell r="H38">
            <v>30</v>
          </cell>
          <cell r="I38" t="str">
            <v>в матрице</v>
          </cell>
          <cell r="J38">
            <v>413.6</v>
          </cell>
          <cell r="K38">
            <v>7.4269999999999641</v>
          </cell>
          <cell r="O38">
            <v>154.1116000000001</v>
          </cell>
          <cell r="Q38">
            <v>84.205399999999997</v>
          </cell>
          <cell r="R38">
            <v>235.20099999999996</v>
          </cell>
        </row>
        <row r="39">
          <cell r="A39" t="str">
            <v>251  Сосиски Баварские, ВЕС.  ПОКОМ</v>
          </cell>
          <cell r="B39" t="str">
            <v>кг</v>
          </cell>
          <cell r="C39">
            <v>258.01400000000001</v>
          </cell>
          <cell r="D39">
            <v>105.633</v>
          </cell>
          <cell r="E39">
            <v>99.388000000000005</v>
          </cell>
          <cell r="F39">
            <v>250.85499999999999</v>
          </cell>
          <cell r="G39">
            <v>1</v>
          </cell>
          <cell r="H39">
            <v>45</v>
          </cell>
          <cell r="I39" t="str">
            <v>в матрице</v>
          </cell>
          <cell r="J39">
            <v>93.5</v>
          </cell>
          <cell r="K39">
            <v>5.8880000000000052</v>
          </cell>
          <cell r="O39">
            <v>0</v>
          </cell>
          <cell r="Q39">
            <v>19.877600000000001</v>
          </cell>
        </row>
        <row r="40">
          <cell r="A40" t="str">
            <v>253  Сосиски Ганноверские   ПОКОМ</v>
          </cell>
          <cell r="B40" t="str">
            <v>кг</v>
          </cell>
          <cell r="C40">
            <v>188.553</v>
          </cell>
          <cell r="D40">
            <v>41.189</v>
          </cell>
          <cell r="E40">
            <v>56.621000000000002</v>
          </cell>
          <cell r="F40">
            <v>169.10499999999999</v>
          </cell>
          <cell r="G40">
            <v>1</v>
          </cell>
          <cell r="H40">
            <v>40</v>
          </cell>
          <cell r="I40" t="str">
            <v>в матрице</v>
          </cell>
          <cell r="J40">
            <v>59.1</v>
          </cell>
          <cell r="K40">
            <v>-2.4789999999999992</v>
          </cell>
          <cell r="O40">
            <v>0</v>
          </cell>
          <cell r="Q40">
            <v>11.324200000000001</v>
          </cell>
        </row>
        <row r="41">
          <cell r="A41" t="str">
            <v>255  Сосиски Молочные для завтрака ТМ Особый рецепт, п/а МГС, ВЕС, ТМ Стародворье  ПОКОМ</v>
          </cell>
          <cell r="B41" t="str">
            <v>кг</v>
          </cell>
          <cell r="C41">
            <v>2344.2649999999999</v>
          </cell>
          <cell r="D41">
            <v>447.80900000000003</v>
          </cell>
          <cell r="E41">
            <v>1365.579</v>
          </cell>
          <cell r="F41">
            <v>1093.7940000000001</v>
          </cell>
          <cell r="G41">
            <v>1</v>
          </cell>
          <cell r="H41">
            <v>40</v>
          </cell>
          <cell r="I41" t="str">
            <v>в матрице</v>
          </cell>
          <cell r="J41">
            <v>1324.9</v>
          </cell>
          <cell r="K41">
            <v>40.67899999999986</v>
          </cell>
          <cell r="N41">
            <v>89.030600000000732</v>
          </cell>
          <cell r="O41">
            <v>650</v>
          </cell>
          <cell r="Q41">
            <v>273.11579999999998</v>
          </cell>
          <cell r="R41">
            <v>987.36399999999981</v>
          </cell>
        </row>
        <row r="42">
          <cell r="A42" t="str">
            <v>257  Сосиски Молочные оригинальные ТМ Особый рецепт, ВЕС.   ПОКОМ</v>
          </cell>
          <cell r="B42" t="str">
            <v>кг</v>
          </cell>
          <cell r="C42">
            <v>224.52500000000001</v>
          </cell>
          <cell r="E42">
            <v>117.327</v>
          </cell>
          <cell r="F42">
            <v>89.192999999999998</v>
          </cell>
          <cell r="G42">
            <v>1</v>
          </cell>
          <cell r="H42">
            <v>35</v>
          </cell>
          <cell r="I42" t="str">
            <v>в матрице</v>
          </cell>
          <cell r="J42">
            <v>118</v>
          </cell>
          <cell r="K42">
            <v>-0.67300000000000182</v>
          </cell>
          <cell r="O42">
            <v>32.000999999999998</v>
          </cell>
          <cell r="Q42">
            <v>23.465399999999999</v>
          </cell>
          <cell r="R42">
            <v>89.994599999999977</v>
          </cell>
        </row>
        <row r="43">
          <cell r="A43" t="str">
            <v>259  Сосиски Сливочные Дугушка, ВЕС.   ПОКОМ</v>
          </cell>
          <cell r="B43" t="str">
            <v>кг</v>
          </cell>
          <cell r="D43">
            <v>1.37</v>
          </cell>
          <cell r="G43">
            <v>0</v>
          </cell>
          <cell r="H43">
            <v>45</v>
          </cell>
          <cell r="I43" t="str">
            <v>в матрице</v>
          </cell>
          <cell r="J43">
            <v>16</v>
          </cell>
          <cell r="K43">
            <v>-16</v>
          </cell>
          <cell r="Q43">
            <v>0</v>
          </cell>
        </row>
        <row r="44">
          <cell r="A44" t="str">
            <v>263  Шпикачки Стародворские, ВЕС.  ПОКОМ</v>
          </cell>
          <cell r="B44" t="str">
            <v>кг</v>
          </cell>
          <cell r="C44">
            <v>258.291</v>
          </cell>
          <cell r="D44">
            <v>115.988</v>
          </cell>
          <cell r="E44">
            <v>188.44</v>
          </cell>
          <cell r="F44">
            <v>150.20500000000001</v>
          </cell>
          <cell r="G44">
            <v>1</v>
          </cell>
          <cell r="H44">
            <v>30</v>
          </cell>
          <cell r="I44" t="str">
            <v>в матрице</v>
          </cell>
          <cell r="J44">
            <v>187.2</v>
          </cell>
          <cell r="K44">
            <v>1.2400000000000091</v>
          </cell>
          <cell r="N44">
            <v>2.6894999999998959</v>
          </cell>
          <cell r="O44">
            <v>133.5227999999999</v>
          </cell>
          <cell r="Q44">
            <v>37.688000000000002</v>
          </cell>
          <cell r="R44">
            <v>55.464200000000091</v>
          </cell>
        </row>
        <row r="45">
          <cell r="A45" t="str">
            <v>265  Колбаса Балыкбургская, ВЕС, ТМ Баварушка  ПОКОМ</v>
          </cell>
          <cell r="B45" t="str">
            <v>кг</v>
          </cell>
          <cell r="C45">
            <v>62.637999999999998</v>
          </cell>
          <cell r="D45">
            <v>29.844000000000001</v>
          </cell>
          <cell r="E45">
            <v>28.233000000000001</v>
          </cell>
          <cell r="F45">
            <v>57.944000000000003</v>
          </cell>
          <cell r="G45">
            <v>1</v>
          </cell>
          <cell r="H45">
            <v>45</v>
          </cell>
          <cell r="I45" t="str">
            <v>в матрице</v>
          </cell>
          <cell r="J45">
            <v>24.4</v>
          </cell>
          <cell r="K45">
            <v>3.833000000000002</v>
          </cell>
          <cell r="N45">
            <v>20</v>
          </cell>
          <cell r="O45">
            <v>0</v>
          </cell>
          <cell r="Q45">
            <v>5.6466000000000003</v>
          </cell>
        </row>
        <row r="46">
          <cell r="A46" t="str">
            <v>266  Колбаса Филейбургская с сочным окороком, ВЕС, ТМ Баварушка  ПОКОМ</v>
          </cell>
          <cell r="B46" t="str">
            <v>кг</v>
          </cell>
          <cell r="C46">
            <v>139.79400000000001</v>
          </cell>
          <cell r="D46">
            <v>114.46299999999999</v>
          </cell>
          <cell r="E46">
            <v>73.066000000000003</v>
          </cell>
          <cell r="F46">
            <v>99.620999999999995</v>
          </cell>
          <cell r="G46">
            <v>1</v>
          </cell>
          <cell r="H46">
            <v>45</v>
          </cell>
          <cell r="I46" t="str">
            <v>в матрице</v>
          </cell>
          <cell r="J46">
            <v>72.099999999999994</v>
          </cell>
          <cell r="K46">
            <v>0.96600000000000819</v>
          </cell>
          <cell r="N46">
            <v>97.636299999999977</v>
          </cell>
          <cell r="O46">
            <v>62.171400000000027</v>
          </cell>
          <cell r="Q46">
            <v>14.613200000000001</v>
          </cell>
        </row>
        <row r="47">
          <cell r="A47" t="str">
            <v>267  Колбаса Салями Филейбургская зернистая, оболочка фиброуз, ВЕС, ТМ Баварушка  ПОКОМ</v>
          </cell>
          <cell r="B47" t="str">
            <v>кг</v>
          </cell>
          <cell r="C47">
            <v>164.78100000000001</v>
          </cell>
          <cell r="D47">
            <v>107.176</v>
          </cell>
          <cell r="E47">
            <v>75.376999999999995</v>
          </cell>
          <cell r="F47">
            <v>153.80099999999999</v>
          </cell>
          <cell r="G47">
            <v>1</v>
          </cell>
          <cell r="H47">
            <v>45</v>
          </cell>
          <cell r="I47" t="str">
            <v>в матрице</v>
          </cell>
          <cell r="J47">
            <v>72</v>
          </cell>
          <cell r="K47">
            <v>3.3769999999999953</v>
          </cell>
          <cell r="O47">
            <v>0</v>
          </cell>
          <cell r="Q47">
            <v>15.075399999999998</v>
          </cell>
        </row>
        <row r="48">
          <cell r="A48" t="str">
            <v>273  Сосиски Сочинки с сочной грудинкой, МГС 0.4кг,   ПОКОМ</v>
          </cell>
          <cell r="B48" t="str">
            <v>шт</v>
          </cell>
          <cell r="C48">
            <v>2391</v>
          </cell>
          <cell r="E48">
            <v>1468</v>
          </cell>
          <cell r="F48">
            <v>564</v>
          </cell>
          <cell r="G48">
            <v>0.4</v>
          </cell>
          <cell r="H48">
            <v>45</v>
          </cell>
          <cell r="I48" t="str">
            <v>в матрице</v>
          </cell>
          <cell r="J48">
            <v>1468</v>
          </cell>
          <cell r="K48">
            <v>0</v>
          </cell>
          <cell r="N48">
            <v>867.60000000000036</v>
          </cell>
          <cell r="O48">
            <v>1000</v>
          </cell>
          <cell r="Q48">
            <v>293.60000000000002</v>
          </cell>
          <cell r="R48">
            <v>1372</v>
          </cell>
        </row>
        <row r="49">
          <cell r="A49" t="str">
            <v>276  Колбаса Сливушка ТМ Вязанка в оболочке полиамид 0,45 кг  ПОКОМ</v>
          </cell>
          <cell r="B49" t="str">
            <v>шт</v>
          </cell>
          <cell r="C49">
            <v>405</v>
          </cell>
          <cell r="D49">
            <v>80</v>
          </cell>
          <cell r="E49">
            <v>298</v>
          </cell>
          <cell r="F49">
            <v>99</v>
          </cell>
          <cell r="G49">
            <v>0.45</v>
          </cell>
          <cell r="H49">
            <v>50</v>
          </cell>
          <cell r="I49" t="str">
            <v>в матрице</v>
          </cell>
          <cell r="J49">
            <v>273</v>
          </cell>
          <cell r="K49">
            <v>25</v>
          </cell>
          <cell r="N49">
            <v>108.8</v>
          </cell>
          <cell r="O49">
            <v>301.8</v>
          </cell>
          <cell r="P49">
            <v>100</v>
          </cell>
          <cell r="Q49">
            <v>59.6</v>
          </cell>
          <cell r="R49">
            <v>95.199999999999989</v>
          </cell>
        </row>
        <row r="50">
          <cell r="A50" t="str">
            <v>283  Сосиски Сочинки, ВЕС, ТМ Стародворье ПОКОМ</v>
          </cell>
          <cell r="B50" t="str">
            <v>кг</v>
          </cell>
          <cell r="C50">
            <v>1593.8140000000001</v>
          </cell>
          <cell r="D50">
            <v>498.65699999999998</v>
          </cell>
          <cell r="E50">
            <v>738.58799999999997</v>
          </cell>
          <cell r="F50">
            <v>1099.4490000000001</v>
          </cell>
          <cell r="G50">
            <v>1</v>
          </cell>
          <cell r="H50">
            <v>45</v>
          </cell>
          <cell r="I50" t="str">
            <v>в матрице</v>
          </cell>
          <cell r="J50">
            <v>703.8</v>
          </cell>
          <cell r="K50">
            <v>34.788000000000011</v>
          </cell>
          <cell r="O50">
            <v>0</v>
          </cell>
          <cell r="Q50">
            <v>147.7176</v>
          </cell>
          <cell r="R50">
            <v>377.72699999999986</v>
          </cell>
        </row>
        <row r="51">
          <cell r="A51" t="str">
            <v>296  Колбаса Мясорубская с рубленой грудинкой 0,35кг срез ТМ Стародворье  ПОКОМ</v>
          </cell>
          <cell r="B51" t="str">
            <v>шт</v>
          </cell>
          <cell r="C51">
            <v>898</v>
          </cell>
          <cell r="D51">
            <v>60</v>
          </cell>
          <cell r="E51">
            <v>719</v>
          </cell>
          <cell r="F51">
            <v>44</v>
          </cell>
          <cell r="G51">
            <v>0.35</v>
          </cell>
          <cell r="H51">
            <v>40</v>
          </cell>
          <cell r="I51" t="str">
            <v>в матрице</v>
          </cell>
          <cell r="J51">
            <v>719</v>
          </cell>
          <cell r="K51">
            <v>0</v>
          </cell>
          <cell r="N51">
            <v>833.80000000000041</v>
          </cell>
          <cell r="O51">
            <v>700</v>
          </cell>
          <cell r="P51">
            <v>840</v>
          </cell>
          <cell r="Q51">
            <v>143.80000000000001</v>
          </cell>
        </row>
        <row r="52">
          <cell r="A52" t="str">
            <v>297  Колбаса Мясорубская с рубленой грудинкой ВЕС ТМ Стародворье  ПОКОМ</v>
          </cell>
          <cell r="B52" t="str">
            <v>кг</v>
          </cell>
          <cell r="C52">
            <v>637.60400000000004</v>
          </cell>
          <cell r="D52">
            <v>175.899</v>
          </cell>
          <cell r="E52">
            <v>224.51</v>
          </cell>
          <cell r="F52">
            <v>507.637</v>
          </cell>
          <cell r="G52">
            <v>1</v>
          </cell>
          <cell r="H52">
            <v>40</v>
          </cell>
          <cell r="I52" t="str">
            <v>в матрице</v>
          </cell>
          <cell r="J52">
            <v>216</v>
          </cell>
          <cell r="K52">
            <v>8.5099999999999909</v>
          </cell>
          <cell r="O52">
            <v>0</v>
          </cell>
          <cell r="Q52">
            <v>44.902000000000001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C53">
            <v>1951</v>
          </cell>
          <cell r="E53">
            <v>581</v>
          </cell>
          <cell r="F53">
            <v>1232</v>
          </cell>
          <cell r="G53">
            <v>0.4</v>
          </cell>
          <cell r="H53">
            <v>40</v>
          </cell>
          <cell r="I53" t="str">
            <v>в матрице</v>
          </cell>
          <cell r="J53">
            <v>597</v>
          </cell>
          <cell r="K53">
            <v>-16</v>
          </cell>
          <cell r="O53">
            <v>0</v>
          </cell>
          <cell r="Q53">
            <v>116.2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>
            <v>1255</v>
          </cell>
          <cell r="E54">
            <v>626</v>
          </cell>
          <cell r="F54">
            <v>474</v>
          </cell>
          <cell r="G54">
            <v>0.4</v>
          </cell>
          <cell r="H54">
            <v>45</v>
          </cell>
          <cell r="I54" t="str">
            <v>в матрице</v>
          </cell>
          <cell r="J54">
            <v>632</v>
          </cell>
          <cell r="K54">
            <v>-6</v>
          </cell>
          <cell r="O54">
            <v>500</v>
          </cell>
          <cell r="Q54">
            <v>125.2</v>
          </cell>
          <cell r="R54">
            <v>278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>
            <v>1145</v>
          </cell>
          <cell r="D55">
            <v>234</v>
          </cell>
          <cell r="E55">
            <v>641</v>
          </cell>
          <cell r="F55">
            <v>592</v>
          </cell>
          <cell r="G55">
            <v>0.4</v>
          </cell>
          <cell r="H55">
            <v>40</v>
          </cell>
          <cell r="I55" t="str">
            <v>в матрице</v>
          </cell>
          <cell r="J55">
            <v>641</v>
          </cell>
          <cell r="K55">
            <v>0</v>
          </cell>
          <cell r="O55">
            <v>0</v>
          </cell>
          <cell r="Q55">
            <v>128.19999999999999</v>
          </cell>
          <cell r="R55">
            <v>690</v>
          </cell>
          <cell r="S55">
            <v>0</v>
          </cell>
          <cell r="T55" t="str">
            <v>большие остатки, слабая реализация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>
            <v>976.16099999999994</v>
          </cell>
          <cell r="D56">
            <v>292.27600000000001</v>
          </cell>
          <cell r="E56">
            <v>541.39800000000002</v>
          </cell>
          <cell r="F56">
            <v>602.74199999999996</v>
          </cell>
          <cell r="G56">
            <v>1</v>
          </cell>
          <cell r="H56">
            <v>50</v>
          </cell>
          <cell r="I56" t="str">
            <v>в матрице</v>
          </cell>
          <cell r="J56">
            <v>514.5</v>
          </cell>
          <cell r="K56">
            <v>26.898000000000025</v>
          </cell>
          <cell r="N56">
            <v>284.73709999999937</v>
          </cell>
          <cell r="O56">
            <v>159.52440000000041</v>
          </cell>
          <cell r="P56">
            <v>350</v>
          </cell>
          <cell r="Q56">
            <v>108.2796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>
            <v>1050.9190000000001</v>
          </cell>
          <cell r="D57">
            <v>267.91000000000003</v>
          </cell>
          <cell r="E57">
            <v>667.89300000000003</v>
          </cell>
          <cell r="F57">
            <v>480.452</v>
          </cell>
          <cell r="G57">
            <v>1</v>
          </cell>
          <cell r="H57">
            <v>50</v>
          </cell>
          <cell r="I57" t="str">
            <v>в матрице</v>
          </cell>
          <cell r="J57">
            <v>648.75</v>
          </cell>
          <cell r="K57">
            <v>19.143000000000029</v>
          </cell>
          <cell r="N57">
            <v>605.0033999999996</v>
          </cell>
          <cell r="O57">
            <v>500</v>
          </cell>
          <cell r="P57">
            <v>600</v>
          </cell>
          <cell r="Q57">
            <v>133.57859999999999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>
            <v>781.98500000000001</v>
          </cell>
          <cell r="D58">
            <v>253.38</v>
          </cell>
          <cell r="E58">
            <v>407.44400000000002</v>
          </cell>
          <cell r="F58">
            <v>519.57799999999997</v>
          </cell>
          <cell r="G58">
            <v>1</v>
          </cell>
          <cell r="H58">
            <v>55</v>
          </cell>
          <cell r="I58" t="str">
            <v>в матрице</v>
          </cell>
          <cell r="J58">
            <v>393.4</v>
          </cell>
          <cell r="K58">
            <v>14.04400000000004</v>
          </cell>
          <cell r="N58">
            <v>119.7846000000001</v>
          </cell>
          <cell r="O58">
            <v>427.97980000000018</v>
          </cell>
          <cell r="Q58">
            <v>81.488799999999998</v>
          </cell>
        </row>
        <row r="59">
          <cell r="A59" t="str">
            <v>316 Колбаса варенокоиз мяса птицы Сервелат Пражский ТМ Зареченские ТС Зареченские  ПОКОМ</v>
          </cell>
          <cell r="B59" t="str">
            <v>кг</v>
          </cell>
          <cell r="C59">
            <v>153.95599999999999</v>
          </cell>
          <cell r="D59">
            <v>98.266000000000005</v>
          </cell>
          <cell r="E59">
            <v>120.675</v>
          </cell>
          <cell r="F59">
            <v>114.443</v>
          </cell>
          <cell r="G59">
            <v>1</v>
          </cell>
          <cell r="H59">
            <v>40</v>
          </cell>
          <cell r="I59" t="str">
            <v>в матрице</v>
          </cell>
          <cell r="J59">
            <v>110.95</v>
          </cell>
          <cell r="K59">
            <v>9.7249999999999943</v>
          </cell>
          <cell r="O59">
            <v>0</v>
          </cell>
          <cell r="Q59">
            <v>24.134999999999998</v>
          </cell>
          <cell r="R59">
            <v>126.90699999999997</v>
          </cell>
          <cell r="S59">
            <v>50</v>
          </cell>
          <cell r="T59" t="str">
            <v>большие остатки, слабая реализация</v>
          </cell>
        </row>
        <row r="60">
          <cell r="A60" t="str">
            <v>317 Колбаса Сервелат Рижский ТМ Зареченские ТС Зареченские  фиброуз в вакуумной у  ПОКОМ</v>
          </cell>
          <cell r="B60" t="str">
            <v>кг</v>
          </cell>
          <cell r="C60">
            <v>152.398</v>
          </cell>
          <cell r="D60">
            <v>101.938</v>
          </cell>
          <cell r="E60">
            <v>133.096</v>
          </cell>
          <cell r="F60">
            <v>106.142</v>
          </cell>
          <cell r="G60">
            <v>1</v>
          </cell>
          <cell r="H60">
            <v>40</v>
          </cell>
          <cell r="I60" t="str">
            <v>в матрице</v>
          </cell>
          <cell r="J60">
            <v>122.05</v>
          </cell>
          <cell r="K60">
            <v>11.046000000000006</v>
          </cell>
          <cell r="O60">
            <v>0</v>
          </cell>
          <cell r="Q60">
            <v>26.619199999999999</v>
          </cell>
          <cell r="R60">
            <v>160.05000000000001</v>
          </cell>
          <cell r="S60">
            <v>50</v>
          </cell>
          <cell r="T60" t="str">
            <v>большие остатки, слабая реализация</v>
          </cell>
        </row>
        <row r="61">
          <cell r="A61" t="str">
            <v>318 Сосиски Датские ТМ Зареченские колбасы ТС Зареченские п полиамид в модифициров  ПОКОМ</v>
          </cell>
          <cell r="B61" t="str">
            <v>кг</v>
          </cell>
          <cell r="C61">
            <v>53.893999999999998</v>
          </cell>
          <cell r="D61">
            <v>16.486000000000001</v>
          </cell>
          <cell r="E61">
            <v>42.12</v>
          </cell>
          <cell r="F61">
            <v>9.1999999999999998E-2</v>
          </cell>
          <cell r="G61">
            <v>1</v>
          </cell>
          <cell r="H61">
            <v>40</v>
          </cell>
          <cell r="I61" t="str">
            <v>в матрице</v>
          </cell>
          <cell r="J61">
            <v>54.8</v>
          </cell>
          <cell r="K61">
            <v>-12.68</v>
          </cell>
          <cell r="O61">
            <v>45</v>
          </cell>
          <cell r="Q61">
            <v>8.4239999999999995</v>
          </cell>
          <cell r="R61">
            <v>80</v>
          </cell>
          <cell r="S61">
            <v>120</v>
          </cell>
          <cell r="T61" t="str">
            <v>остатки 0, есть предварительные заказы</v>
          </cell>
        </row>
        <row r="62">
          <cell r="A62" t="str">
            <v>320  Сосиски Сочинки с сочным окороком 0,4 кг ТМ Стародворье  ПОКОМ</v>
          </cell>
          <cell r="B62" t="str">
            <v>шт</v>
          </cell>
          <cell r="C62">
            <v>1681</v>
          </cell>
          <cell r="E62">
            <v>1205</v>
          </cell>
          <cell r="F62">
            <v>4</v>
          </cell>
          <cell r="G62">
            <v>0.4</v>
          </cell>
          <cell r="H62">
            <v>45</v>
          </cell>
          <cell r="I62" t="str">
            <v>в матрице</v>
          </cell>
          <cell r="J62">
            <v>1431</v>
          </cell>
          <cell r="K62">
            <v>-226</v>
          </cell>
          <cell r="N62">
            <v>2080.1999999999998</v>
          </cell>
          <cell r="O62">
            <v>1055</v>
          </cell>
          <cell r="P62">
            <v>2082</v>
          </cell>
          <cell r="Q62">
            <v>241</v>
          </cell>
        </row>
        <row r="63">
          <cell r="A63" t="str">
            <v>322 Сосиски Сочинки с сыром ТМ Стародворье в оболочке  ПОКОМ</v>
          </cell>
          <cell r="B63" t="str">
            <v>кг</v>
          </cell>
          <cell r="C63">
            <v>313.52300000000002</v>
          </cell>
          <cell r="D63">
            <v>160.35499999999999</v>
          </cell>
          <cell r="E63">
            <v>232.00700000000001</v>
          </cell>
          <cell r="F63">
            <v>160.52600000000001</v>
          </cell>
          <cell r="G63">
            <v>1</v>
          </cell>
          <cell r="H63">
            <v>40</v>
          </cell>
          <cell r="I63" t="str">
            <v>в матрице</v>
          </cell>
          <cell r="J63">
            <v>223.6</v>
          </cell>
          <cell r="K63">
            <v>8.4070000000000107</v>
          </cell>
          <cell r="N63">
            <v>151.91909999999999</v>
          </cell>
          <cell r="O63">
            <v>0</v>
          </cell>
          <cell r="P63">
            <v>161</v>
          </cell>
          <cell r="Q63">
            <v>46.401400000000002</v>
          </cell>
          <cell r="R63">
            <v>142.488</v>
          </cell>
        </row>
        <row r="64">
          <cell r="A64" t="str">
            <v>325 Колбаса Сервелат Мясорубский ТМ Стародворье с мелкорубленным окороком 0,35 кг  ПОКОМ</v>
          </cell>
          <cell r="B64" t="str">
            <v>шт</v>
          </cell>
          <cell r="C64">
            <v>1857</v>
          </cell>
          <cell r="E64">
            <v>805</v>
          </cell>
          <cell r="F64">
            <v>864</v>
          </cell>
          <cell r="G64">
            <v>0.35</v>
          </cell>
          <cell r="H64">
            <v>40</v>
          </cell>
          <cell r="I64" t="str">
            <v>в матрице</v>
          </cell>
          <cell r="J64">
            <v>820</v>
          </cell>
          <cell r="K64">
            <v>-15</v>
          </cell>
          <cell r="N64">
            <v>523.59999999999991</v>
          </cell>
          <cell r="O64">
            <v>855.20000000000027</v>
          </cell>
          <cell r="P64">
            <v>528</v>
          </cell>
          <cell r="Q64">
            <v>161</v>
          </cell>
        </row>
        <row r="65">
          <cell r="A65" t="str">
            <v>339  Колбаса вареная Филейская ТМ Вязанка ТС Классическая, 0,40 кг.  ПОКОМ</v>
          </cell>
          <cell r="B65" t="str">
            <v>шт</v>
          </cell>
          <cell r="C65">
            <v>384</v>
          </cell>
          <cell r="E65">
            <v>291</v>
          </cell>
          <cell r="F65">
            <v>19</v>
          </cell>
          <cell r="G65">
            <v>0.4</v>
          </cell>
          <cell r="H65">
            <v>50</v>
          </cell>
          <cell r="I65" t="str">
            <v>в матрице</v>
          </cell>
          <cell r="J65">
            <v>382</v>
          </cell>
          <cell r="K65">
            <v>-91</v>
          </cell>
          <cell r="N65">
            <v>726.80000000000018</v>
          </cell>
          <cell r="O65">
            <v>804.59999999999968</v>
          </cell>
          <cell r="P65">
            <v>700</v>
          </cell>
          <cell r="Q65">
            <v>58.2</v>
          </cell>
        </row>
        <row r="66">
          <cell r="A66" t="str">
            <v>350 Сосиски Молокуши миникушай ТМ Вязанка в оболочке амицел в модифиц газовой среде 0,45 кг  Поком</v>
          </cell>
          <cell r="B66" t="str">
            <v>шт</v>
          </cell>
          <cell r="C66">
            <v>436</v>
          </cell>
          <cell r="D66">
            <v>30</v>
          </cell>
          <cell r="E66">
            <v>324</v>
          </cell>
          <cell r="G66">
            <v>0.45</v>
          </cell>
          <cell r="H66">
            <v>45</v>
          </cell>
          <cell r="I66" t="str">
            <v>в матрице</v>
          </cell>
          <cell r="J66">
            <v>540</v>
          </cell>
          <cell r="K66">
            <v>-216</v>
          </cell>
          <cell r="N66">
            <v>530.60000000000014</v>
          </cell>
          <cell r="O66">
            <v>602.79999999999995</v>
          </cell>
          <cell r="Q66">
            <v>64.8</v>
          </cell>
          <cell r="R66">
            <v>45.200000000000045</v>
          </cell>
        </row>
        <row r="67">
          <cell r="A67" t="str">
            <v>352  Сардельки Сочинки с сыром 0,4 кг ТМ Стародворье   ПОКОМ</v>
          </cell>
          <cell r="B67" t="str">
            <v>шт</v>
          </cell>
          <cell r="C67">
            <v>455</v>
          </cell>
          <cell r="E67">
            <v>141</v>
          </cell>
          <cell r="F67">
            <v>277</v>
          </cell>
          <cell r="G67">
            <v>0.4</v>
          </cell>
          <cell r="H67">
            <v>40</v>
          </cell>
          <cell r="I67" t="str">
            <v>в матрице</v>
          </cell>
          <cell r="J67">
            <v>143</v>
          </cell>
          <cell r="K67">
            <v>-2</v>
          </cell>
          <cell r="O67">
            <v>0</v>
          </cell>
          <cell r="Q67">
            <v>28.2</v>
          </cell>
        </row>
        <row r="68">
          <cell r="A68" t="str">
            <v>358 Колбаса Сервелат Мясорубский ТМ Стародворье с мелкорубленным окороком в вак упак  ПОКОМ</v>
          </cell>
          <cell r="B68" t="str">
            <v>кг</v>
          </cell>
          <cell r="C68">
            <v>577.86699999999996</v>
          </cell>
          <cell r="D68">
            <v>47.561999999999998</v>
          </cell>
          <cell r="E68">
            <v>288.21499999999997</v>
          </cell>
          <cell r="F68">
            <v>262.76299999999998</v>
          </cell>
          <cell r="G68">
            <v>1</v>
          </cell>
          <cell r="H68">
            <v>40</v>
          </cell>
          <cell r="I68" t="str">
            <v>в матрице</v>
          </cell>
          <cell r="J68">
            <v>278.2</v>
          </cell>
          <cell r="K68">
            <v>10.014999999999986</v>
          </cell>
          <cell r="N68">
            <v>222.73780000000019</v>
          </cell>
          <cell r="O68">
            <v>0</v>
          </cell>
          <cell r="Q68">
            <v>57.642999999999994</v>
          </cell>
          <cell r="R68">
            <v>313.66699999999997</v>
          </cell>
        </row>
        <row r="69">
          <cell r="A69" t="str">
            <v>363 Сардельки Филейские Вязанка ТМ Вязанка в обол NDX  ПОКОМ</v>
          </cell>
          <cell r="B69" t="str">
            <v>кг</v>
          </cell>
          <cell r="C69">
            <v>223.19499999999999</v>
          </cell>
          <cell r="D69">
            <v>8.9819999999999993</v>
          </cell>
          <cell r="E69">
            <v>129.125</v>
          </cell>
          <cell r="F69">
            <v>79.846000000000004</v>
          </cell>
          <cell r="G69">
            <v>1</v>
          </cell>
          <cell r="H69">
            <v>30</v>
          </cell>
          <cell r="I69" t="str">
            <v>в матрице</v>
          </cell>
          <cell r="J69">
            <v>120.2</v>
          </cell>
          <cell r="K69">
            <v>8.9249999999999972</v>
          </cell>
          <cell r="N69">
            <v>246.91300000000001</v>
          </cell>
          <cell r="O69">
            <v>69.386999999999915</v>
          </cell>
          <cell r="P69">
            <v>216</v>
          </cell>
          <cell r="Q69">
            <v>25.824999999999999</v>
          </cell>
        </row>
        <row r="70">
          <cell r="A70" t="str">
            <v>367 Вареные колбасы Молокуша Вязанка Фикс.вес 0,45 п/а Вязанка  ПОКОМ</v>
          </cell>
          <cell r="B70" t="str">
            <v>шт</v>
          </cell>
          <cell r="C70">
            <v>467</v>
          </cell>
          <cell r="E70">
            <v>379</v>
          </cell>
          <cell r="F70">
            <v>21</v>
          </cell>
          <cell r="G70">
            <v>0.45</v>
          </cell>
          <cell r="H70">
            <v>50</v>
          </cell>
          <cell r="I70" t="str">
            <v>в матрице</v>
          </cell>
          <cell r="J70">
            <v>518</v>
          </cell>
          <cell r="K70">
            <v>-139</v>
          </cell>
          <cell r="N70">
            <v>788</v>
          </cell>
          <cell r="O70">
            <v>986.19999999999982</v>
          </cell>
          <cell r="P70">
            <v>700</v>
          </cell>
          <cell r="Q70">
            <v>75.8</v>
          </cell>
        </row>
        <row r="71">
          <cell r="A71" t="str">
            <v>369 Колбаса Сливушка ТМ Вязанка в оболочке полиамид вес.  ПОКОМ</v>
          </cell>
          <cell r="B71" t="str">
            <v>кг</v>
          </cell>
          <cell r="C71">
            <v>1133.2249999999999</v>
          </cell>
          <cell r="D71">
            <v>656.78099999999995</v>
          </cell>
          <cell r="E71">
            <v>913.95600000000002</v>
          </cell>
          <cell r="F71">
            <v>752.74300000000005</v>
          </cell>
          <cell r="G71">
            <v>1</v>
          </cell>
          <cell r="H71">
            <v>50</v>
          </cell>
          <cell r="I71" t="str">
            <v>в матрице</v>
          </cell>
          <cell r="J71">
            <v>841.93</v>
          </cell>
          <cell r="K71">
            <v>72.026000000000067</v>
          </cell>
          <cell r="N71">
            <v>226.4829000000004</v>
          </cell>
          <cell r="O71">
            <v>507.55160000000001</v>
          </cell>
          <cell r="P71">
            <v>241</v>
          </cell>
          <cell r="Q71">
            <v>182.7912</v>
          </cell>
          <cell r="R71">
            <v>326.61739999999998</v>
          </cell>
        </row>
        <row r="72">
          <cell r="A72" t="str">
            <v>370 Ветчина Сливушка с индейкой ТМ Вязанка в оболочке полиамид.</v>
          </cell>
          <cell r="B72" t="str">
            <v>кг</v>
          </cell>
          <cell r="C72">
            <v>70.268000000000001</v>
          </cell>
          <cell r="D72">
            <v>89.343999999999994</v>
          </cell>
          <cell r="E72">
            <v>127.208</v>
          </cell>
          <cell r="F72">
            <v>27.044</v>
          </cell>
          <cell r="G72">
            <v>1</v>
          </cell>
          <cell r="H72">
            <v>50</v>
          </cell>
          <cell r="I72" t="str">
            <v>в матрице</v>
          </cell>
          <cell r="J72">
            <v>140.85</v>
          </cell>
          <cell r="K72">
            <v>-13.641999999999996</v>
          </cell>
          <cell r="N72">
            <v>149.93629999999999</v>
          </cell>
          <cell r="O72">
            <v>132.2148</v>
          </cell>
          <cell r="P72">
            <v>151</v>
          </cell>
          <cell r="Q72">
            <v>25.441600000000001</v>
          </cell>
        </row>
        <row r="73">
          <cell r="A73" t="str">
            <v>371  Сосиски Сочинки Молочные 0,4 кг ТМ Стародворье  ПОКОМ</v>
          </cell>
          <cell r="B73" t="str">
            <v>шт</v>
          </cell>
          <cell r="C73">
            <v>1399</v>
          </cell>
          <cell r="D73">
            <v>408</v>
          </cell>
          <cell r="E73">
            <v>907</v>
          </cell>
          <cell r="F73">
            <v>692</v>
          </cell>
          <cell r="G73">
            <v>0.4</v>
          </cell>
          <cell r="H73">
            <v>40</v>
          </cell>
          <cell r="I73" t="str">
            <v>в матрице</v>
          </cell>
          <cell r="J73">
            <v>941</v>
          </cell>
          <cell r="K73">
            <v>-34</v>
          </cell>
          <cell r="N73">
            <v>138.00000000000091</v>
          </cell>
          <cell r="O73">
            <v>146.19999999999979</v>
          </cell>
          <cell r="Q73">
            <v>181.4</v>
          </cell>
          <cell r="R73">
            <v>975.80000000000018</v>
          </cell>
        </row>
        <row r="74">
          <cell r="A74" t="str">
            <v>372  Сосиски Сочинки Сливочные 0,4 кг ТМ Стародворье  ПОКОМ</v>
          </cell>
          <cell r="B74" t="str">
            <v>шт</v>
          </cell>
          <cell r="C74">
            <v>1342</v>
          </cell>
          <cell r="D74">
            <v>386</v>
          </cell>
          <cell r="E74">
            <v>790</v>
          </cell>
          <cell r="F74">
            <v>767</v>
          </cell>
          <cell r="G74">
            <v>0.4</v>
          </cell>
          <cell r="H74">
            <v>40</v>
          </cell>
          <cell r="I74" t="str">
            <v>в матрице</v>
          </cell>
          <cell r="J74">
            <v>817</v>
          </cell>
          <cell r="K74">
            <v>-27</v>
          </cell>
          <cell r="O74">
            <v>122.89999999999959</v>
          </cell>
          <cell r="Q74">
            <v>158</v>
          </cell>
          <cell r="R74">
            <v>690.10000000000036</v>
          </cell>
        </row>
        <row r="75">
          <cell r="A75" t="str">
            <v>373 Ветчины «Филейская» Фикс.вес 0,45 Вектор ТМ «Вязанка»  Поком</v>
          </cell>
          <cell r="B75" t="str">
            <v>шт</v>
          </cell>
          <cell r="C75">
            <v>11</v>
          </cell>
          <cell r="E75">
            <v>3</v>
          </cell>
          <cell r="F75">
            <v>8</v>
          </cell>
          <cell r="G75">
            <v>0</v>
          </cell>
          <cell r="H75">
            <v>50</v>
          </cell>
          <cell r="I75" t="str">
            <v>не в матрице</v>
          </cell>
          <cell r="J75">
            <v>3</v>
          </cell>
          <cell r="K75">
            <v>0</v>
          </cell>
          <cell r="Q75">
            <v>0.6</v>
          </cell>
        </row>
        <row r="76">
          <cell r="A76" t="str">
            <v>376  Сардельки Сочинки с сочным окороком ТМ Стародворье полиамид мгс ф/в 0,4 кг СК3</v>
          </cell>
          <cell r="B76" t="str">
            <v>шт</v>
          </cell>
          <cell r="C76">
            <v>567</v>
          </cell>
          <cell r="E76">
            <v>206</v>
          </cell>
          <cell r="F76">
            <v>324</v>
          </cell>
          <cell r="G76">
            <v>0</v>
          </cell>
          <cell r="H76">
            <v>40</v>
          </cell>
          <cell r="I76" t="str">
            <v>не в матрице</v>
          </cell>
          <cell r="J76">
            <v>225</v>
          </cell>
          <cell r="K76">
            <v>-19</v>
          </cell>
          <cell r="Q76">
            <v>41.2</v>
          </cell>
        </row>
        <row r="77">
          <cell r="A77" t="str">
            <v>381  Сардельки Сочинки 0,4кг ТМ Стародворье  ПОКОМ</v>
          </cell>
          <cell r="B77" t="str">
            <v>шт</v>
          </cell>
          <cell r="E77">
            <v>206</v>
          </cell>
          <cell r="F77">
            <v>324</v>
          </cell>
          <cell r="G77">
            <v>0.4</v>
          </cell>
          <cell r="H77">
            <v>40</v>
          </cell>
          <cell r="I77" t="str">
            <v>в матрице</v>
          </cell>
          <cell r="K77">
            <v>206</v>
          </cell>
          <cell r="O77">
            <v>181.2</v>
          </cell>
          <cell r="Q77">
            <v>41.2</v>
          </cell>
        </row>
        <row r="78">
          <cell r="A78" t="str">
            <v>383 Колбаса Сочинка по-европейски с сочной грудиной ТМ Стародворье в оболочке фиброуз в ва  Поком</v>
          </cell>
          <cell r="B78" t="str">
            <v>кг</v>
          </cell>
          <cell r="C78">
            <v>1232.893</v>
          </cell>
          <cell r="D78">
            <v>541.41499999999996</v>
          </cell>
          <cell r="E78">
            <v>606.54200000000003</v>
          </cell>
          <cell r="F78">
            <v>977.01499999999999</v>
          </cell>
          <cell r="G78">
            <v>1</v>
          </cell>
          <cell r="H78">
            <v>40</v>
          </cell>
          <cell r="I78" t="str">
            <v>в матрице</v>
          </cell>
          <cell r="J78">
            <v>580.6</v>
          </cell>
          <cell r="K78">
            <v>25.942000000000007</v>
          </cell>
          <cell r="O78">
            <v>0</v>
          </cell>
          <cell r="Q78">
            <v>121.30840000000001</v>
          </cell>
          <cell r="R78">
            <v>236.06900000000007</v>
          </cell>
        </row>
        <row r="79">
          <cell r="A79" t="str">
            <v>384  Колбаса Сочинка по-фински с сочным окороком ТМ Стародворье в оболочке фиброуз в ва  Поком</v>
          </cell>
          <cell r="B79" t="str">
            <v>кг</v>
          </cell>
          <cell r="C79">
            <v>788.59299999999996</v>
          </cell>
          <cell r="D79">
            <v>317.90800000000002</v>
          </cell>
          <cell r="E79">
            <v>419.238</v>
          </cell>
          <cell r="F79">
            <v>541.99300000000005</v>
          </cell>
          <cell r="G79">
            <v>1</v>
          </cell>
          <cell r="H79">
            <v>40</v>
          </cell>
          <cell r="I79" t="str">
            <v>в матрице</v>
          </cell>
          <cell r="J79">
            <v>402.12900000000002</v>
          </cell>
          <cell r="K79">
            <v>17.10899999999998</v>
          </cell>
          <cell r="N79">
            <v>13.63659999999982</v>
          </cell>
          <cell r="O79">
            <v>156.40460000000019</v>
          </cell>
          <cell r="Q79">
            <v>83.8476</v>
          </cell>
          <cell r="R79">
            <v>140.07839999999976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C80">
            <v>620</v>
          </cell>
          <cell r="E80">
            <v>332</v>
          </cell>
          <cell r="F80">
            <v>184</v>
          </cell>
          <cell r="G80">
            <v>0.37</v>
          </cell>
          <cell r="H80">
            <v>50</v>
          </cell>
          <cell r="I80" t="str">
            <v>в матрице</v>
          </cell>
          <cell r="J80">
            <v>325</v>
          </cell>
          <cell r="K80">
            <v>7</v>
          </cell>
          <cell r="N80">
            <v>237.59999999999991</v>
          </cell>
          <cell r="O80">
            <v>465</v>
          </cell>
          <cell r="P80">
            <v>200</v>
          </cell>
          <cell r="Q80">
            <v>66.400000000000006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C81">
            <v>404</v>
          </cell>
          <cell r="E81">
            <v>97</v>
          </cell>
          <cell r="F81">
            <v>306</v>
          </cell>
          <cell r="G81">
            <v>0.6</v>
          </cell>
          <cell r="H81">
            <v>55</v>
          </cell>
          <cell r="I81" t="str">
            <v>в матрице</v>
          </cell>
          <cell r="J81">
            <v>97</v>
          </cell>
          <cell r="K81">
            <v>0</v>
          </cell>
          <cell r="O81">
            <v>181.6</v>
          </cell>
          <cell r="Q81">
            <v>19.399999999999999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C82">
            <v>330</v>
          </cell>
          <cell r="E82">
            <v>100</v>
          </cell>
          <cell r="F82">
            <v>203</v>
          </cell>
          <cell r="G82">
            <v>0.4</v>
          </cell>
          <cell r="H82">
            <v>50</v>
          </cell>
          <cell r="I82" t="str">
            <v>в матрице</v>
          </cell>
          <cell r="J82">
            <v>100</v>
          </cell>
          <cell r="K82">
            <v>0</v>
          </cell>
          <cell r="N82">
            <v>13.799999999999949</v>
          </cell>
          <cell r="O82">
            <v>208.8</v>
          </cell>
          <cell r="Q82">
            <v>20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C83">
            <v>187</v>
          </cell>
          <cell r="E83">
            <v>152</v>
          </cell>
          <cell r="F83">
            <v>1</v>
          </cell>
          <cell r="G83">
            <v>0.35</v>
          </cell>
          <cell r="H83">
            <v>50</v>
          </cell>
          <cell r="I83" t="str">
            <v>в матрице</v>
          </cell>
          <cell r="J83">
            <v>329</v>
          </cell>
          <cell r="K83">
            <v>-177</v>
          </cell>
          <cell r="N83">
            <v>513.59999999999991</v>
          </cell>
          <cell r="O83">
            <v>322.80000000000018</v>
          </cell>
          <cell r="P83">
            <v>450</v>
          </cell>
          <cell r="Q83">
            <v>30.4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C84">
            <v>517</v>
          </cell>
          <cell r="E84">
            <v>298</v>
          </cell>
          <cell r="F84">
            <v>117</v>
          </cell>
          <cell r="G84">
            <v>0.6</v>
          </cell>
          <cell r="H84">
            <v>55</v>
          </cell>
          <cell r="I84" t="str">
            <v>в матрице</v>
          </cell>
          <cell r="J84">
            <v>319</v>
          </cell>
          <cell r="K84">
            <v>-21</v>
          </cell>
          <cell r="N84">
            <v>319.40000000000009</v>
          </cell>
          <cell r="O84">
            <v>314</v>
          </cell>
          <cell r="P84">
            <v>324</v>
          </cell>
          <cell r="Q84">
            <v>59.6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C85">
            <v>14</v>
          </cell>
          <cell r="E85">
            <v>11</v>
          </cell>
          <cell r="F85">
            <v>2</v>
          </cell>
          <cell r="G85">
            <v>0.4</v>
          </cell>
          <cell r="H85">
            <v>30</v>
          </cell>
          <cell r="I85" t="str">
            <v>в матрице</v>
          </cell>
          <cell r="J85">
            <v>42</v>
          </cell>
          <cell r="K85">
            <v>-31</v>
          </cell>
          <cell r="N85">
            <v>65.399999999999991</v>
          </cell>
          <cell r="O85">
            <v>38.600000000000009</v>
          </cell>
          <cell r="P85">
            <v>66</v>
          </cell>
          <cell r="Q85">
            <v>2.2000000000000002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C86">
            <v>82</v>
          </cell>
          <cell r="E86">
            <v>78</v>
          </cell>
          <cell r="F86">
            <v>4</v>
          </cell>
          <cell r="G86">
            <v>0.45</v>
          </cell>
          <cell r="H86">
            <v>40</v>
          </cell>
          <cell r="I86" t="str">
            <v>в матрице</v>
          </cell>
          <cell r="J86">
            <v>78</v>
          </cell>
          <cell r="K86">
            <v>0</v>
          </cell>
          <cell r="N86">
            <v>107.2</v>
          </cell>
          <cell r="O86">
            <v>239.2</v>
          </cell>
          <cell r="P86">
            <v>78</v>
          </cell>
          <cell r="Q86">
            <v>15.6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C87">
            <v>80.088999999999999</v>
          </cell>
          <cell r="E87">
            <v>13.731999999999999</v>
          </cell>
          <cell r="F87">
            <v>64.989999999999995</v>
          </cell>
          <cell r="G87">
            <v>1</v>
          </cell>
          <cell r="H87">
            <v>45</v>
          </cell>
          <cell r="I87" t="str">
            <v>в матрице</v>
          </cell>
          <cell r="J87">
            <v>46.2</v>
          </cell>
          <cell r="K87">
            <v>-32.468000000000004</v>
          </cell>
          <cell r="O87">
            <v>0</v>
          </cell>
          <cell r="Q87">
            <v>2.7464</v>
          </cell>
        </row>
        <row r="88">
          <cell r="A88" t="str">
            <v>417 П/к колбасы «Сочинка рубленая с сочным окороком» Весовой фиброуз ТМ «Стародворье»  Поком</v>
          </cell>
          <cell r="B88" t="str">
            <v>кг</v>
          </cell>
          <cell r="C88">
            <v>240.24700000000001</v>
          </cell>
          <cell r="D88">
            <v>518.78700000000003</v>
          </cell>
          <cell r="E88">
            <v>288.37799999999999</v>
          </cell>
          <cell r="F88">
            <v>387.50700000000001</v>
          </cell>
          <cell r="G88">
            <v>1</v>
          </cell>
          <cell r="H88">
            <v>40</v>
          </cell>
          <cell r="I88" t="str">
            <v>в матрице</v>
          </cell>
          <cell r="J88">
            <v>290.161</v>
          </cell>
          <cell r="K88">
            <v>-1.7830000000000155</v>
          </cell>
          <cell r="N88">
            <v>356.57159999999999</v>
          </cell>
          <cell r="O88">
            <v>0</v>
          </cell>
          <cell r="P88">
            <v>364</v>
          </cell>
          <cell r="Q88">
            <v>57.675599999999996</v>
          </cell>
        </row>
        <row r="89">
          <cell r="A89" t="str">
            <v>443 Сосиски Вязанка 450г Сливушки Сливочные газ/ср  Поком</v>
          </cell>
          <cell r="B89" t="str">
            <v>шт</v>
          </cell>
          <cell r="D89">
            <v>86</v>
          </cell>
          <cell r="E89">
            <v>86</v>
          </cell>
          <cell r="G89">
            <v>0</v>
          </cell>
          <cell r="H89" t="e">
            <v>#N/A</v>
          </cell>
          <cell r="I89" t="str">
            <v>не в матрице</v>
          </cell>
          <cell r="J89">
            <v>86</v>
          </cell>
          <cell r="K89">
            <v>0</v>
          </cell>
          <cell r="Q89">
            <v>17.2</v>
          </cell>
        </row>
        <row r="90">
          <cell r="A90" t="str">
            <v>444 Сосиски Вязанка Молокуши вес  Поком</v>
          </cell>
          <cell r="B90" t="str">
            <v>кг</v>
          </cell>
          <cell r="D90">
            <v>42.53</v>
          </cell>
          <cell r="E90">
            <v>42.53</v>
          </cell>
          <cell r="G90">
            <v>0</v>
          </cell>
          <cell r="H90" t="e">
            <v>#N/A</v>
          </cell>
          <cell r="I90" t="str">
            <v>не в матрице</v>
          </cell>
          <cell r="J90">
            <v>31.5</v>
          </cell>
          <cell r="K90">
            <v>11.030000000000001</v>
          </cell>
          <cell r="Q90">
            <v>8.5060000000000002</v>
          </cell>
        </row>
        <row r="91">
          <cell r="A91" t="str">
            <v>446 Сосиски Баварские с сыром 0,35 кг. ТМ Стародворье в оболочке айпил в модифи газовой среде  Поком</v>
          </cell>
          <cell r="B91" t="str">
            <v>шт</v>
          </cell>
          <cell r="C91">
            <v>18</v>
          </cell>
          <cell r="D91">
            <v>26</v>
          </cell>
          <cell r="E91">
            <v>12</v>
          </cell>
          <cell r="F91">
            <v>30</v>
          </cell>
          <cell r="G91">
            <v>0</v>
          </cell>
          <cell r="H91" t="e">
            <v>#N/A</v>
          </cell>
          <cell r="I91" t="str">
            <v>не в матрице</v>
          </cell>
          <cell r="J91">
            <v>18</v>
          </cell>
          <cell r="K91">
            <v>-6</v>
          </cell>
          <cell r="Q91">
            <v>2.4</v>
          </cell>
        </row>
        <row r="92">
          <cell r="A92" t="str">
            <v>458 Колбаса Балыкбургская ТМ Баварушка с мраморным балыком в оболочке черева в вакуу 0,11 кг.  Поком</v>
          </cell>
          <cell r="B92" t="str">
            <v>шт</v>
          </cell>
          <cell r="G92">
            <v>0.11</v>
          </cell>
          <cell r="H92">
            <v>150</v>
          </cell>
          <cell r="I92" t="str">
            <v>задача Фомин</v>
          </cell>
          <cell r="K92">
            <v>0</v>
          </cell>
          <cell r="N92">
            <v>100</v>
          </cell>
          <cell r="O92">
            <v>0</v>
          </cell>
          <cell r="Q92">
            <v>0</v>
          </cell>
          <cell r="R92">
            <v>100</v>
          </cell>
        </row>
        <row r="93">
          <cell r="A93" t="str">
            <v>460  Сосиски Баварские ТМ Стародворье 0,35 кг ПОКОМ</v>
          </cell>
          <cell r="B93" t="str">
            <v>шт</v>
          </cell>
          <cell r="C93">
            <v>39</v>
          </cell>
          <cell r="D93">
            <v>12</v>
          </cell>
          <cell r="E93">
            <v>11</v>
          </cell>
          <cell r="F93">
            <v>31</v>
          </cell>
          <cell r="G93">
            <v>0</v>
          </cell>
          <cell r="H93" t="e">
            <v>#N/A</v>
          </cell>
          <cell r="I93" t="str">
            <v>не в матрице</v>
          </cell>
          <cell r="J93">
            <v>14</v>
          </cell>
          <cell r="K93">
            <v>-3</v>
          </cell>
          <cell r="Q93">
            <v>2.2000000000000002</v>
          </cell>
        </row>
        <row r="94">
          <cell r="A94" t="str">
            <v>470 Колбаса Любительская ТМ Вязанка в оболочке полиамид.Мясной продукт категории А.  Поком</v>
          </cell>
          <cell r="B94" t="str">
            <v>кг</v>
          </cell>
          <cell r="C94">
            <v>482.327</v>
          </cell>
          <cell r="D94">
            <v>101.783</v>
          </cell>
          <cell r="E94">
            <v>241.26400000000001</v>
          </cell>
          <cell r="F94">
            <v>255.25800000000001</v>
          </cell>
          <cell r="G94">
            <v>1</v>
          </cell>
          <cell r="H94">
            <v>50</v>
          </cell>
          <cell r="I94" t="str">
            <v>в матрице</v>
          </cell>
          <cell r="J94">
            <v>273.48</v>
          </cell>
          <cell r="K94">
            <v>-32.216000000000008</v>
          </cell>
          <cell r="N94">
            <v>56.173500000000161</v>
          </cell>
          <cell r="O94">
            <v>0</v>
          </cell>
          <cell r="P94">
            <v>56</v>
          </cell>
          <cell r="Q94">
            <v>48.252800000000001</v>
          </cell>
          <cell r="R94">
            <v>171.27</v>
          </cell>
        </row>
        <row r="95">
          <cell r="A95" t="str">
            <v>479 Колбаса Филедворская ТМ Стародворье в оболочке полиамид.  Поком</v>
          </cell>
          <cell r="B95" t="str">
            <v>кг</v>
          </cell>
          <cell r="C95">
            <v>124.724</v>
          </cell>
          <cell r="D95">
            <v>5.49</v>
          </cell>
          <cell r="E95">
            <v>92.713999999999999</v>
          </cell>
          <cell r="G95">
            <v>1</v>
          </cell>
          <cell r="H95">
            <v>55</v>
          </cell>
          <cell r="I95" t="str">
            <v>в матрице</v>
          </cell>
          <cell r="J95">
            <v>124.2</v>
          </cell>
          <cell r="K95">
            <v>-31.486000000000004</v>
          </cell>
          <cell r="N95">
            <v>50</v>
          </cell>
          <cell r="O95">
            <v>50</v>
          </cell>
          <cell r="Q95">
            <v>18.5428</v>
          </cell>
          <cell r="R95">
            <v>116.8852</v>
          </cell>
          <cell r="S95">
            <v>50</v>
          </cell>
          <cell r="T95" t="str">
            <v>слабая реализация</v>
          </cell>
        </row>
        <row r="96">
          <cell r="A96" t="str">
            <v>480 Колбаса Молочная Стародворская ТМ Стародворье с молоком в оболочке полиамид  Поком</v>
          </cell>
          <cell r="B96" t="str">
            <v>кг</v>
          </cell>
          <cell r="C96">
            <v>294.69600000000003</v>
          </cell>
          <cell r="D96">
            <v>103.875</v>
          </cell>
          <cell r="E96">
            <v>268.803</v>
          </cell>
          <cell r="F96">
            <v>92.727999999999994</v>
          </cell>
          <cell r="G96">
            <v>1</v>
          </cell>
          <cell r="H96">
            <v>55</v>
          </cell>
          <cell r="I96" t="str">
            <v>в матрице</v>
          </cell>
          <cell r="J96">
            <v>233.9</v>
          </cell>
          <cell r="K96">
            <v>34.902999999999992</v>
          </cell>
          <cell r="O96">
            <v>100</v>
          </cell>
          <cell r="Q96">
            <v>53.760599999999997</v>
          </cell>
          <cell r="R96">
            <v>344.87799999999999</v>
          </cell>
          <cell r="S96">
            <v>100</v>
          </cell>
          <cell r="T96" t="str">
            <v>слабая реализация</v>
          </cell>
        </row>
        <row r="97">
          <cell r="A97" t="str">
            <v>484 Колбаса Филедворская ТМ Стародворье в оболочке полиамид 0,4 кг.  Поком</v>
          </cell>
          <cell r="B97" t="str">
            <v>шт</v>
          </cell>
          <cell r="C97">
            <v>47</v>
          </cell>
          <cell r="E97">
            <v>10</v>
          </cell>
          <cell r="F97">
            <v>34</v>
          </cell>
          <cell r="G97">
            <v>0.4</v>
          </cell>
          <cell r="H97">
            <v>55</v>
          </cell>
          <cell r="I97" t="str">
            <v>в матрице</v>
          </cell>
          <cell r="J97">
            <v>10</v>
          </cell>
          <cell r="K97">
            <v>0</v>
          </cell>
          <cell r="O97">
            <v>0</v>
          </cell>
          <cell r="Q97">
            <v>2</v>
          </cell>
        </row>
        <row r="98">
          <cell r="A98" t="str">
            <v>486 Колбаса Стародворская ТМ Стародворье со шпиком в оболочке полиамид. ВЕС  Поком</v>
          </cell>
          <cell r="B98" t="str">
            <v>кг</v>
          </cell>
          <cell r="C98">
            <v>1.4379999999999999</v>
          </cell>
          <cell r="F98">
            <v>1.4379999999999999</v>
          </cell>
          <cell r="G98">
            <v>0</v>
          </cell>
          <cell r="H98" t="e">
            <v>#N/A</v>
          </cell>
          <cell r="I98" t="str">
            <v>не в матрице</v>
          </cell>
          <cell r="J98">
            <v>32.9</v>
          </cell>
          <cell r="K98">
            <v>-32.9</v>
          </cell>
          <cell r="Q98">
            <v>0</v>
          </cell>
        </row>
        <row r="99">
          <cell r="A99" t="str">
            <v>488 Колбаса Молочная Стародворская ТМ Стародворье с молоком в оболочке полиамид 0,4кг.  Поком</v>
          </cell>
          <cell r="B99" t="str">
            <v>шт</v>
          </cell>
          <cell r="C99">
            <v>90</v>
          </cell>
          <cell r="E99">
            <v>11</v>
          </cell>
          <cell r="F99">
            <v>75</v>
          </cell>
          <cell r="G99">
            <v>0.4</v>
          </cell>
          <cell r="H99">
            <v>55</v>
          </cell>
          <cell r="I99" t="str">
            <v>в матрице</v>
          </cell>
          <cell r="J99">
            <v>11</v>
          </cell>
          <cell r="K99">
            <v>0</v>
          </cell>
          <cell r="O99">
            <v>0</v>
          </cell>
          <cell r="Q99">
            <v>2.2000000000000002</v>
          </cell>
        </row>
        <row r="100">
          <cell r="A100" t="str">
            <v>490 Сосиски Молочные ГОСТ 0,3 кг. ТМ Вязанка  ПОКОМ</v>
          </cell>
          <cell r="B100" t="str">
            <v>шт</v>
          </cell>
          <cell r="D100">
            <v>30</v>
          </cell>
          <cell r="E100">
            <v>11</v>
          </cell>
          <cell r="F100">
            <v>19</v>
          </cell>
          <cell r="G100">
            <v>0.3</v>
          </cell>
          <cell r="H100">
            <v>30</v>
          </cell>
          <cell r="I100" t="str">
            <v>в матрице</v>
          </cell>
          <cell r="J100">
            <v>11</v>
          </cell>
          <cell r="K100">
            <v>0</v>
          </cell>
          <cell r="N100">
            <v>50</v>
          </cell>
          <cell r="O100">
            <v>0</v>
          </cell>
          <cell r="Q100">
            <v>2.2000000000000002</v>
          </cell>
          <cell r="R100">
            <v>10</v>
          </cell>
        </row>
        <row r="101">
          <cell r="A101" t="str">
            <v>491 Сосиски Филейские 0,3 кг. ТМ Вязанка  ПОКОМ</v>
          </cell>
          <cell r="B101" t="str">
            <v>шт</v>
          </cell>
          <cell r="D101">
            <v>30</v>
          </cell>
          <cell r="E101">
            <v>3</v>
          </cell>
          <cell r="F101">
            <v>27</v>
          </cell>
          <cell r="G101">
            <v>0.3</v>
          </cell>
          <cell r="H101">
            <v>30</v>
          </cell>
          <cell r="I101" t="str">
            <v>в матрице</v>
          </cell>
          <cell r="J101">
            <v>3</v>
          </cell>
          <cell r="K101">
            <v>0</v>
          </cell>
          <cell r="N101">
            <v>50</v>
          </cell>
          <cell r="O101">
            <v>0</v>
          </cell>
          <cell r="Q101">
            <v>0.6</v>
          </cell>
        </row>
        <row r="102">
          <cell r="A102" t="str">
            <v>Деликатесы «Бекон Балыкбургский с натуральным копчением» ф/в 0,15 нарезка ТМ «Баварушка»</v>
          </cell>
          <cell r="B102" t="str">
            <v>шт</v>
          </cell>
          <cell r="G102">
            <v>0.15</v>
          </cell>
          <cell r="H102">
            <v>60</v>
          </cell>
          <cell r="I102" t="str">
            <v>в матрице</v>
          </cell>
          <cell r="K102">
            <v>0</v>
          </cell>
          <cell r="N102">
            <v>90</v>
          </cell>
          <cell r="O102">
            <v>0</v>
          </cell>
          <cell r="Q102">
            <v>0</v>
          </cell>
          <cell r="R102">
            <v>90</v>
          </cell>
        </row>
        <row r="103">
          <cell r="A103" t="str">
            <v>с/к колбасы «Ветчина Балыкбургская с мраморным балыком» ф/в 0,1 нарезка ТМ «Баварушка»</v>
          </cell>
          <cell r="B103" t="str">
            <v>шт</v>
          </cell>
          <cell r="G103">
            <v>0.1</v>
          </cell>
          <cell r="H103">
            <v>60</v>
          </cell>
          <cell r="I103" t="str">
            <v>в матрице</v>
          </cell>
          <cell r="K103">
            <v>0</v>
          </cell>
          <cell r="N103">
            <v>60</v>
          </cell>
          <cell r="O103">
            <v>0</v>
          </cell>
          <cell r="Q103">
            <v>0</v>
          </cell>
          <cell r="R103">
            <v>60</v>
          </cell>
        </row>
        <row r="104">
          <cell r="A104" t="str">
            <v>с/к колбасы «Филейбургская зернистая» ф/в 0,06 нарезка ТМ «Баварушка»</v>
          </cell>
          <cell r="B104" t="str">
            <v>шт</v>
          </cell>
          <cell r="G104">
            <v>0.06</v>
          </cell>
          <cell r="H104">
            <v>60</v>
          </cell>
          <cell r="I104" t="str">
            <v>в матрице</v>
          </cell>
          <cell r="K104">
            <v>0</v>
          </cell>
          <cell r="N104">
            <v>60</v>
          </cell>
          <cell r="O104">
            <v>0</v>
          </cell>
          <cell r="Q104">
            <v>0</v>
          </cell>
          <cell r="R104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.28515625" style="8" customWidth="1"/>
    <col min="8" max="8" width="5.28515625" customWidth="1"/>
    <col min="9" max="9" width="13" customWidth="1"/>
    <col min="10" max="11" width="6.42578125" customWidth="1"/>
    <col min="12" max="13" width="1" customWidth="1"/>
    <col min="14" max="14" width="12.28515625" style="13" customWidth="1"/>
    <col min="15" max="15" width="6.42578125" customWidth="1"/>
    <col min="16" max="16" width="13.28515625" customWidth="1"/>
    <col min="17" max="20" width="6.42578125" customWidth="1"/>
    <col min="21" max="21" width="27.85546875" customWidth="1"/>
    <col min="22" max="23" width="5.140625" customWidth="1"/>
    <col min="24" max="29" width="6.42578125" customWidth="1"/>
    <col min="30" max="30" width="29" customWidth="1"/>
    <col min="31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0"/>
      <c r="O1" s="1"/>
      <c r="P1" s="9" t="s">
        <v>144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0"/>
      <c r="O2" s="1"/>
      <c r="P2" s="9" t="s">
        <v>152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1" t="s">
        <v>13</v>
      </c>
      <c r="O3" s="2" t="s">
        <v>13</v>
      </c>
      <c r="P3" s="2"/>
      <c r="Q3" s="2" t="s">
        <v>14</v>
      </c>
      <c r="R3" s="3" t="s">
        <v>15</v>
      </c>
      <c r="S3" s="3" t="s">
        <v>153</v>
      </c>
      <c r="T3" s="14" t="s">
        <v>16</v>
      </c>
      <c r="U3" s="14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23</v>
      </c>
      <c r="O4" s="1" t="s">
        <v>24</v>
      </c>
      <c r="P4" s="1"/>
      <c r="Q4" s="1" t="s">
        <v>25</v>
      </c>
      <c r="R4" s="1"/>
      <c r="S4" s="1" t="s">
        <v>154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38783.013999999996</v>
      </c>
      <c r="F5" s="4">
        <f>SUM(F6:F500)</f>
        <v>45636.695999999996</v>
      </c>
      <c r="G5" s="6"/>
      <c r="H5" s="1"/>
      <c r="I5" s="1"/>
      <c r="J5" s="4">
        <f t="shared" ref="J5:T5" si="0">SUM(J6:J500)</f>
        <v>38588.679999999993</v>
      </c>
      <c r="K5" s="4">
        <f t="shared" si="0"/>
        <v>194.33399999999966</v>
      </c>
      <c r="L5" s="4">
        <f t="shared" si="0"/>
        <v>0</v>
      </c>
      <c r="M5" s="4">
        <f t="shared" si="0"/>
        <v>0</v>
      </c>
      <c r="N5" s="12">
        <f t="shared" si="0"/>
        <v>14104.867700000001</v>
      </c>
      <c r="O5" s="4">
        <f t="shared" si="0"/>
        <v>17912.209399999996</v>
      </c>
      <c r="P5" s="4">
        <f t="shared" si="0"/>
        <v>9533.5</v>
      </c>
      <c r="Q5" s="4">
        <f t="shared" si="0"/>
        <v>7756.6027999999969</v>
      </c>
      <c r="R5" s="4">
        <f t="shared" si="0"/>
        <v>11580.684799999997</v>
      </c>
      <c r="S5" s="4">
        <f t="shared" si="0"/>
        <v>10424.5798</v>
      </c>
      <c r="T5" s="4">
        <f t="shared" si="0"/>
        <v>370</v>
      </c>
      <c r="U5" s="1"/>
      <c r="V5" s="1"/>
      <c r="W5" s="1"/>
      <c r="X5" s="4">
        <f t="shared" ref="X5:AC5" si="1">SUM(X6:X500)</f>
        <v>8156.5728000000026</v>
      </c>
      <c r="Y5" s="4">
        <f t="shared" si="1"/>
        <v>8384.078000000005</v>
      </c>
      <c r="Z5" s="4">
        <f t="shared" si="1"/>
        <v>7892.1762000000008</v>
      </c>
      <c r="AA5" s="4">
        <f t="shared" si="1"/>
        <v>8888.2060000000001</v>
      </c>
      <c r="AB5" s="4">
        <f t="shared" si="1"/>
        <v>9826.9189999999962</v>
      </c>
      <c r="AC5" s="4">
        <f t="shared" si="1"/>
        <v>9423.9939999999951</v>
      </c>
      <c r="AD5" s="1"/>
      <c r="AE5" s="4">
        <f>SUM(AE6:AE500)</f>
        <v>8223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32</v>
      </c>
      <c r="B6" s="1" t="s">
        <v>33</v>
      </c>
      <c r="C6" s="1">
        <v>2583.84</v>
      </c>
      <c r="D6" s="1"/>
      <c r="E6" s="1">
        <v>1029.7439999999999</v>
      </c>
      <c r="F6" s="1">
        <v>1296.377</v>
      </c>
      <c r="G6" s="6">
        <v>1</v>
      </c>
      <c r="H6" s="1">
        <v>50</v>
      </c>
      <c r="I6" s="1" t="s">
        <v>34</v>
      </c>
      <c r="J6" s="1">
        <v>927.7</v>
      </c>
      <c r="K6" s="1">
        <f t="shared" ref="K6:K37" si="2">E6-J6</f>
        <v>102.04399999999987</v>
      </c>
      <c r="L6" s="1"/>
      <c r="M6" s="1"/>
      <c r="N6" s="10"/>
      <c r="O6" s="1">
        <v>1345.6066000000001</v>
      </c>
      <c r="P6" s="1"/>
      <c r="Q6" s="1">
        <f>E6/5</f>
        <v>205.94879999999998</v>
      </c>
      <c r="R6" s="5"/>
      <c r="S6" s="5"/>
      <c r="T6" s="5"/>
      <c r="U6" s="1"/>
      <c r="V6" s="1">
        <f>(F6+O6+P6+R6)/Q6</f>
        <v>12.828351512608961</v>
      </c>
      <c r="W6" s="1">
        <f>(F6+O6+P6)/Q6</f>
        <v>12.828351512608961</v>
      </c>
      <c r="X6" s="1">
        <v>211.49879999999999</v>
      </c>
      <c r="Y6" s="1">
        <v>252.36920000000001</v>
      </c>
      <c r="Z6" s="1">
        <v>200.90379999999999</v>
      </c>
      <c r="AA6" s="1">
        <v>252.1206</v>
      </c>
      <c r="AB6" s="1">
        <v>315.04160000000002</v>
      </c>
      <c r="AC6" s="1">
        <v>223.9402</v>
      </c>
      <c r="AD6" s="1"/>
      <c r="AE6" s="1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35</v>
      </c>
      <c r="B7" s="1" t="s">
        <v>33</v>
      </c>
      <c r="C7" s="1">
        <v>88.075000000000003</v>
      </c>
      <c r="D7" s="1"/>
      <c r="E7" s="1">
        <v>46.664000000000001</v>
      </c>
      <c r="F7" s="1">
        <v>31.76</v>
      </c>
      <c r="G7" s="6">
        <v>1</v>
      </c>
      <c r="H7" s="1">
        <v>30</v>
      </c>
      <c r="I7" s="1" t="s">
        <v>36</v>
      </c>
      <c r="J7" s="1">
        <v>44.1</v>
      </c>
      <c r="K7" s="1">
        <f t="shared" si="2"/>
        <v>2.5640000000000001</v>
      </c>
      <c r="L7" s="1"/>
      <c r="M7" s="1"/>
      <c r="N7" s="10">
        <v>53.388000000000012</v>
      </c>
      <c r="O7" s="1">
        <v>0</v>
      </c>
      <c r="P7" s="1"/>
      <c r="Q7" s="1">
        <f t="shared" ref="Q7:Q70" si="3">E7/5</f>
        <v>9.3328000000000007</v>
      </c>
      <c r="R7" s="5">
        <v>45</v>
      </c>
      <c r="S7" s="5">
        <f>R7</f>
        <v>45</v>
      </c>
      <c r="T7" s="5"/>
      <c r="U7" s="1"/>
      <c r="V7" s="1">
        <f>(F7+O7+P7+S7)/Q7</f>
        <v>8.2247557003257334</v>
      </c>
      <c r="W7" s="1">
        <f t="shared" ref="W7:W70" si="4">(F7+O7+P7)/Q7</f>
        <v>3.4030516029487399</v>
      </c>
      <c r="X7" s="1">
        <v>7.4626000000000001</v>
      </c>
      <c r="Y7" s="1">
        <v>11.9162</v>
      </c>
      <c r="Z7" s="1">
        <v>12.8596</v>
      </c>
      <c r="AA7" s="1">
        <v>11.334</v>
      </c>
      <c r="AB7" s="1">
        <v>12.457000000000001</v>
      </c>
      <c r="AC7" s="1">
        <v>10.8118</v>
      </c>
      <c r="AD7" s="1"/>
      <c r="AE7" s="1">
        <f>ROUND(S7*G7,0)</f>
        <v>45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37</v>
      </c>
      <c r="B8" s="1" t="s">
        <v>33</v>
      </c>
      <c r="C8" s="1">
        <v>512.32100000000003</v>
      </c>
      <c r="D8" s="1">
        <v>204.155</v>
      </c>
      <c r="E8" s="24">
        <f>375.669+E90</f>
        <v>418.19899999999996</v>
      </c>
      <c r="F8" s="1">
        <v>250.916</v>
      </c>
      <c r="G8" s="6">
        <v>1</v>
      </c>
      <c r="H8" s="1">
        <v>45</v>
      </c>
      <c r="I8" s="1" t="s">
        <v>34</v>
      </c>
      <c r="J8" s="1">
        <v>345.3</v>
      </c>
      <c r="K8" s="1">
        <f t="shared" si="2"/>
        <v>72.898999999999944</v>
      </c>
      <c r="L8" s="1"/>
      <c r="M8" s="1"/>
      <c r="N8" s="10">
        <v>43.035099999999723</v>
      </c>
      <c r="O8" s="1">
        <v>182.4276000000001</v>
      </c>
      <c r="P8" s="1"/>
      <c r="Q8" s="1">
        <f t="shared" si="3"/>
        <v>83.639799999999994</v>
      </c>
      <c r="R8" s="5">
        <v>405</v>
      </c>
      <c r="S8" s="5">
        <f t="shared" ref="S8:S10" si="5">R8</f>
        <v>405</v>
      </c>
      <c r="T8" s="5"/>
      <c r="U8" s="1"/>
      <c r="V8" s="1">
        <f t="shared" ref="V8:V10" si="6">(F8+O8+P8+S8)/Q8</f>
        <v>10.023261652945132</v>
      </c>
      <c r="W8" s="1">
        <f t="shared" si="4"/>
        <v>5.1810692995439984</v>
      </c>
      <c r="X8" s="1">
        <v>63.122999999999998</v>
      </c>
      <c r="Y8" s="1">
        <v>66.405000000000001</v>
      </c>
      <c r="Z8" s="1">
        <v>64.63239999999999</v>
      </c>
      <c r="AA8" s="1">
        <v>74.362800000000007</v>
      </c>
      <c r="AB8" s="1">
        <v>74.168599999999998</v>
      </c>
      <c r="AC8" s="1">
        <v>94.628999999999991</v>
      </c>
      <c r="AD8" s="1" t="s">
        <v>38</v>
      </c>
      <c r="AE8" s="1">
        <f t="shared" ref="AE8:AE10" si="7">ROUND(S8*G8,0)</f>
        <v>405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39</v>
      </c>
      <c r="B9" s="1" t="s">
        <v>33</v>
      </c>
      <c r="C9" s="1">
        <v>604.07500000000005</v>
      </c>
      <c r="D9" s="1">
        <v>383.34699999999998</v>
      </c>
      <c r="E9" s="1">
        <v>510.43799999999999</v>
      </c>
      <c r="F9" s="1">
        <v>396.041</v>
      </c>
      <c r="G9" s="6">
        <v>1</v>
      </c>
      <c r="H9" s="1">
        <v>45</v>
      </c>
      <c r="I9" s="1" t="s">
        <v>34</v>
      </c>
      <c r="J9" s="1">
        <v>468.15</v>
      </c>
      <c r="K9" s="1">
        <f t="shared" si="2"/>
        <v>42.288000000000011</v>
      </c>
      <c r="L9" s="1"/>
      <c r="M9" s="1"/>
      <c r="N9" s="10"/>
      <c r="O9" s="1">
        <v>207.36259999999999</v>
      </c>
      <c r="P9" s="1"/>
      <c r="Q9" s="1">
        <f t="shared" si="3"/>
        <v>102.08759999999999</v>
      </c>
      <c r="R9" s="5">
        <v>420</v>
      </c>
      <c r="S9" s="5">
        <f t="shared" si="5"/>
        <v>420</v>
      </c>
      <c r="T9" s="5"/>
      <c r="U9" s="1"/>
      <c r="V9" s="1">
        <f t="shared" si="6"/>
        <v>10.024759128434795</v>
      </c>
      <c r="W9" s="1">
        <f t="shared" si="4"/>
        <v>5.9106453673119947</v>
      </c>
      <c r="X9" s="1">
        <v>100.86060000000001</v>
      </c>
      <c r="Y9" s="1">
        <v>81.186800000000005</v>
      </c>
      <c r="Z9" s="1">
        <v>78.501800000000003</v>
      </c>
      <c r="AA9" s="1">
        <v>96.584400000000002</v>
      </c>
      <c r="AB9" s="1">
        <v>85.889600000000002</v>
      </c>
      <c r="AC9" s="1">
        <v>100.5812</v>
      </c>
      <c r="AD9" s="1"/>
      <c r="AE9" s="1">
        <f t="shared" si="7"/>
        <v>420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40</v>
      </c>
      <c r="B10" s="1" t="s">
        <v>33</v>
      </c>
      <c r="C10" s="1">
        <v>357.74900000000002</v>
      </c>
      <c r="D10" s="1">
        <v>123.152</v>
      </c>
      <c r="E10" s="1">
        <v>179.53700000000001</v>
      </c>
      <c r="F10" s="1">
        <v>273.16000000000003</v>
      </c>
      <c r="G10" s="6">
        <v>1</v>
      </c>
      <c r="H10" s="1">
        <v>40</v>
      </c>
      <c r="I10" s="1" t="s">
        <v>34</v>
      </c>
      <c r="J10" s="1">
        <v>171.9</v>
      </c>
      <c r="K10" s="1">
        <f t="shared" si="2"/>
        <v>7.6370000000000005</v>
      </c>
      <c r="L10" s="1"/>
      <c r="M10" s="1"/>
      <c r="N10" s="10"/>
      <c r="O10" s="1">
        <v>0</v>
      </c>
      <c r="P10" s="1"/>
      <c r="Q10" s="1">
        <f t="shared" si="3"/>
        <v>35.907400000000003</v>
      </c>
      <c r="R10" s="5">
        <v>90</v>
      </c>
      <c r="S10" s="5">
        <f t="shared" si="5"/>
        <v>90</v>
      </c>
      <c r="T10" s="5"/>
      <c r="U10" s="1"/>
      <c r="V10" s="1">
        <f t="shared" si="6"/>
        <v>10.113792700111954</v>
      </c>
      <c r="W10" s="1">
        <f t="shared" si="4"/>
        <v>7.6073455610821172</v>
      </c>
      <c r="X10" s="1">
        <v>31.0944</v>
      </c>
      <c r="Y10" s="1">
        <v>32.267800000000001</v>
      </c>
      <c r="Z10" s="1">
        <v>35.846400000000003</v>
      </c>
      <c r="AA10" s="1">
        <v>46.627200000000002</v>
      </c>
      <c r="AB10" s="1">
        <v>47.029800000000002</v>
      </c>
      <c r="AC10" s="1">
        <v>53.096799999999988</v>
      </c>
      <c r="AD10" s="1"/>
      <c r="AE10" s="1">
        <f t="shared" si="7"/>
        <v>90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5" t="s">
        <v>41</v>
      </c>
      <c r="B11" s="15" t="s">
        <v>42</v>
      </c>
      <c r="C11" s="15">
        <v>13</v>
      </c>
      <c r="D11" s="15"/>
      <c r="E11" s="15"/>
      <c r="F11" s="15">
        <v>13</v>
      </c>
      <c r="G11" s="16">
        <v>0</v>
      </c>
      <c r="H11" s="15">
        <v>31</v>
      </c>
      <c r="I11" s="15" t="s">
        <v>43</v>
      </c>
      <c r="J11" s="15">
        <v>12</v>
      </c>
      <c r="K11" s="15">
        <f t="shared" si="2"/>
        <v>-12</v>
      </c>
      <c r="L11" s="15"/>
      <c r="M11" s="15"/>
      <c r="N11" s="17"/>
      <c r="O11" s="15"/>
      <c r="P11" s="15"/>
      <c r="Q11" s="15">
        <f t="shared" si="3"/>
        <v>0</v>
      </c>
      <c r="R11" s="18"/>
      <c r="S11" s="18"/>
      <c r="T11" s="18"/>
      <c r="U11" s="15"/>
      <c r="V11" s="15" t="e">
        <f t="shared" ref="V7:V70" si="8">(F11+O11+P11+R11)/Q11</f>
        <v>#DIV/0!</v>
      </c>
      <c r="W11" s="15" t="e">
        <f t="shared" si="4"/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9" t="s">
        <v>44</v>
      </c>
      <c r="AE11" s="15">
        <f t="shared" ref="AE7:AE70" si="9">ROUND(R11*G11,0)</f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45</v>
      </c>
      <c r="B12" s="1" t="s">
        <v>42</v>
      </c>
      <c r="C12" s="1">
        <v>417</v>
      </c>
      <c r="D12" s="1"/>
      <c r="E12" s="1">
        <v>206</v>
      </c>
      <c r="F12" s="1">
        <v>146</v>
      </c>
      <c r="G12" s="6">
        <v>0.45</v>
      </c>
      <c r="H12" s="1">
        <v>45</v>
      </c>
      <c r="I12" s="1" t="s">
        <v>34</v>
      </c>
      <c r="J12" s="1">
        <v>206</v>
      </c>
      <c r="K12" s="1">
        <f t="shared" si="2"/>
        <v>0</v>
      </c>
      <c r="L12" s="1"/>
      <c r="M12" s="1"/>
      <c r="N12" s="10"/>
      <c r="O12" s="1">
        <v>118.8</v>
      </c>
      <c r="P12" s="1"/>
      <c r="Q12" s="1">
        <f t="shared" si="3"/>
        <v>41.2</v>
      </c>
      <c r="R12" s="5">
        <v>150</v>
      </c>
      <c r="S12" s="5">
        <f t="shared" ref="S12:S13" si="10">R12</f>
        <v>150</v>
      </c>
      <c r="T12" s="5"/>
      <c r="U12" s="1"/>
      <c r="V12" s="1">
        <f t="shared" ref="V12:V13" si="11">(F12+O12+P12+S12)/Q12</f>
        <v>10.067961165048544</v>
      </c>
      <c r="W12" s="1">
        <f t="shared" si="4"/>
        <v>6.4271844660194173</v>
      </c>
      <c r="X12" s="1">
        <v>40.6</v>
      </c>
      <c r="Y12" s="1">
        <v>36.4</v>
      </c>
      <c r="Z12" s="1">
        <v>30.4</v>
      </c>
      <c r="AA12" s="1">
        <v>39.799999999999997</v>
      </c>
      <c r="AB12" s="1">
        <v>49.6</v>
      </c>
      <c r="AC12" s="1">
        <v>50.6</v>
      </c>
      <c r="AD12" s="1"/>
      <c r="AE12" s="1">
        <f t="shared" ref="AE12:AE13" si="12">ROUND(S12*G12,0)</f>
        <v>68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46</v>
      </c>
      <c r="B13" s="1" t="s">
        <v>42</v>
      </c>
      <c r="C13" s="1">
        <v>460</v>
      </c>
      <c r="D13" s="1">
        <v>30</v>
      </c>
      <c r="E13" s="24">
        <f>237+E89</f>
        <v>323</v>
      </c>
      <c r="F13" s="1">
        <v>80</v>
      </c>
      <c r="G13" s="6">
        <v>0.45</v>
      </c>
      <c r="H13" s="1">
        <v>45</v>
      </c>
      <c r="I13" s="1" t="s">
        <v>34</v>
      </c>
      <c r="J13" s="1">
        <v>234</v>
      </c>
      <c r="K13" s="1">
        <f t="shared" si="2"/>
        <v>89</v>
      </c>
      <c r="L13" s="1"/>
      <c r="M13" s="1"/>
      <c r="N13" s="10"/>
      <c r="O13" s="1">
        <v>388.6</v>
      </c>
      <c r="P13" s="1"/>
      <c r="Q13" s="1">
        <f t="shared" si="3"/>
        <v>64.599999999999994</v>
      </c>
      <c r="R13" s="5">
        <v>180</v>
      </c>
      <c r="S13" s="5">
        <f t="shared" si="10"/>
        <v>180</v>
      </c>
      <c r="T13" s="5"/>
      <c r="U13" s="1"/>
      <c r="V13" s="1">
        <f t="shared" si="11"/>
        <v>10.040247678018577</v>
      </c>
      <c r="W13" s="1">
        <f t="shared" si="4"/>
        <v>7.2538699690402488</v>
      </c>
      <c r="X13" s="1">
        <v>47.2</v>
      </c>
      <c r="Y13" s="1">
        <v>58</v>
      </c>
      <c r="Z13" s="1">
        <v>37.200000000000003</v>
      </c>
      <c r="AA13" s="1">
        <v>49.4</v>
      </c>
      <c r="AB13" s="1">
        <v>56.8</v>
      </c>
      <c r="AC13" s="1">
        <v>62.6</v>
      </c>
      <c r="AD13" s="1" t="s">
        <v>47</v>
      </c>
      <c r="AE13" s="1">
        <f t="shared" si="12"/>
        <v>81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48</v>
      </c>
      <c r="B14" s="1" t="s">
        <v>42</v>
      </c>
      <c r="C14" s="1">
        <v>444</v>
      </c>
      <c r="D14" s="1"/>
      <c r="E14" s="1">
        <v>101</v>
      </c>
      <c r="F14" s="1">
        <v>335</v>
      </c>
      <c r="G14" s="6">
        <v>0.17</v>
      </c>
      <c r="H14" s="1">
        <v>180</v>
      </c>
      <c r="I14" s="1" t="s">
        <v>34</v>
      </c>
      <c r="J14" s="1">
        <v>101</v>
      </c>
      <c r="K14" s="1">
        <f t="shared" si="2"/>
        <v>0</v>
      </c>
      <c r="L14" s="1"/>
      <c r="M14" s="1"/>
      <c r="N14" s="10"/>
      <c r="O14" s="1">
        <v>0</v>
      </c>
      <c r="P14" s="1"/>
      <c r="Q14" s="1">
        <f t="shared" si="3"/>
        <v>20.2</v>
      </c>
      <c r="R14" s="5"/>
      <c r="S14" s="5"/>
      <c r="T14" s="5"/>
      <c r="U14" s="1"/>
      <c r="V14" s="1">
        <f t="shared" si="8"/>
        <v>16.584158415841586</v>
      </c>
      <c r="W14" s="1">
        <f t="shared" si="4"/>
        <v>16.584158415841586</v>
      </c>
      <c r="X14" s="1">
        <v>20.6</v>
      </c>
      <c r="Y14" s="1">
        <v>18</v>
      </c>
      <c r="Z14" s="1">
        <v>2.8</v>
      </c>
      <c r="AA14" s="1">
        <v>3.4</v>
      </c>
      <c r="AB14" s="1">
        <v>41</v>
      </c>
      <c r="AC14" s="1">
        <v>41.4</v>
      </c>
      <c r="AD14" s="1"/>
      <c r="AE14" s="1">
        <f t="shared" si="9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5" t="s">
        <v>49</v>
      </c>
      <c r="B15" s="15" t="s">
        <v>42</v>
      </c>
      <c r="C15" s="15">
        <v>1</v>
      </c>
      <c r="D15" s="15"/>
      <c r="E15" s="15"/>
      <c r="F15" s="15">
        <v>1</v>
      </c>
      <c r="G15" s="16">
        <v>0</v>
      </c>
      <c r="H15" s="15">
        <v>55</v>
      </c>
      <c r="I15" s="15" t="s">
        <v>43</v>
      </c>
      <c r="J15" s="15"/>
      <c r="K15" s="15">
        <f t="shared" si="2"/>
        <v>0</v>
      </c>
      <c r="L15" s="15"/>
      <c r="M15" s="15"/>
      <c r="N15" s="17"/>
      <c r="O15" s="15"/>
      <c r="P15" s="15"/>
      <c r="Q15" s="15">
        <f t="shared" si="3"/>
        <v>0</v>
      </c>
      <c r="R15" s="18"/>
      <c r="S15" s="18"/>
      <c r="T15" s="18"/>
      <c r="U15" s="15"/>
      <c r="V15" s="15" t="e">
        <f t="shared" si="8"/>
        <v>#DIV/0!</v>
      </c>
      <c r="W15" s="15" t="e">
        <f t="shared" si="4"/>
        <v>#DIV/0!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/>
      <c r="AE15" s="15">
        <f t="shared" si="9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50</v>
      </c>
      <c r="B16" s="1" t="s">
        <v>42</v>
      </c>
      <c r="C16" s="1">
        <v>167</v>
      </c>
      <c r="D16" s="1"/>
      <c r="E16" s="1">
        <v>114</v>
      </c>
      <c r="F16" s="1">
        <v>38</v>
      </c>
      <c r="G16" s="6">
        <v>0.3</v>
      </c>
      <c r="H16" s="1">
        <v>40</v>
      </c>
      <c r="I16" s="1" t="s">
        <v>34</v>
      </c>
      <c r="J16" s="1">
        <v>113</v>
      </c>
      <c r="K16" s="1">
        <f t="shared" si="2"/>
        <v>1</v>
      </c>
      <c r="L16" s="1"/>
      <c r="M16" s="1"/>
      <c r="N16" s="10">
        <v>324.39999999999998</v>
      </c>
      <c r="O16" s="1">
        <v>115.0000000000001</v>
      </c>
      <c r="P16" s="1">
        <f>VLOOKUP(A16,[1]Sheet!$A:$AE,31,0)</f>
        <v>324</v>
      </c>
      <c r="Q16" s="1">
        <f t="shared" si="3"/>
        <v>22.8</v>
      </c>
      <c r="R16" s="5"/>
      <c r="S16" s="5"/>
      <c r="T16" s="5"/>
      <c r="U16" s="1"/>
      <c r="V16" s="1">
        <f t="shared" si="8"/>
        <v>20.921052631578952</v>
      </c>
      <c r="W16" s="1">
        <f t="shared" si="4"/>
        <v>20.921052631578952</v>
      </c>
      <c r="X16" s="1">
        <v>21</v>
      </c>
      <c r="Y16" s="1">
        <v>44.2</v>
      </c>
      <c r="Z16" s="1">
        <v>43.4</v>
      </c>
      <c r="AA16" s="1">
        <v>24.8</v>
      </c>
      <c r="AB16" s="1">
        <v>34.6</v>
      </c>
      <c r="AC16" s="1">
        <v>32</v>
      </c>
      <c r="AD16" s="1"/>
      <c r="AE16" s="1">
        <f t="shared" si="9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51</v>
      </c>
      <c r="B17" s="1" t="s">
        <v>42</v>
      </c>
      <c r="C17" s="1">
        <v>206</v>
      </c>
      <c r="D17" s="1"/>
      <c r="E17" s="1">
        <v>96</v>
      </c>
      <c r="F17" s="1">
        <v>80</v>
      </c>
      <c r="G17" s="6">
        <v>0.4</v>
      </c>
      <c r="H17" s="1">
        <v>50</v>
      </c>
      <c r="I17" s="1" t="s">
        <v>34</v>
      </c>
      <c r="J17" s="1">
        <v>104</v>
      </c>
      <c r="K17" s="1">
        <f t="shared" si="2"/>
        <v>-8</v>
      </c>
      <c r="L17" s="1"/>
      <c r="M17" s="1"/>
      <c r="N17" s="10">
        <v>99</v>
      </c>
      <c r="O17" s="1">
        <v>175</v>
      </c>
      <c r="P17" s="1">
        <f>VLOOKUP(A17,[1]Sheet!$A:$AE,31,0)</f>
        <v>150</v>
      </c>
      <c r="Q17" s="1">
        <f t="shared" si="3"/>
        <v>19.2</v>
      </c>
      <c r="R17" s="5"/>
      <c r="S17" s="5"/>
      <c r="T17" s="5"/>
      <c r="U17" s="1"/>
      <c r="V17" s="1">
        <f t="shared" si="8"/>
        <v>21.09375</v>
      </c>
      <c r="W17" s="1">
        <f t="shared" si="4"/>
        <v>21.09375</v>
      </c>
      <c r="X17" s="1">
        <v>19.2</v>
      </c>
      <c r="Y17" s="1">
        <v>32</v>
      </c>
      <c r="Z17" s="1">
        <v>25</v>
      </c>
      <c r="AA17" s="1">
        <v>15</v>
      </c>
      <c r="AB17" s="1">
        <v>28</v>
      </c>
      <c r="AC17" s="1">
        <v>25.8</v>
      </c>
      <c r="AD17" s="1"/>
      <c r="AE17" s="1">
        <f t="shared" si="9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52</v>
      </c>
      <c r="B18" s="1" t="s">
        <v>42</v>
      </c>
      <c r="C18" s="1">
        <v>518</v>
      </c>
      <c r="D18" s="1"/>
      <c r="E18" s="1">
        <v>257</v>
      </c>
      <c r="F18" s="1">
        <v>217</v>
      </c>
      <c r="G18" s="6">
        <v>0.17</v>
      </c>
      <c r="H18" s="1">
        <v>120</v>
      </c>
      <c r="I18" s="1" t="s">
        <v>34</v>
      </c>
      <c r="J18" s="1">
        <v>247</v>
      </c>
      <c r="K18" s="1">
        <f t="shared" si="2"/>
        <v>10</v>
      </c>
      <c r="L18" s="1"/>
      <c r="M18" s="1"/>
      <c r="N18" s="10">
        <v>230.6</v>
      </c>
      <c r="O18" s="1">
        <v>350</v>
      </c>
      <c r="P18" s="1">
        <f>VLOOKUP(A18,[1]Sheet!$A:$AE,31,0)</f>
        <v>300</v>
      </c>
      <c r="Q18" s="1">
        <f t="shared" si="3"/>
        <v>51.4</v>
      </c>
      <c r="R18" s="5"/>
      <c r="S18" s="5"/>
      <c r="T18" s="5"/>
      <c r="U18" s="1"/>
      <c r="V18" s="1">
        <f t="shared" si="8"/>
        <v>16.867704280155642</v>
      </c>
      <c r="W18" s="1">
        <f t="shared" si="4"/>
        <v>16.867704280155642</v>
      </c>
      <c r="X18" s="1">
        <v>47.8</v>
      </c>
      <c r="Y18" s="1">
        <v>76.599999999999994</v>
      </c>
      <c r="Z18" s="1">
        <v>63.6</v>
      </c>
      <c r="AA18" s="1">
        <v>13.8</v>
      </c>
      <c r="AB18" s="1">
        <v>36.4</v>
      </c>
      <c r="AC18" s="1">
        <v>60.2</v>
      </c>
      <c r="AD18" s="1"/>
      <c r="AE18" s="1">
        <f t="shared" si="9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53</v>
      </c>
      <c r="B19" s="1" t="s">
        <v>42</v>
      </c>
      <c r="C19" s="1">
        <v>269</v>
      </c>
      <c r="D19" s="1"/>
      <c r="E19" s="1">
        <v>129</v>
      </c>
      <c r="F19" s="1">
        <v>105</v>
      </c>
      <c r="G19" s="6">
        <v>0.35</v>
      </c>
      <c r="H19" s="1">
        <v>45</v>
      </c>
      <c r="I19" s="1" t="s">
        <v>34</v>
      </c>
      <c r="J19" s="1">
        <v>128</v>
      </c>
      <c r="K19" s="1">
        <f t="shared" si="2"/>
        <v>1</v>
      </c>
      <c r="L19" s="1"/>
      <c r="M19" s="1"/>
      <c r="N19" s="10"/>
      <c r="O19" s="1">
        <v>18.799999999999979</v>
      </c>
      <c r="P19" s="1"/>
      <c r="Q19" s="1">
        <f t="shared" si="3"/>
        <v>25.8</v>
      </c>
      <c r="R19" s="5">
        <v>140</v>
      </c>
      <c r="S19" s="5">
        <f t="shared" ref="S19:S21" si="13">R19</f>
        <v>140</v>
      </c>
      <c r="T19" s="5"/>
      <c r="U19" s="1"/>
      <c r="V19" s="1">
        <f t="shared" ref="V19:V21" si="14">(F19+O19+P19+S19)/Q19</f>
        <v>10.224806201550386</v>
      </c>
      <c r="W19" s="1">
        <f t="shared" si="4"/>
        <v>4.7984496124031004</v>
      </c>
      <c r="X19" s="1">
        <v>28.4</v>
      </c>
      <c r="Y19" s="1">
        <v>19.399999999999999</v>
      </c>
      <c r="Z19" s="1">
        <v>16.8</v>
      </c>
      <c r="AA19" s="1">
        <v>6.8</v>
      </c>
      <c r="AB19" s="1">
        <v>14.2</v>
      </c>
      <c r="AC19" s="1">
        <v>28</v>
      </c>
      <c r="AD19" s="1"/>
      <c r="AE19" s="1">
        <f t="shared" ref="AE19:AE21" si="15">ROUND(S19*G19,0)</f>
        <v>49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54</v>
      </c>
      <c r="B20" s="1" t="s">
        <v>42</v>
      </c>
      <c r="C20" s="1">
        <v>271</v>
      </c>
      <c r="D20" s="1">
        <v>54</v>
      </c>
      <c r="E20" s="1">
        <v>150</v>
      </c>
      <c r="F20" s="1">
        <v>140</v>
      </c>
      <c r="G20" s="6">
        <v>0.35</v>
      </c>
      <c r="H20" s="1">
        <v>45</v>
      </c>
      <c r="I20" s="1" t="s">
        <v>34</v>
      </c>
      <c r="J20" s="1">
        <v>149</v>
      </c>
      <c r="K20" s="1">
        <f t="shared" si="2"/>
        <v>1</v>
      </c>
      <c r="L20" s="1"/>
      <c r="M20" s="1"/>
      <c r="N20" s="10"/>
      <c r="O20" s="1">
        <v>0</v>
      </c>
      <c r="P20" s="1"/>
      <c r="Q20" s="1">
        <f t="shared" si="3"/>
        <v>30</v>
      </c>
      <c r="R20" s="5">
        <f t="shared" ref="R20:R21" si="16">10*Q20-P20-O20-F20</f>
        <v>160</v>
      </c>
      <c r="S20" s="5">
        <f t="shared" si="13"/>
        <v>160</v>
      </c>
      <c r="T20" s="5"/>
      <c r="U20" s="1"/>
      <c r="V20" s="1">
        <f t="shared" si="14"/>
        <v>10</v>
      </c>
      <c r="W20" s="1">
        <f t="shared" si="4"/>
        <v>4.666666666666667</v>
      </c>
      <c r="X20" s="1">
        <v>26.6</v>
      </c>
      <c r="Y20" s="1">
        <v>21</v>
      </c>
      <c r="Z20" s="1">
        <v>25.4</v>
      </c>
      <c r="AA20" s="1">
        <v>30.8</v>
      </c>
      <c r="AB20" s="1">
        <v>34.200000000000003</v>
      </c>
      <c r="AC20" s="1">
        <v>32.6</v>
      </c>
      <c r="AD20" s="1"/>
      <c r="AE20" s="1">
        <f t="shared" si="15"/>
        <v>56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55</v>
      </c>
      <c r="B21" s="1" t="s">
        <v>33</v>
      </c>
      <c r="C21" s="1">
        <v>1805.527</v>
      </c>
      <c r="D21" s="1">
        <v>576.61</v>
      </c>
      <c r="E21" s="1">
        <v>750.447</v>
      </c>
      <c r="F21" s="1">
        <v>1396.105</v>
      </c>
      <c r="G21" s="6">
        <v>1</v>
      </c>
      <c r="H21" s="1">
        <v>55</v>
      </c>
      <c r="I21" s="1" t="s">
        <v>34</v>
      </c>
      <c r="J21" s="1">
        <v>719.41</v>
      </c>
      <c r="K21" s="1">
        <f t="shared" si="2"/>
        <v>31.037000000000035</v>
      </c>
      <c r="L21" s="1"/>
      <c r="M21" s="1"/>
      <c r="N21" s="10"/>
      <c r="O21" s="1">
        <v>0</v>
      </c>
      <c r="P21" s="1"/>
      <c r="Q21" s="1">
        <f t="shared" si="3"/>
        <v>150.08940000000001</v>
      </c>
      <c r="R21" s="5">
        <f t="shared" si="16"/>
        <v>104.78900000000021</v>
      </c>
      <c r="S21" s="5">
        <f t="shared" si="13"/>
        <v>104.78900000000021</v>
      </c>
      <c r="T21" s="5"/>
      <c r="U21" s="1"/>
      <c r="V21" s="1">
        <f t="shared" si="14"/>
        <v>10</v>
      </c>
      <c r="W21" s="1">
        <f t="shared" si="4"/>
        <v>9.3018227802896138</v>
      </c>
      <c r="X21" s="1">
        <v>167.91839999999999</v>
      </c>
      <c r="Y21" s="1">
        <v>132.97720000000001</v>
      </c>
      <c r="Z21" s="1">
        <v>140.29</v>
      </c>
      <c r="AA21" s="1">
        <v>207.2516</v>
      </c>
      <c r="AB21" s="1">
        <v>215.19900000000001</v>
      </c>
      <c r="AC21" s="1">
        <v>190.6996</v>
      </c>
      <c r="AD21" s="1"/>
      <c r="AE21" s="1">
        <f t="shared" si="15"/>
        <v>105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56</v>
      </c>
      <c r="B22" s="1" t="s">
        <v>33</v>
      </c>
      <c r="C22" s="1">
        <v>4357.0709999999999</v>
      </c>
      <c r="D22" s="1">
        <v>2942.6379999999999</v>
      </c>
      <c r="E22" s="1">
        <v>2235.913</v>
      </c>
      <c r="F22" s="1">
        <v>4511.97</v>
      </c>
      <c r="G22" s="6">
        <v>1</v>
      </c>
      <c r="H22" s="1">
        <v>50</v>
      </c>
      <c r="I22" s="1" t="s">
        <v>34</v>
      </c>
      <c r="J22" s="1">
        <v>2233.8000000000002</v>
      </c>
      <c r="K22" s="1">
        <f t="shared" si="2"/>
        <v>2.112999999999829</v>
      </c>
      <c r="L22" s="1"/>
      <c r="M22" s="1"/>
      <c r="N22" s="10"/>
      <c r="O22" s="1">
        <v>0</v>
      </c>
      <c r="P22" s="1"/>
      <c r="Q22" s="1">
        <f t="shared" si="3"/>
        <v>447.18259999999998</v>
      </c>
      <c r="R22" s="5"/>
      <c r="S22" s="5"/>
      <c r="T22" s="5"/>
      <c r="U22" s="1"/>
      <c r="V22" s="1">
        <f t="shared" si="8"/>
        <v>10.089770934736729</v>
      </c>
      <c r="W22" s="1">
        <f t="shared" si="4"/>
        <v>10.089770934736729</v>
      </c>
      <c r="X22" s="1">
        <v>460.93419999999998</v>
      </c>
      <c r="Y22" s="1">
        <v>420.68939999999998</v>
      </c>
      <c r="Z22" s="1">
        <v>433.04599999999999</v>
      </c>
      <c r="AA22" s="1">
        <v>646.45699999999999</v>
      </c>
      <c r="AB22" s="1">
        <v>658.04359999999997</v>
      </c>
      <c r="AC22" s="1">
        <v>533.99840000000006</v>
      </c>
      <c r="AD22" s="1"/>
      <c r="AE22" s="1">
        <f t="shared" si="9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5" t="s">
        <v>57</v>
      </c>
      <c r="B23" s="15" t="s">
        <v>33</v>
      </c>
      <c r="C23" s="15"/>
      <c r="D23" s="15">
        <v>1.5149999999999999</v>
      </c>
      <c r="E23" s="15"/>
      <c r="F23" s="15">
        <v>1.5149999999999999</v>
      </c>
      <c r="G23" s="16">
        <v>0</v>
      </c>
      <c r="H23" s="15" t="e">
        <v>#N/A</v>
      </c>
      <c r="I23" s="15" t="s">
        <v>43</v>
      </c>
      <c r="J23" s="15"/>
      <c r="K23" s="15">
        <f t="shared" si="2"/>
        <v>0</v>
      </c>
      <c r="L23" s="15"/>
      <c r="M23" s="15"/>
      <c r="N23" s="17"/>
      <c r="O23" s="15"/>
      <c r="P23" s="15"/>
      <c r="Q23" s="15">
        <f t="shared" si="3"/>
        <v>0</v>
      </c>
      <c r="R23" s="18"/>
      <c r="S23" s="18"/>
      <c r="T23" s="18"/>
      <c r="U23" s="15"/>
      <c r="V23" s="15" t="e">
        <f t="shared" si="8"/>
        <v>#DIV/0!</v>
      </c>
      <c r="W23" s="15" t="e">
        <f t="shared" si="4"/>
        <v>#DIV/0!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/>
      <c r="AE23" s="15">
        <f t="shared" si="9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5" t="s">
        <v>58</v>
      </c>
      <c r="B24" s="15" t="s">
        <v>33</v>
      </c>
      <c r="C24" s="15"/>
      <c r="D24" s="15">
        <v>1.492</v>
      </c>
      <c r="E24" s="15"/>
      <c r="F24" s="15">
        <v>1.492</v>
      </c>
      <c r="G24" s="16">
        <v>0</v>
      </c>
      <c r="H24" s="15" t="e">
        <v>#N/A</v>
      </c>
      <c r="I24" s="15" t="s">
        <v>43</v>
      </c>
      <c r="J24" s="15"/>
      <c r="K24" s="15">
        <f t="shared" si="2"/>
        <v>0</v>
      </c>
      <c r="L24" s="15"/>
      <c r="M24" s="15"/>
      <c r="N24" s="17"/>
      <c r="O24" s="15"/>
      <c r="P24" s="15"/>
      <c r="Q24" s="15">
        <f t="shared" si="3"/>
        <v>0</v>
      </c>
      <c r="R24" s="18"/>
      <c r="S24" s="18"/>
      <c r="T24" s="18"/>
      <c r="U24" s="15"/>
      <c r="V24" s="15" t="e">
        <f t="shared" si="8"/>
        <v>#DIV/0!</v>
      </c>
      <c r="W24" s="15" t="e">
        <f t="shared" si="4"/>
        <v>#DIV/0!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/>
      <c r="AE24" s="15">
        <f t="shared" si="9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59</v>
      </c>
      <c r="B25" s="1" t="s">
        <v>33</v>
      </c>
      <c r="C25" s="1">
        <v>2701.681</v>
      </c>
      <c r="D25" s="1">
        <v>1659.94</v>
      </c>
      <c r="E25" s="1">
        <v>1464.605</v>
      </c>
      <c r="F25" s="1">
        <v>2533.2829999999999</v>
      </c>
      <c r="G25" s="6">
        <v>1</v>
      </c>
      <c r="H25" s="1">
        <v>55</v>
      </c>
      <c r="I25" s="1" t="s">
        <v>34</v>
      </c>
      <c r="J25" s="1">
        <v>1402.23</v>
      </c>
      <c r="K25" s="1">
        <f t="shared" si="2"/>
        <v>62.375</v>
      </c>
      <c r="L25" s="1"/>
      <c r="M25" s="1"/>
      <c r="N25" s="10"/>
      <c r="O25" s="1">
        <v>0</v>
      </c>
      <c r="P25" s="1"/>
      <c r="Q25" s="1">
        <f t="shared" si="3"/>
        <v>292.92099999999999</v>
      </c>
      <c r="R25" s="5">
        <f t="shared" ref="R25" si="17">10*Q25-P25-O25-F25</f>
        <v>395.92700000000013</v>
      </c>
      <c r="S25" s="5">
        <f>R25</f>
        <v>395.92700000000013</v>
      </c>
      <c r="T25" s="5"/>
      <c r="U25" s="1"/>
      <c r="V25" s="1">
        <f>(F25+O25+P25+S25)/Q25</f>
        <v>10</v>
      </c>
      <c r="W25" s="1">
        <f t="shared" si="4"/>
        <v>8.6483488722215203</v>
      </c>
      <c r="X25" s="1">
        <v>307.43680000000001</v>
      </c>
      <c r="Y25" s="1">
        <v>281.66680000000002</v>
      </c>
      <c r="Z25" s="1">
        <v>290.44920000000002</v>
      </c>
      <c r="AA25" s="1">
        <v>397.42520000000002</v>
      </c>
      <c r="AB25" s="1">
        <v>407.17680000000001</v>
      </c>
      <c r="AC25" s="1">
        <v>362.06779999999998</v>
      </c>
      <c r="AD25" s="1"/>
      <c r="AE25" s="1">
        <f>ROUND(S25*G25,0)</f>
        <v>396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60</v>
      </c>
      <c r="B26" s="1" t="s">
        <v>33</v>
      </c>
      <c r="C26" s="1">
        <v>58.142000000000003</v>
      </c>
      <c r="D26" s="1">
        <v>371.52300000000002</v>
      </c>
      <c r="E26" s="1">
        <v>208.30699999999999</v>
      </c>
      <c r="F26" s="1">
        <v>138.768</v>
      </c>
      <c r="G26" s="6">
        <v>1</v>
      </c>
      <c r="H26" s="1">
        <v>60</v>
      </c>
      <c r="I26" s="1" t="s">
        <v>34</v>
      </c>
      <c r="J26" s="1">
        <v>211.3</v>
      </c>
      <c r="K26" s="1">
        <f t="shared" si="2"/>
        <v>-2.9930000000000234</v>
      </c>
      <c r="L26" s="1"/>
      <c r="M26" s="1"/>
      <c r="N26" s="10">
        <v>429.17919999999998</v>
      </c>
      <c r="O26" s="1">
        <v>0</v>
      </c>
      <c r="P26" s="1">
        <f>VLOOKUP(A26,[1]Sheet!$A:$AE,31,0)</f>
        <v>360</v>
      </c>
      <c r="Q26" s="1">
        <f t="shared" si="3"/>
        <v>41.6614</v>
      </c>
      <c r="R26" s="5"/>
      <c r="S26" s="5"/>
      <c r="T26" s="5"/>
      <c r="U26" s="1"/>
      <c r="V26" s="1">
        <f t="shared" si="8"/>
        <v>11.971945253880092</v>
      </c>
      <c r="W26" s="1">
        <f t="shared" si="4"/>
        <v>11.971945253880092</v>
      </c>
      <c r="X26" s="1">
        <v>45.095799999999997</v>
      </c>
      <c r="Y26" s="1">
        <v>64.254800000000003</v>
      </c>
      <c r="Z26" s="1">
        <v>63.476199999999992</v>
      </c>
      <c r="AA26" s="1">
        <v>45.796599999999998</v>
      </c>
      <c r="AB26" s="1">
        <v>58.317600000000013</v>
      </c>
      <c r="AC26" s="1">
        <v>52.571800000000003</v>
      </c>
      <c r="AD26" s="1" t="s">
        <v>61</v>
      </c>
      <c r="AE26" s="1">
        <f t="shared" si="9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62</v>
      </c>
      <c r="B27" s="1" t="s">
        <v>33</v>
      </c>
      <c r="C27" s="1">
        <v>3305.9029999999998</v>
      </c>
      <c r="D27" s="1">
        <v>6893.3729999999996</v>
      </c>
      <c r="E27" s="1">
        <v>3636.17</v>
      </c>
      <c r="F27" s="1">
        <v>5497.9859999999999</v>
      </c>
      <c r="G27" s="6">
        <v>1</v>
      </c>
      <c r="H27" s="1">
        <v>60</v>
      </c>
      <c r="I27" s="1" t="s">
        <v>34</v>
      </c>
      <c r="J27" s="1">
        <v>3517.5</v>
      </c>
      <c r="K27" s="1">
        <f t="shared" si="2"/>
        <v>118.67000000000007</v>
      </c>
      <c r="L27" s="1"/>
      <c r="M27" s="1"/>
      <c r="N27" s="10">
        <v>800</v>
      </c>
      <c r="O27" s="1">
        <v>1300</v>
      </c>
      <c r="P27" s="1"/>
      <c r="Q27" s="1">
        <f t="shared" si="3"/>
        <v>727.23400000000004</v>
      </c>
      <c r="R27" s="5">
        <f t="shared" ref="R27" si="18">10*Q27-P27-O27-F27</f>
        <v>474.35400000000027</v>
      </c>
      <c r="S27" s="5">
        <f>R27</f>
        <v>474.35400000000027</v>
      </c>
      <c r="T27" s="5"/>
      <c r="U27" s="1"/>
      <c r="V27" s="1">
        <f>(F27+O27+P27+S27)/Q27</f>
        <v>10</v>
      </c>
      <c r="W27" s="1">
        <f t="shared" si="4"/>
        <v>9.3477285165435049</v>
      </c>
      <c r="X27" s="1">
        <v>809.16180000000008</v>
      </c>
      <c r="Y27" s="1">
        <v>786.49440000000004</v>
      </c>
      <c r="Z27" s="1">
        <v>817.29719999999998</v>
      </c>
      <c r="AA27" s="1">
        <v>945.35599999999999</v>
      </c>
      <c r="AB27" s="1">
        <v>891.83619999999996</v>
      </c>
      <c r="AC27" s="1">
        <v>685.91099999999994</v>
      </c>
      <c r="AD27" s="1"/>
      <c r="AE27" s="1">
        <f>ROUND(S27*G27,0)</f>
        <v>474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63</v>
      </c>
      <c r="B28" s="1" t="s">
        <v>33</v>
      </c>
      <c r="C28" s="1">
        <v>536.58299999999997</v>
      </c>
      <c r="D28" s="1">
        <v>74.09</v>
      </c>
      <c r="E28" s="1">
        <v>151.41399999999999</v>
      </c>
      <c r="F28" s="1">
        <v>425.04300000000001</v>
      </c>
      <c r="G28" s="6">
        <v>1</v>
      </c>
      <c r="H28" s="1">
        <v>50</v>
      </c>
      <c r="I28" s="1" t="s">
        <v>34</v>
      </c>
      <c r="J28" s="1">
        <v>139.35</v>
      </c>
      <c r="K28" s="1">
        <f t="shared" si="2"/>
        <v>12.063999999999993</v>
      </c>
      <c r="L28" s="1"/>
      <c r="M28" s="1"/>
      <c r="N28" s="10"/>
      <c r="O28" s="1">
        <v>0</v>
      </c>
      <c r="P28" s="1"/>
      <c r="Q28" s="1">
        <f t="shared" si="3"/>
        <v>30.282799999999998</v>
      </c>
      <c r="R28" s="5"/>
      <c r="S28" s="5"/>
      <c r="T28" s="5"/>
      <c r="U28" s="1"/>
      <c r="V28" s="1">
        <f t="shared" si="8"/>
        <v>14.035789292931963</v>
      </c>
      <c r="W28" s="1">
        <f t="shared" si="4"/>
        <v>14.035789292931963</v>
      </c>
      <c r="X28" s="1">
        <v>27.958200000000001</v>
      </c>
      <c r="Y28" s="1">
        <v>29.9984</v>
      </c>
      <c r="Z28" s="1">
        <v>33.274000000000001</v>
      </c>
      <c r="AA28" s="1">
        <v>56.543799999999997</v>
      </c>
      <c r="AB28" s="1">
        <v>62.442799999999998</v>
      </c>
      <c r="AC28" s="1">
        <v>47.911799999999999</v>
      </c>
      <c r="AD28" s="19" t="s">
        <v>44</v>
      </c>
      <c r="AE28" s="1">
        <f t="shared" si="9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64</v>
      </c>
      <c r="B29" s="1" t="s">
        <v>33</v>
      </c>
      <c r="C29" s="1">
        <v>2156.509</v>
      </c>
      <c r="D29" s="1">
        <v>1561.0170000000001</v>
      </c>
      <c r="E29" s="1">
        <v>1123.2059999999999</v>
      </c>
      <c r="F29" s="1">
        <v>2233.0540000000001</v>
      </c>
      <c r="G29" s="6">
        <v>1</v>
      </c>
      <c r="H29" s="1">
        <v>55</v>
      </c>
      <c r="I29" s="1" t="s">
        <v>34</v>
      </c>
      <c r="J29" s="1">
        <v>1086.48</v>
      </c>
      <c r="K29" s="1">
        <f t="shared" si="2"/>
        <v>36.725999999999885</v>
      </c>
      <c r="L29" s="1"/>
      <c r="M29" s="1"/>
      <c r="N29" s="10"/>
      <c r="O29" s="1">
        <v>0</v>
      </c>
      <c r="P29" s="1"/>
      <c r="Q29" s="1">
        <f t="shared" si="3"/>
        <v>224.64119999999997</v>
      </c>
      <c r="R29" s="5">
        <f t="shared" ref="R29:R38" si="19">10*Q29-P29-O29-F29</f>
        <v>13.35799999999972</v>
      </c>
      <c r="S29" s="5">
        <f t="shared" ref="S29:S38" si="20">R29</f>
        <v>13.35799999999972</v>
      </c>
      <c r="T29" s="5"/>
      <c r="U29" s="1"/>
      <c r="V29" s="1">
        <f t="shared" ref="V29:V38" si="21">(F29+O29+P29+S29)/Q29</f>
        <v>10</v>
      </c>
      <c r="W29" s="1">
        <f t="shared" si="4"/>
        <v>9.9405362863090136</v>
      </c>
      <c r="X29" s="1">
        <v>248.17019999999999</v>
      </c>
      <c r="Y29" s="1">
        <v>225.506</v>
      </c>
      <c r="Z29" s="1">
        <v>234.01859999999999</v>
      </c>
      <c r="AA29" s="1">
        <v>330.95359999999999</v>
      </c>
      <c r="AB29" s="1">
        <v>341.26780000000002</v>
      </c>
      <c r="AC29" s="1">
        <v>248.86160000000001</v>
      </c>
      <c r="AD29" s="1"/>
      <c r="AE29" s="1">
        <f t="shared" ref="AE29:AE38" si="22">ROUND(S29*G29,0)</f>
        <v>13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65</v>
      </c>
      <c r="B30" s="1" t="s">
        <v>33</v>
      </c>
      <c r="C30" s="1">
        <v>2925.8589999999999</v>
      </c>
      <c r="D30" s="1">
        <v>3081.8</v>
      </c>
      <c r="E30" s="1">
        <v>2239.5639999999999</v>
      </c>
      <c r="F30" s="1">
        <v>2924.8679999999999</v>
      </c>
      <c r="G30" s="6">
        <v>1</v>
      </c>
      <c r="H30" s="1">
        <v>60</v>
      </c>
      <c r="I30" s="1" t="s">
        <v>34</v>
      </c>
      <c r="J30" s="1">
        <v>2157.5</v>
      </c>
      <c r="K30" s="1">
        <f t="shared" si="2"/>
        <v>82.063999999999851</v>
      </c>
      <c r="L30" s="1"/>
      <c r="M30" s="1"/>
      <c r="N30" s="10">
        <v>900</v>
      </c>
      <c r="O30" s="1">
        <v>1300</v>
      </c>
      <c r="P30" s="1"/>
      <c r="Q30" s="1">
        <f t="shared" si="3"/>
        <v>447.91279999999995</v>
      </c>
      <c r="R30" s="5">
        <f t="shared" si="19"/>
        <v>254.25999999999976</v>
      </c>
      <c r="S30" s="5">
        <f t="shared" si="20"/>
        <v>254.25999999999976</v>
      </c>
      <c r="T30" s="5"/>
      <c r="U30" s="1"/>
      <c r="V30" s="1">
        <f t="shared" si="21"/>
        <v>10.000000000000002</v>
      </c>
      <c r="W30" s="1">
        <f t="shared" si="4"/>
        <v>9.4323448671259253</v>
      </c>
      <c r="X30" s="1">
        <v>537.40359999999998</v>
      </c>
      <c r="Y30" s="1">
        <v>514.82240000000002</v>
      </c>
      <c r="Z30" s="1">
        <v>504.18740000000003</v>
      </c>
      <c r="AA30" s="1">
        <v>556.65480000000002</v>
      </c>
      <c r="AB30" s="1">
        <v>585.44179999999994</v>
      </c>
      <c r="AC30" s="1">
        <v>501.19799999999998</v>
      </c>
      <c r="AD30" s="1"/>
      <c r="AE30" s="1">
        <f t="shared" si="22"/>
        <v>254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66</v>
      </c>
      <c r="B31" s="1" t="s">
        <v>33</v>
      </c>
      <c r="C31" s="1">
        <v>2707.6660000000002</v>
      </c>
      <c r="D31" s="1">
        <v>2113.77</v>
      </c>
      <c r="E31" s="1">
        <v>1487.6980000000001</v>
      </c>
      <c r="F31" s="1">
        <v>2870.9540000000002</v>
      </c>
      <c r="G31" s="6">
        <v>1</v>
      </c>
      <c r="H31" s="1">
        <v>60</v>
      </c>
      <c r="I31" s="1" t="s">
        <v>34</v>
      </c>
      <c r="J31" s="1">
        <v>1447.6</v>
      </c>
      <c r="K31" s="1">
        <f t="shared" si="2"/>
        <v>40.098000000000184</v>
      </c>
      <c r="L31" s="1"/>
      <c r="M31" s="1"/>
      <c r="N31" s="10"/>
      <c r="O31" s="1">
        <v>0</v>
      </c>
      <c r="P31" s="1"/>
      <c r="Q31" s="1">
        <f t="shared" si="3"/>
        <v>297.53960000000001</v>
      </c>
      <c r="R31" s="5">
        <f t="shared" si="19"/>
        <v>104.44200000000001</v>
      </c>
      <c r="S31" s="5">
        <f t="shared" si="20"/>
        <v>104.44200000000001</v>
      </c>
      <c r="T31" s="5"/>
      <c r="U31" s="1"/>
      <c r="V31" s="1">
        <f t="shared" si="21"/>
        <v>10</v>
      </c>
      <c r="W31" s="1">
        <f t="shared" si="4"/>
        <v>9.648981177631482</v>
      </c>
      <c r="X31" s="1">
        <v>310.11020000000002</v>
      </c>
      <c r="Y31" s="1">
        <v>320.78219999999999</v>
      </c>
      <c r="Z31" s="1">
        <v>320.28300000000002</v>
      </c>
      <c r="AA31" s="1">
        <v>432.8732</v>
      </c>
      <c r="AB31" s="1">
        <v>457.31799999999998</v>
      </c>
      <c r="AC31" s="1">
        <v>394.14679999999998</v>
      </c>
      <c r="AD31" s="1"/>
      <c r="AE31" s="1">
        <f t="shared" si="22"/>
        <v>104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67</v>
      </c>
      <c r="B32" s="1" t="s">
        <v>33</v>
      </c>
      <c r="C32" s="1">
        <v>1147.329</v>
      </c>
      <c r="D32" s="1">
        <v>264.60000000000002</v>
      </c>
      <c r="E32" s="1">
        <v>492.80799999999999</v>
      </c>
      <c r="F32" s="1">
        <v>773.47699999999998</v>
      </c>
      <c r="G32" s="6">
        <v>1</v>
      </c>
      <c r="H32" s="1">
        <v>60</v>
      </c>
      <c r="I32" s="1" t="s">
        <v>34</v>
      </c>
      <c r="J32" s="1">
        <v>471.01</v>
      </c>
      <c r="K32" s="1">
        <f t="shared" si="2"/>
        <v>21.798000000000002</v>
      </c>
      <c r="L32" s="1"/>
      <c r="M32" s="1"/>
      <c r="N32" s="10"/>
      <c r="O32" s="1">
        <v>0</v>
      </c>
      <c r="P32" s="1"/>
      <c r="Q32" s="1">
        <f t="shared" si="3"/>
        <v>98.561599999999999</v>
      </c>
      <c r="R32" s="5">
        <f t="shared" si="19"/>
        <v>212.13900000000001</v>
      </c>
      <c r="S32" s="5">
        <f t="shared" si="20"/>
        <v>212.13900000000001</v>
      </c>
      <c r="T32" s="5"/>
      <c r="U32" s="1"/>
      <c r="V32" s="1">
        <f t="shared" si="21"/>
        <v>10</v>
      </c>
      <c r="W32" s="1">
        <f t="shared" si="4"/>
        <v>7.8476506063213254</v>
      </c>
      <c r="X32" s="1">
        <v>110.0718</v>
      </c>
      <c r="Y32" s="1">
        <v>79.892799999999994</v>
      </c>
      <c r="Z32" s="1">
        <v>83.241200000000006</v>
      </c>
      <c r="AA32" s="1">
        <v>131.0822</v>
      </c>
      <c r="AB32" s="1">
        <v>134.12979999999999</v>
      </c>
      <c r="AC32" s="1">
        <v>110.99079999999999</v>
      </c>
      <c r="AD32" s="1"/>
      <c r="AE32" s="1">
        <f t="shared" si="22"/>
        <v>212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68</v>
      </c>
      <c r="B33" s="1" t="s">
        <v>33</v>
      </c>
      <c r="C33" s="1">
        <v>1144.615</v>
      </c>
      <c r="D33" s="1">
        <v>321.03199999999998</v>
      </c>
      <c r="E33" s="1">
        <v>521.93200000000002</v>
      </c>
      <c r="F33" s="1">
        <v>803.60699999999997</v>
      </c>
      <c r="G33" s="6">
        <v>1</v>
      </c>
      <c r="H33" s="1">
        <v>60</v>
      </c>
      <c r="I33" s="1" t="s">
        <v>34</v>
      </c>
      <c r="J33" s="1">
        <v>494.4</v>
      </c>
      <c r="K33" s="1">
        <f t="shared" si="2"/>
        <v>27.532000000000039</v>
      </c>
      <c r="L33" s="1"/>
      <c r="M33" s="1"/>
      <c r="N33" s="10"/>
      <c r="O33" s="1">
        <v>0</v>
      </c>
      <c r="P33" s="1"/>
      <c r="Q33" s="1">
        <f t="shared" si="3"/>
        <v>104.38640000000001</v>
      </c>
      <c r="R33" s="5">
        <f t="shared" si="19"/>
        <v>240.25700000000006</v>
      </c>
      <c r="S33" s="5">
        <f t="shared" si="20"/>
        <v>240.25700000000006</v>
      </c>
      <c r="T33" s="5"/>
      <c r="U33" s="1"/>
      <c r="V33" s="1">
        <f t="shared" si="21"/>
        <v>10</v>
      </c>
      <c r="W33" s="1">
        <f t="shared" si="4"/>
        <v>7.6983879126016408</v>
      </c>
      <c r="X33" s="1">
        <v>117.884</v>
      </c>
      <c r="Y33" s="1">
        <v>86.811199999999999</v>
      </c>
      <c r="Z33" s="1">
        <v>90.954399999999993</v>
      </c>
      <c r="AA33" s="1">
        <v>140.96639999999999</v>
      </c>
      <c r="AB33" s="1">
        <v>141.1524</v>
      </c>
      <c r="AC33" s="1">
        <v>131.07239999999999</v>
      </c>
      <c r="AD33" s="1"/>
      <c r="AE33" s="1">
        <f t="shared" si="22"/>
        <v>240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69</v>
      </c>
      <c r="B34" s="1" t="s">
        <v>33</v>
      </c>
      <c r="C34" s="1">
        <v>830.14099999999996</v>
      </c>
      <c r="D34" s="1">
        <v>806.66899999999998</v>
      </c>
      <c r="E34" s="1">
        <v>571.97500000000002</v>
      </c>
      <c r="F34" s="1">
        <v>885.23199999999997</v>
      </c>
      <c r="G34" s="6">
        <v>1</v>
      </c>
      <c r="H34" s="1">
        <v>60</v>
      </c>
      <c r="I34" s="1" t="s">
        <v>34</v>
      </c>
      <c r="J34" s="1">
        <v>542.35</v>
      </c>
      <c r="K34" s="1">
        <f t="shared" si="2"/>
        <v>29.625</v>
      </c>
      <c r="L34" s="1"/>
      <c r="M34" s="1"/>
      <c r="N34" s="10"/>
      <c r="O34" s="1">
        <v>0</v>
      </c>
      <c r="P34" s="1"/>
      <c r="Q34" s="1">
        <f t="shared" si="3"/>
        <v>114.39500000000001</v>
      </c>
      <c r="R34" s="5">
        <f t="shared" si="19"/>
        <v>258.71800000000007</v>
      </c>
      <c r="S34" s="5">
        <f t="shared" si="20"/>
        <v>258.71800000000007</v>
      </c>
      <c r="T34" s="5"/>
      <c r="U34" s="1"/>
      <c r="V34" s="1">
        <f t="shared" si="21"/>
        <v>10</v>
      </c>
      <c r="W34" s="1">
        <f t="shared" si="4"/>
        <v>7.7383801739586513</v>
      </c>
      <c r="X34" s="1">
        <v>130.7296</v>
      </c>
      <c r="Y34" s="1">
        <v>112.871</v>
      </c>
      <c r="Z34" s="1">
        <v>116.3308</v>
      </c>
      <c r="AA34" s="1">
        <v>158.8604</v>
      </c>
      <c r="AB34" s="1">
        <v>164.63579999999999</v>
      </c>
      <c r="AC34" s="1">
        <v>161.98939999999999</v>
      </c>
      <c r="AD34" s="1"/>
      <c r="AE34" s="1">
        <f t="shared" si="22"/>
        <v>259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70</v>
      </c>
      <c r="B35" s="1" t="s">
        <v>33</v>
      </c>
      <c r="C35" s="1">
        <v>113.288</v>
      </c>
      <c r="D35" s="1">
        <v>79.722999999999999</v>
      </c>
      <c r="E35" s="1">
        <v>72.257999999999996</v>
      </c>
      <c r="F35" s="1">
        <v>104.503</v>
      </c>
      <c r="G35" s="6">
        <v>1</v>
      </c>
      <c r="H35" s="1">
        <v>35</v>
      </c>
      <c r="I35" s="1" t="s">
        <v>34</v>
      </c>
      <c r="J35" s="1">
        <v>69.7</v>
      </c>
      <c r="K35" s="1">
        <f t="shared" si="2"/>
        <v>2.5579999999999927</v>
      </c>
      <c r="L35" s="1"/>
      <c r="M35" s="1"/>
      <c r="N35" s="10">
        <v>46.365300000000083</v>
      </c>
      <c r="O35" s="1">
        <v>0</v>
      </c>
      <c r="P35" s="1"/>
      <c r="Q35" s="1">
        <f t="shared" si="3"/>
        <v>14.451599999999999</v>
      </c>
      <c r="R35" s="5">
        <f t="shared" si="19"/>
        <v>40.012999999999991</v>
      </c>
      <c r="S35" s="5">
        <f t="shared" si="20"/>
        <v>40.012999999999991</v>
      </c>
      <c r="T35" s="5"/>
      <c r="U35" s="1"/>
      <c r="V35" s="1">
        <f t="shared" si="21"/>
        <v>10</v>
      </c>
      <c r="W35" s="1">
        <f t="shared" si="4"/>
        <v>7.2312408314650289</v>
      </c>
      <c r="X35" s="1">
        <v>15.402200000000001</v>
      </c>
      <c r="Y35" s="1">
        <v>17.8308</v>
      </c>
      <c r="Z35" s="1">
        <v>22.246600000000001</v>
      </c>
      <c r="AA35" s="1">
        <v>20.476600000000001</v>
      </c>
      <c r="AB35" s="1">
        <v>12.686</v>
      </c>
      <c r="AC35" s="1">
        <v>24.606200000000001</v>
      </c>
      <c r="AD35" s="1"/>
      <c r="AE35" s="1">
        <f t="shared" si="22"/>
        <v>40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71</v>
      </c>
      <c r="B36" s="1" t="s">
        <v>33</v>
      </c>
      <c r="C36" s="1">
        <v>388.95400000000001</v>
      </c>
      <c r="D36" s="1">
        <v>83.132999999999996</v>
      </c>
      <c r="E36" s="1">
        <v>290.43299999999999</v>
      </c>
      <c r="F36" s="1">
        <v>136.833</v>
      </c>
      <c r="G36" s="6">
        <v>1</v>
      </c>
      <c r="H36" s="1">
        <v>30</v>
      </c>
      <c r="I36" s="1" t="s">
        <v>34</v>
      </c>
      <c r="J36" s="1">
        <v>282.60000000000002</v>
      </c>
      <c r="K36" s="1">
        <f t="shared" si="2"/>
        <v>7.83299999999997</v>
      </c>
      <c r="L36" s="1"/>
      <c r="M36" s="1"/>
      <c r="N36" s="10">
        <v>221.24780000000021</v>
      </c>
      <c r="O36" s="1">
        <v>106.8639999999999</v>
      </c>
      <c r="P36" s="1">
        <f>VLOOKUP(A36,[1]Sheet!$A:$AE,31,0)</f>
        <v>192.5</v>
      </c>
      <c r="Q36" s="1">
        <f t="shared" si="3"/>
        <v>58.086599999999997</v>
      </c>
      <c r="R36" s="5">
        <f t="shared" si="19"/>
        <v>144.66900000000007</v>
      </c>
      <c r="S36" s="5">
        <f t="shared" si="20"/>
        <v>144.66900000000007</v>
      </c>
      <c r="T36" s="5"/>
      <c r="U36" s="1"/>
      <c r="V36" s="1">
        <f t="shared" si="21"/>
        <v>10</v>
      </c>
      <c r="W36" s="1">
        <f t="shared" si="4"/>
        <v>7.5094255818037192</v>
      </c>
      <c r="X36" s="1">
        <v>49.3994</v>
      </c>
      <c r="Y36" s="1">
        <v>63.225999999999999</v>
      </c>
      <c r="Z36" s="1">
        <v>63.387</v>
      </c>
      <c r="AA36" s="1">
        <v>61.049199999999999</v>
      </c>
      <c r="AB36" s="1">
        <v>61.534000000000013</v>
      </c>
      <c r="AC36" s="1">
        <v>72.266600000000011</v>
      </c>
      <c r="AD36" s="1"/>
      <c r="AE36" s="1">
        <f t="shared" si="22"/>
        <v>145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72</v>
      </c>
      <c r="B37" s="1" t="s">
        <v>33</v>
      </c>
      <c r="C37" s="1">
        <v>440.18400000000003</v>
      </c>
      <c r="D37" s="1"/>
      <c r="E37" s="1">
        <v>209.208</v>
      </c>
      <c r="F37" s="1">
        <v>189.31200000000001</v>
      </c>
      <c r="G37" s="6">
        <v>1</v>
      </c>
      <c r="H37" s="1">
        <v>30</v>
      </c>
      <c r="I37" s="1" t="s">
        <v>34</v>
      </c>
      <c r="J37" s="1">
        <v>204.4</v>
      </c>
      <c r="K37" s="1">
        <f t="shared" si="2"/>
        <v>4.8079999999999927</v>
      </c>
      <c r="L37" s="1"/>
      <c r="M37" s="1"/>
      <c r="N37" s="10"/>
      <c r="O37" s="1">
        <v>97.979600000000062</v>
      </c>
      <c r="P37" s="1"/>
      <c r="Q37" s="1">
        <f t="shared" si="3"/>
        <v>41.8416</v>
      </c>
      <c r="R37" s="5">
        <f t="shared" si="19"/>
        <v>131.12439999999992</v>
      </c>
      <c r="S37" s="5">
        <f t="shared" si="20"/>
        <v>131.12439999999992</v>
      </c>
      <c r="T37" s="5"/>
      <c r="U37" s="1"/>
      <c r="V37" s="1">
        <f t="shared" si="21"/>
        <v>10</v>
      </c>
      <c r="W37" s="1">
        <f t="shared" si="4"/>
        <v>6.8661714657183301</v>
      </c>
      <c r="X37" s="1">
        <v>41.603999999999999</v>
      </c>
      <c r="Y37" s="1">
        <v>41.108400000000003</v>
      </c>
      <c r="Z37" s="1">
        <v>34.425400000000003</v>
      </c>
      <c r="AA37" s="1">
        <v>49.938000000000002</v>
      </c>
      <c r="AB37" s="1">
        <v>53.852400000000003</v>
      </c>
      <c r="AC37" s="1">
        <v>54.2134</v>
      </c>
      <c r="AD37" s="1"/>
      <c r="AE37" s="1">
        <f t="shared" si="22"/>
        <v>131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73</v>
      </c>
      <c r="B38" s="1" t="s">
        <v>33</v>
      </c>
      <c r="C38" s="1">
        <v>872.78300000000002</v>
      </c>
      <c r="D38" s="1"/>
      <c r="E38" s="1">
        <v>421.02699999999999</v>
      </c>
      <c r="F38" s="1">
        <v>368.536</v>
      </c>
      <c r="G38" s="6">
        <v>1</v>
      </c>
      <c r="H38" s="1">
        <v>30</v>
      </c>
      <c r="I38" s="1" t="s">
        <v>34</v>
      </c>
      <c r="J38" s="1">
        <v>413.6</v>
      </c>
      <c r="K38" s="1">
        <f t="shared" ref="K38:K69" si="23">E38-J38</f>
        <v>7.4269999999999641</v>
      </c>
      <c r="L38" s="1"/>
      <c r="M38" s="1"/>
      <c r="N38" s="10"/>
      <c r="O38" s="1">
        <v>154.1116000000001</v>
      </c>
      <c r="P38" s="1"/>
      <c r="Q38" s="1">
        <f t="shared" si="3"/>
        <v>84.205399999999997</v>
      </c>
      <c r="R38" s="5">
        <f t="shared" si="19"/>
        <v>319.40639999999991</v>
      </c>
      <c r="S38" s="5">
        <f t="shared" si="20"/>
        <v>319.40639999999991</v>
      </c>
      <c r="T38" s="5"/>
      <c r="U38" s="1"/>
      <c r="V38" s="1">
        <f t="shared" si="21"/>
        <v>10.000000000000002</v>
      </c>
      <c r="W38" s="1">
        <f t="shared" si="4"/>
        <v>6.2068180900512333</v>
      </c>
      <c r="X38" s="1">
        <v>82.169000000000011</v>
      </c>
      <c r="Y38" s="1">
        <v>78.554600000000008</v>
      </c>
      <c r="Z38" s="1">
        <v>74.990399999999994</v>
      </c>
      <c r="AA38" s="1">
        <v>95.513800000000003</v>
      </c>
      <c r="AB38" s="1">
        <v>109.1118</v>
      </c>
      <c r="AC38" s="1">
        <v>120.29940000000001</v>
      </c>
      <c r="AD38" s="1"/>
      <c r="AE38" s="1">
        <f t="shared" si="22"/>
        <v>319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74</v>
      </c>
      <c r="B39" s="1" t="s">
        <v>33</v>
      </c>
      <c r="C39" s="1">
        <v>258.01400000000001</v>
      </c>
      <c r="D39" s="1">
        <v>105.633</v>
      </c>
      <c r="E39" s="1">
        <v>99.388000000000005</v>
      </c>
      <c r="F39" s="1">
        <v>250.85499999999999</v>
      </c>
      <c r="G39" s="6">
        <v>1</v>
      </c>
      <c r="H39" s="1">
        <v>45</v>
      </c>
      <c r="I39" s="1" t="s">
        <v>34</v>
      </c>
      <c r="J39" s="1">
        <v>93.5</v>
      </c>
      <c r="K39" s="1">
        <f t="shared" si="23"/>
        <v>5.8880000000000052</v>
      </c>
      <c r="L39" s="1"/>
      <c r="M39" s="1"/>
      <c r="N39" s="10"/>
      <c r="O39" s="1">
        <v>0</v>
      </c>
      <c r="P39" s="1"/>
      <c r="Q39" s="1">
        <f t="shared" si="3"/>
        <v>19.877600000000001</v>
      </c>
      <c r="R39" s="5"/>
      <c r="S39" s="5"/>
      <c r="T39" s="5"/>
      <c r="U39" s="1"/>
      <c r="V39" s="1">
        <f t="shared" si="8"/>
        <v>12.619984303940113</v>
      </c>
      <c r="W39" s="1">
        <f t="shared" si="4"/>
        <v>12.619984303940113</v>
      </c>
      <c r="X39" s="1">
        <v>19.3614</v>
      </c>
      <c r="Y39" s="1">
        <v>20.766999999999999</v>
      </c>
      <c r="Z39" s="1">
        <v>17.829999999999998</v>
      </c>
      <c r="AA39" s="1">
        <v>32.825000000000003</v>
      </c>
      <c r="AB39" s="1">
        <v>30.616</v>
      </c>
      <c r="AC39" s="1">
        <v>28.944400000000002</v>
      </c>
      <c r="AD39" s="1"/>
      <c r="AE39" s="1">
        <f t="shared" si="9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75</v>
      </c>
      <c r="B40" s="1" t="s">
        <v>33</v>
      </c>
      <c r="C40" s="1">
        <v>188.553</v>
      </c>
      <c r="D40" s="1">
        <v>41.189</v>
      </c>
      <c r="E40" s="1">
        <v>56.621000000000002</v>
      </c>
      <c r="F40" s="1">
        <v>169.10499999999999</v>
      </c>
      <c r="G40" s="6">
        <v>1</v>
      </c>
      <c r="H40" s="1">
        <v>40</v>
      </c>
      <c r="I40" s="1" t="s">
        <v>34</v>
      </c>
      <c r="J40" s="1">
        <v>59.1</v>
      </c>
      <c r="K40" s="1">
        <f t="shared" si="23"/>
        <v>-2.4789999999999992</v>
      </c>
      <c r="L40" s="1"/>
      <c r="M40" s="1"/>
      <c r="N40" s="10"/>
      <c r="O40" s="1">
        <v>0</v>
      </c>
      <c r="P40" s="1"/>
      <c r="Q40" s="1">
        <f t="shared" si="3"/>
        <v>11.324200000000001</v>
      </c>
      <c r="R40" s="5"/>
      <c r="S40" s="5"/>
      <c r="T40" s="5"/>
      <c r="U40" s="1"/>
      <c r="V40" s="1">
        <f t="shared" si="8"/>
        <v>14.933063704279329</v>
      </c>
      <c r="W40" s="1">
        <f t="shared" si="4"/>
        <v>14.933063704279329</v>
      </c>
      <c r="X40" s="1">
        <v>11.0396</v>
      </c>
      <c r="Y40" s="1">
        <v>8.5864000000000011</v>
      </c>
      <c r="Z40" s="1">
        <v>6.1886000000000001</v>
      </c>
      <c r="AA40" s="1">
        <v>20.017199999999999</v>
      </c>
      <c r="AB40" s="1">
        <v>20.000800000000002</v>
      </c>
      <c r="AC40" s="1">
        <v>28.382400000000001</v>
      </c>
      <c r="AD40" s="19" t="s">
        <v>44</v>
      </c>
      <c r="AE40" s="1">
        <f t="shared" si="9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76</v>
      </c>
      <c r="B41" s="1" t="s">
        <v>33</v>
      </c>
      <c r="C41" s="1">
        <v>2344.2649999999999</v>
      </c>
      <c r="D41" s="1">
        <v>447.80900000000003</v>
      </c>
      <c r="E41" s="1">
        <v>1365.579</v>
      </c>
      <c r="F41" s="1">
        <v>1093.7940000000001</v>
      </c>
      <c r="G41" s="6">
        <v>1</v>
      </c>
      <c r="H41" s="1">
        <v>40</v>
      </c>
      <c r="I41" s="1" t="s">
        <v>34</v>
      </c>
      <c r="J41" s="1">
        <v>1324.9</v>
      </c>
      <c r="K41" s="1">
        <f t="shared" si="23"/>
        <v>40.67899999999986</v>
      </c>
      <c r="L41" s="1"/>
      <c r="M41" s="1"/>
      <c r="N41" s="10">
        <v>89.030600000000732</v>
      </c>
      <c r="O41" s="1">
        <v>650</v>
      </c>
      <c r="P41" s="1"/>
      <c r="Q41" s="1">
        <f t="shared" si="3"/>
        <v>273.11579999999998</v>
      </c>
      <c r="R41" s="5">
        <f t="shared" ref="R41:R42" si="24">10*Q41-P41-O41-F41</f>
        <v>987.36399999999981</v>
      </c>
      <c r="S41" s="5">
        <f t="shared" ref="S41:S42" si="25">R41</f>
        <v>987.36399999999981</v>
      </c>
      <c r="T41" s="5"/>
      <c r="U41" s="1"/>
      <c r="V41" s="1">
        <f t="shared" ref="V41:V42" si="26">(F41+O41+P41+S41)/Q41</f>
        <v>10</v>
      </c>
      <c r="W41" s="1">
        <f t="shared" si="4"/>
        <v>6.3848155251362249</v>
      </c>
      <c r="X41" s="1">
        <v>286.88</v>
      </c>
      <c r="Y41" s="1">
        <v>244.74420000000001</v>
      </c>
      <c r="Z41" s="1">
        <v>231.02080000000001</v>
      </c>
      <c r="AA41" s="1">
        <v>286.83139999999997</v>
      </c>
      <c r="AB41" s="1">
        <v>299.95119999999997</v>
      </c>
      <c r="AC41" s="1">
        <v>362.17880000000002</v>
      </c>
      <c r="AD41" s="1" t="s">
        <v>77</v>
      </c>
      <c r="AE41" s="1">
        <f t="shared" ref="AE41:AE42" si="27">ROUND(S41*G41,0)</f>
        <v>987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78</v>
      </c>
      <c r="B42" s="1" t="s">
        <v>33</v>
      </c>
      <c r="C42" s="1">
        <v>224.52500000000001</v>
      </c>
      <c r="D42" s="1"/>
      <c r="E42" s="1">
        <v>117.327</v>
      </c>
      <c r="F42" s="1">
        <v>89.192999999999998</v>
      </c>
      <c r="G42" s="6">
        <v>1</v>
      </c>
      <c r="H42" s="1">
        <v>35</v>
      </c>
      <c r="I42" s="1" t="s">
        <v>34</v>
      </c>
      <c r="J42" s="1">
        <v>118</v>
      </c>
      <c r="K42" s="1">
        <f t="shared" si="23"/>
        <v>-0.67300000000000182</v>
      </c>
      <c r="L42" s="1"/>
      <c r="M42" s="1"/>
      <c r="N42" s="10"/>
      <c r="O42" s="1">
        <v>32.000999999999998</v>
      </c>
      <c r="P42" s="1"/>
      <c r="Q42" s="1">
        <f t="shared" si="3"/>
        <v>23.465399999999999</v>
      </c>
      <c r="R42" s="5">
        <f t="shared" si="24"/>
        <v>113.46</v>
      </c>
      <c r="S42" s="5">
        <f t="shared" si="25"/>
        <v>113.46</v>
      </c>
      <c r="T42" s="5"/>
      <c r="U42" s="1"/>
      <c r="V42" s="1">
        <f t="shared" si="26"/>
        <v>10</v>
      </c>
      <c r="W42" s="1">
        <f t="shared" si="4"/>
        <v>5.1647958270474827</v>
      </c>
      <c r="X42" s="1">
        <v>25.096</v>
      </c>
      <c r="Y42" s="1">
        <v>20.224</v>
      </c>
      <c r="Z42" s="1">
        <v>17.664999999999999</v>
      </c>
      <c r="AA42" s="1">
        <v>20.4238</v>
      </c>
      <c r="AB42" s="1">
        <v>21.325800000000001</v>
      </c>
      <c r="AC42" s="1">
        <v>27.831800000000001</v>
      </c>
      <c r="AD42" s="1"/>
      <c r="AE42" s="1">
        <f t="shared" si="27"/>
        <v>113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20" t="s">
        <v>79</v>
      </c>
      <c r="B43" s="20" t="s">
        <v>33</v>
      </c>
      <c r="C43" s="20"/>
      <c r="D43" s="20">
        <v>1.37</v>
      </c>
      <c r="E43" s="20"/>
      <c r="F43" s="20"/>
      <c r="G43" s="21">
        <v>0</v>
      </c>
      <c r="H43" s="20">
        <v>45</v>
      </c>
      <c r="I43" s="20" t="s">
        <v>34</v>
      </c>
      <c r="J43" s="20">
        <v>16</v>
      </c>
      <c r="K43" s="20">
        <f t="shared" si="23"/>
        <v>-16</v>
      </c>
      <c r="L43" s="20"/>
      <c r="M43" s="20"/>
      <c r="N43" s="22"/>
      <c r="O43" s="20"/>
      <c r="P43" s="20"/>
      <c r="Q43" s="20">
        <f t="shared" si="3"/>
        <v>0</v>
      </c>
      <c r="R43" s="23"/>
      <c r="S43" s="23"/>
      <c r="T43" s="23"/>
      <c r="U43" s="20"/>
      <c r="V43" s="20" t="e">
        <f t="shared" si="8"/>
        <v>#DIV/0!</v>
      </c>
      <c r="W43" s="20" t="e">
        <f t="shared" si="4"/>
        <v>#DIV/0!</v>
      </c>
      <c r="X43" s="20">
        <v>0</v>
      </c>
      <c r="Y43" s="20">
        <v>0</v>
      </c>
      <c r="Z43" s="20">
        <v>0.27400000000000002</v>
      </c>
      <c r="AA43" s="20">
        <v>0</v>
      </c>
      <c r="AB43" s="20">
        <v>0</v>
      </c>
      <c r="AC43" s="20">
        <v>-0.25</v>
      </c>
      <c r="AD43" s="20" t="s">
        <v>80</v>
      </c>
      <c r="AE43" s="20">
        <f t="shared" si="9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81</v>
      </c>
      <c r="B44" s="1" t="s">
        <v>33</v>
      </c>
      <c r="C44" s="1">
        <v>258.291</v>
      </c>
      <c r="D44" s="1">
        <v>115.988</v>
      </c>
      <c r="E44" s="1">
        <v>188.44</v>
      </c>
      <c r="F44" s="1">
        <v>150.20500000000001</v>
      </c>
      <c r="G44" s="6">
        <v>1</v>
      </c>
      <c r="H44" s="1">
        <v>30</v>
      </c>
      <c r="I44" s="1" t="s">
        <v>34</v>
      </c>
      <c r="J44" s="1">
        <v>187.2</v>
      </c>
      <c r="K44" s="1">
        <f t="shared" si="23"/>
        <v>1.2400000000000091</v>
      </c>
      <c r="L44" s="1"/>
      <c r="M44" s="1"/>
      <c r="N44" s="10">
        <v>2.6894999999998959</v>
      </c>
      <c r="O44" s="1">
        <v>133.5227999999999</v>
      </c>
      <c r="P44" s="1"/>
      <c r="Q44" s="1">
        <f t="shared" si="3"/>
        <v>37.688000000000002</v>
      </c>
      <c r="R44" s="5">
        <f t="shared" ref="R44" si="28">10*Q44-P44-O44-F44</f>
        <v>93.152200000000079</v>
      </c>
      <c r="S44" s="5">
        <f>R44</f>
        <v>93.152200000000079</v>
      </c>
      <c r="T44" s="5"/>
      <c r="U44" s="1"/>
      <c r="V44" s="1">
        <f>(F44+O44+P44+S44)/Q44</f>
        <v>10</v>
      </c>
      <c r="W44" s="1">
        <f t="shared" si="4"/>
        <v>7.5283326257694725</v>
      </c>
      <c r="X44" s="1">
        <v>31.417200000000001</v>
      </c>
      <c r="Y44" s="1">
        <v>38.062800000000003</v>
      </c>
      <c r="Z44" s="1">
        <v>34.045200000000001</v>
      </c>
      <c r="AA44" s="1">
        <v>42.356000000000002</v>
      </c>
      <c r="AB44" s="1">
        <v>40.790399999999998</v>
      </c>
      <c r="AC44" s="1">
        <v>52.8322</v>
      </c>
      <c r="AD44" s="1"/>
      <c r="AE44" s="1">
        <f>ROUND(S44*G44,0)</f>
        <v>93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82</v>
      </c>
      <c r="B45" s="1" t="s">
        <v>33</v>
      </c>
      <c r="C45" s="1">
        <v>62.637999999999998</v>
      </c>
      <c r="D45" s="1">
        <v>29.844000000000001</v>
      </c>
      <c r="E45" s="1">
        <v>28.233000000000001</v>
      </c>
      <c r="F45" s="1">
        <v>57.944000000000003</v>
      </c>
      <c r="G45" s="6">
        <v>1</v>
      </c>
      <c r="H45" s="1">
        <v>45</v>
      </c>
      <c r="I45" s="1" t="s">
        <v>34</v>
      </c>
      <c r="J45" s="1">
        <v>24.4</v>
      </c>
      <c r="K45" s="1">
        <f t="shared" si="23"/>
        <v>3.833000000000002</v>
      </c>
      <c r="L45" s="1"/>
      <c r="M45" s="1"/>
      <c r="N45" s="10">
        <v>20</v>
      </c>
      <c r="O45" s="1">
        <v>0</v>
      </c>
      <c r="P45" s="1"/>
      <c r="Q45" s="1">
        <f t="shared" si="3"/>
        <v>5.6466000000000003</v>
      </c>
      <c r="R45" s="5"/>
      <c r="S45" s="5"/>
      <c r="T45" s="5"/>
      <c r="U45" s="1"/>
      <c r="V45" s="1">
        <f t="shared" si="8"/>
        <v>10.26175043388942</v>
      </c>
      <c r="W45" s="1">
        <f t="shared" si="4"/>
        <v>10.26175043388942</v>
      </c>
      <c r="X45" s="1">
        <v>4.7921999999999993</v>
      </c>
      <c r="Y45" s="1">
        <v>4.2237999999999998</v>
      </c>
      <c r="Z45" s="1">
        <v>4.2316000000000003</v>
      </c>
      <c r="AA45" s="1">
        <v>8.2360000000000007</v>
      </c>
      <c r="AB45" s="1">
        <v>7.827</v>
      </c>
      <c r="AC45" s="1">
        <v>5.6936</v>
      </c>
      <c r="AD45" s="1"/>
      <c r="AE45" s="1">
        <f t="shared" si="9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83</v>
      </c>
      <c r="B46" s="1" t="s">
        <v>33</v>
      </c>
      <c r="C46" s="1">
        <v>139.79400000000001</v>
      </c>
      <c r="D46" s="1">
        <v>114.46299999999999</v>
      </c>
      <c r="E46" s="1">
        <v>73.066000000000003</v>
      </c>
      <c r="F46" s="1">
        <v>99.620999999999995</v>
      </c>
      <c r="G46" s="6">
        <v>1</v>
      </c>
      <c r="H46" s="1">
        <v>45</v>
      </c>
      <c r="I46" s="1" t="s">
        <v>34</v>
      </c>
      <c r="J46" s="1">
        <v>72.099999999999994</v>
      </c>
      <c r="K46" s="1">
        <f t="shared" si="23"/>
        <v>0.96600000000000819</v>
      </c>
      <c r="L46" s="1"/>
      <c r="M46" s="1"/>
      <c r="N46" s="10">
        <v>97.636299999999977</v>
      </c>
      <c r="O46" s="1">
        <v>62.171400000000027</v>
      </c>
      <c r="P46" s="1"/>
      <c r="Q46" s="1">
        <f t="shared" si="3"/>
        <v>14.613200000000001</v>
      </c>
      <c r="R46" s="5"/>
      <c r="S46" s="5"/>
      <c r="T46" s="5"/>
      <c r="U46" s="1"/>
      <c r="V46" s="1">
        <f t="shared" si="8"/>
        <v>11.071661237785017</v>
      </c>
      <c r="W46" s="1">
        <f t="shared" si="4"/>
        <v>11.071661237785017</v>
      </c>
      <c r="X46" s="1">
        <v>25.610199999999999</v>
      </c>
      <c r="Y46" s="1">
        <v>24.459199999999999</v>
      </c>
      <c r="Z46" s="1">
        <v>24.373000000000001</v>
      </c>
      <c r="AA46" s="1">
        <v>20.9878</v>
      </c>
      <c r="AB46" s="1">
        <v>16.855799999999999</v>
      </c>
      <c r="AC46" s="1">
        <v>10.960599999999999</v>
      </c>
      <c r="AD46" s="1"/>
      <c r="AE46" s="1">
        <f t="shared" si="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84</v>
      </c>
      <c r="B47" s="1" t="s">
        <v>33</v>
      </c>
      <c r="C47" s="1">
        <v>164.78100000000001</v>
      </c>
      <c r="D47" s="1">
        <v>107.176</v>
      </c>
      <c r="E47" s="1">
        <v>75.376999999999995</v>
      </c>
      <c r="F47" s="1">
        <v>153.80099999999999</v>
      </c>
      <c r="G47" s="6">
        <v>1</v>
      </c>
      <c r="H47" s="1">
        <v>45</v>
      </c>
      <c r="I47" s="1" t="s">
        <v>34</v>
      </c>
      <c r="J47" s="1">
        <v>72</v>
      </c>
      <c r="K47" s="1">
        <f t="shared" si="23"/>
        <v>3.3769999999999953</v>
      </c>
      <c r="L47" s="1"/>
      <c r="M47" s="1"/>
      <c r="N47" s="10"/>
      <c r="O47" s="1">
        <v>0</v>
      </c>
      <c r="P47" s="1"/>
      <c r="Q47" s="1">
        <f t="shared" si="3"/>
        <v>15.075399999999998</v>
      </c>
      <c r="R47" s="5"/>
      <c r="S47" s="5"/>
      <c r="T47" s="5"/>
      <c r="U47" s="1"/>
      <c r="V47" s="1">
        <f t="shared" si="8"/>
        <v>10.202117356753387</v>
      </c>
      <c r="W47" s="1">
        <f t="shared" si="4"/>
        <v>10.202117356753387</v>
      </c>
      <c r="X47" s="1">
        <v>16.316600000000001</v>
      </c>
      <c r="Y47" s="1">
        <v>14.8736</v>
      </c>
      <c r="Z47" s="1">
        <v>17.3126</v>
      </c>
      <c r="AA47" s="1">
        <v>22.465399999999999</v>
      </c>
      <c r="AB47" s="1">
        <v>19.415800000000001</v>
      </c>
      <c r="AC47" s="1">
        <v>19.674800000000001</v>
      </c>
      <c r="AD47" s="1"/>
      <c r="AE47" s="1">
        <f t="shared" si="9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85</v>
      </c>
      <c r="B48" s="1" t="s">
        <v>42</v>
      </c>
      <c r="C48" s="1">
        <v>2391</v>
      </c>
      <c r="D48" s="1"/>
      <c r="E48" s="1">
        <v>1468</v>
      </c>
      <c r="F48" s="1">
        <v>564</v>
      </c>
      <c r="G48" s="6">
        <v>0.4</v>
      </c>
      <c r="H48" s="1">
        <v>45</v>
      </c>
      <c r="I48" s="1" t="s">
        <v>34</v>
      </c>
      <c r="J48" s="1">
        <v>1468</v>
      </c>
      <c r="K48" s="1">
        <f t="shared" si="23"/>
        <v>0</v>
      </c>
      <c r="L48" s="1"/>
      <c r="M48" s="1"/>
      <c r="N48" s="10">
        <v>867.60000000000036</v>
      </c>
      <c r="O48" s="1">
        <v>1000</v>
      </c>
      <c r="P48" s="1"/>
      <c r="Q48" s="1">
        <f t="shared" si="3"/>
        <v>293.60000000000002</v>
      </c>
      <c r="R48" s="5">
        <f t="shared" ref="R48:R50" si="29">10*Q48-P48-O48-F48</f>
        <v>1372</v>
      </c>
      <c r="S48" s="5">
        <f t="shared" ref="S48:S50" si="30">R48</f>
        <v>1372</v>
      </c>
      <c r="T48" s="5"/>
      <c r="U48" s="1"/>
      <c r="V48" s="1">
        <f t="shared" ref="V48:V50" si="31">(F48+O48+P48+S48)/Q48</f>
        <v>10</v>
      </c>
      <c r="W48" s="1">
        <f t="shared" si="4"/>
        <v>5.3269754768392366</v>
      </c>
      <c r="X48" s="1">
        <v>286.39999999999998</v>
      </c>
      <c r="Y48" s="1">
        <v>295</v>
      </c>
      <c r="Z48" s="1">
        <v>266.60000000000002</v>
      </c>
      <c r="AA48" s="1">
        <v>261.2</v>
      </c>
      <c r="AB48" s="1">
        <v>323</v>
      </c>
      <c r="AC48" s="1">
        <v>377.2</v>
      </c>
      <c r="AD48" s="1" t="s">
        <v>86</v>
      </c>
      <c r="AE48" s="1">
        <f t="shared" ref="AE48:AE50" si="32">ROUND(S48*G48,0)</f>
        <v>549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87</v>
      </c>
      <c r="B49" s="1" t="s">
        <v>42</v>
      </c>
      <c r="C49" s="1">
        <v>405</v>
      </c>
      <c r="D49" s="1">
        <v>80</v>
      </c>
      <c r="E49" s="1">
        <v>298</v>
      </c>
      <c r="F49" s="1">
        <v>99</v>
      </c>
      <c r="G49" s="6">
        <v>0.45</v>
      </c>
      <c r="H49" s="1">
        <v>50</v>
      </c>
      <c r="I49" s="1" t="s">
        <v>34</v>
      </c>
      <c r="J49" s="1">
        <v>273</v>
      </c>
      <c r="K49" s="1">
        <f t="shared" si="23"/>
        <v>25</v>
      </c>
      <c r="L49" s="1"/>
      <c r="M49" s="1"/>
      <c r="N49" s="10">
        <v>108.8</v>
      </c>
      <c r="O49" s="1">
        <v>301.8</v>
      </c>
      <c r="P49" s="1">
        <f>VLOOKUP(A49,[1]Sheet!$A:$AE,31,0)</f>
        <v>100</v>
      </c>
      <c r="Q49" s="1">
        <f t="shared" si="3"/>
        <v>59.6</v>
      </c>
      <c r="R49" s="5">
        <f t="shared" si="29"/>
        <v>95.199999999999989</v>
      </c>
      <c r="S49" s="5">
        <f t="shared" si="30"/>
        <v>95.199999999999989</v>
      </c>
      <c r="T49" s="5"/>
      <c r="U49" s="1"/>
      <c r="V49" s="1">
        <f t="shared" si="31"/>
        <v>10</v>
      </c>
      <c r="W49" s="1">
        <f t="shared" si="4"/>
        <v>8.40268456375839</v>
      </c>
      <c r="X49" s="1">
        <v>56.8</v>
      </c>
      <c r="Y49" s="1">
        <v>58.6</v>
      </c>
      <c r="Z49" s="1">
        <v>41.2</v>
      </c>
      <c r="AA49" s="1">
        <v>47.6</v>
      </c>
      <c r="AB49" s="1">
        <v>47.2</v>
      </c>
      <c r="AC49" s="1">
        <v>42</v>
      </c>
      <c r="AD49" s="1"/>
      <c r="AE49" s="1">
        <f t="shared" si="32"/>
        <v>43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88</v>
      </c>
      <c r="B50" s="1" t="s">
        <v>33</v>
      </c>
      <c r="C50" s="1">
        <v>1593.8140000000001</v>
      </c>
      <c r="D50" s="1">
        <v>498.65699999999998</v>
      </c>
      <c r="E50" s="1">
        <v>738.58799999999997</v>
      </c>
      <c r="F50" s="1">
        <v>1099.4490000000001</v>
      </c>
      <c r="G50" s="6">
        <v>1</v>
      </c>
      <c r="H50" s="1">
        <v>45</v>
      </c>
      <c r="I50" s="1" t="s">
        <v>34</v>
      </c>
      <c r="J50" s="1">
        <v>703.8</v>
      </c>
      <c r="K50" s="1">
        <f t="shared" si="23"/>
        <v>34.788000000000011</v>
      </c>
      <c r="L50" s="1"/>
      <c r="M50" s="1"/>
      <c r="N50" s="10"/>
      <c r="O50" s="1">
        <v>0</v>
      </c>
      <c r="P50" s="1"/>
      <c r="Q50" s="1">
        <f t="shared" si="3"/>
        <v>147.7176</v>
      </c>
      <c r="R50" s="5">
        <f t="shared" si="29"/>
        <v>377.72699999999986</v>
      </c>
      <c r="S50" s="5">
        <f t="shared" si="30"/>
        <v>377.72699999999986</v>
      </c>
      <c r="T50" s="5"/>
      <c r="U50" s="1"/>
      <c r="V50" s="1">
        <f t="shared" si="31"/>
        <v>10</v>
      </c>
      <c r="W50" s="1">
        <f t="shared" si="4"/>
        <v>7.4429113389332082</v>
      </c>
      <c r="X50" s="1">
        <v>167.60419999999999</v>
      </c>
      <c r="Y50" s="1">
        <v>139.39619999999999</v>
      </c>
      <c r="Z50" s="1">
        <v>146.99520000000001</v>
      </c>
      <c r="AA50" s="1">
        <v>200.7328</v>
      </c>
      <c r="AB50" s="1">
        <v>195.18700000000001</v>
      </c>
      <c r="AC50" s="1">
        <v>198.02080000000001</v>
      </c>
      <c r="AD50" s="1"/>
      <c r="AE50" s="1">
        <f t="shared" si="32"/>
        <v>378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89</v>
      </c>
      <c r="B51" s="1" t="s">
        <v>42</v>
      </c>
      <c r="C51" s="1">
        <v>898</v>
      </c>
      <c r="D51" s="1">
        <v>60</v>
      </c>
      <c r="E51" s="1">
        <v>719</v>
      </c>
      <c r="F51" s="1">
        <v>44</v>
      </c>
      <c r="G51" s="6">
        <v>0.35</v>
      </c>
      <c r="H51" s="1">
        <v>40</v>
      </c>
      <c r="I51" s="1" t="s">
        <v>34</v>
      </c>
      <c r="J51" s="1">
        <v>719</v>
      </c>
      <c r="K51" s="1">
        <f t="shared" si="23"/>
        <v>0</v>
      </c>
      <c r="L51" s="1"/>
      <c r="M51" s="1"/>
      <c r="N51" s="10">
        <v>833.80000000000041</v>
      </c>
      <c r="O51" s="1">
        <v>700</v>
      </c>
      <c r="P51" s="1">
        <f>VLOOKUP(A51,[1]Sheet!$A:$AE,31,0)</f>
        <v>840</v>
      </c>
      <c r="Q51" s="1">
        <f t="shared" si="3"/>
        <v>143.80000000000001</v>
      </c>
      <c r="R51" s="5"/>
      <c r="S51" s="5"/>
      <c r="T51" s="5"/>
      <c r="U51" s="1"/>
      <c r="V51" s="1">
        <f t="shared" si="8"/>
        <v>11.015299026425589</v>
      </c>
      <c r="W51" s="1">
        <f t="shared" si="4"/>
        <v>11.015299026425589</v>
      </c>
      <c r="X51" s="1">
        <v>150.6</v>
      </c>
      <c r="Y51" s="1">
        <v>168.4</v>
      </c>
      <c r="Z51" s="1">
        <v>145.80000000000001</v>
      </c>
      <c r="AA51" s="1">
        <v>111.6</v>
      </c>
      <c r="AB51" s="1">
        <v>136.4</v>
      </c>
      <c r="AC51" s="1">
        <v>120.8</v>
      </c>
      <c r="AD51" s="1" t="s">
        <v>86</v>
      </c>
      <c r="AE51" s="1">
        <f t="shared" si="9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90</v>
      </c>
      <c r="B52" s="1" t="s">
        <v>33</v>
      </c>
      <c r="C52" s="1">
        <v>637.60400000000004</v>
      </c>
      <c r="D52" s="1">
        <v>175.899</v>
      </c>
      <c r="E52" s="1">
        <v>224.51</v>
      </c>
      <c r="F52" s="1">
        <v>507.637</v>
      </c>
      <c r="G52" s="6">
        <v>1</v>
      </c>
      <c r="H52" s="1">
        <v>40</v>
      </c>
      <c r="I52" s="1" t="s">
        <v>34</v>
      </c>
      <c r="J52" s="1">
        <v>216</v>
      </c>
      <c r="K52" s="1">
        <f t="shared" si="23"/>
        <v>8.5099999999999909</v>
      </c>
      <c r="L52" s="1"/>
      <c r="M52" s="1"/>
      <c r="N52" s="10"/>
      <c r="O52" s="1">
        <v>0</v>
      </c>
      <c r="P52" s="1"/>
      <c r="Q52" s="1">
        <f t="shared" si="3"/>
        <v>44.902000000000001</v>
      </c>
      <c r="R52" s="5"/>
      <c r="S52" s="5"/>
      <c r="T52" s="5"/>
      <c r="U52" s="1"/>
      <c r="V52" s="1">
        <f t="shared" si="8"/>
        <v>11.305442964678633</v>
      </c>
      <c r="W52" s="1">
        <f t="shared" si="4"/>
        <v>11.305442964678633</v>
      </c>
      <c r="X52" s="1">
        <v>40.473799999999997</v>
      </c>
      <c r="Y52" s="1">
        <v>47.9056</v>
      </c>
      <c r="Z52" s="1">
        <v>43.587800000000001</v>
      </c>
      <c r="AA52" s="1">
        <v>75.543599999999998</v>
      </c>
      <c r="AB52" s="1">
        <v>73.668199999999999</v>
      </c>
      <c r="AC52" s="1">
        <v>59.988599999999998</v>
      </c>
      <c r="AD52" s="1"/>
      <c r="AE52" s="1">
        <f t="shared" si="9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91</v>
      </c>
      <c r="B53" s="1" t="s">
        <v>42</v>
      </c>
      <c r="C53" s="1">
        <v>1951</v>
      </c>
      <c r="D53" s="1"/>
      <c r="E53" s="1">
        <v>581</v>
      </c>
      <c r="F53" s="1">
        <v>1232</v>
      </c>
      <c r="G53" s="6">
        <v>0.4</v>
      </c>
      <c r="H53" s="1">
        <v>40</v>
      </c>
      <c r="I53" s="1" t="s">
        <v>34</v>
      </c>
      <c r="J53" s="1">
        <v>597</v>
      </c>
      <c r="K53" s="1">
        <f t="shared" si="23"/>
        <v>-16</v>
      </c>
      <c r="L53" s="1"/>
      <c r="M53" s="1"/>
      <c r="N53" s="10"/>
      <c r="O53" s="1">
        <v>0</v>
      </c>
      <c r="P53" s="1"/>
      <c r="Q53" s="1">
        <f t="shared" si="3"/>
        <v>116.2</v>
      </c>
      <c r="R53" s="5"/>
      <c r="S53" s="5"/>
      <c r="T53" s="5"/>
      <c r="U53" s="1"/>
      <c r="V53" s="1">
        <f t="shared" si="8"/>
        <v>10.602409638554217</v>
      </c>
      <c r="W53" s="1">
        <f t="shared" si="4"/>
        <v>10.602409638554217</v>
      </c>
      <c r="X53" s="1">
        <v>122</v>
      </c>
      <c r="Y53" s="1">
        <v>187</v>
      </c>
      <c r="Z53" s="1">
        <v>173.4</v>
      </c>
      <c r="AA53" s="1">
        <v>148.6</v>
      </c>
      <c r="AB53" s="1">
        <v>254.6</v>
      </c>
      <c r="AC53" s="1">
        <v>274</v>
      </c>
      <c r="AD53" s="1" t="s">
        <v>61</v>
      </c>
      <c r="AE53" s="1">
        <f t="shared" si="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92</v>
      </c>
      <c r="B54" s="1" t="s">
        <v>42</v>
      </c>
      <c r="C54" s="1">
        <v>1255</v>
      </c>
      <c r="D54" s="1"/>
      <c r="E54" s="1">
        <v>626</v>
      </c>
      <c r="F54" s="1">
        <v>474</v>
      </c>
      <c r="G54" s="6">
        <v>0.4</v>
      </c>
      <c r="H54" s="1">
        <v>45</v>
      </c>
      <c r="I54" s="1" t="s">
        <v>34</v>
      </c>
      <c r="J54" s="1">
        <v>632</v>
      </c>
      <c r="K54" s="1">
        <f t="shared" si="23"/>
        <v>-6</v>
      </c>
      <c r="L54" s="1"/>
      <c r="M54" s="1"/>
      <c r="N54" s="10"/>
      <c r="O54" s="1">
        <v>500</v>
      </c>
      <c r="P54" s="1"/>
      <c r="Q54" s="1">
        <f t="shared" si="3"/>
        <v>125.2</v>
      </c>
      <c r="R54" s="5">
        <f t="shared" ref="R54:R55" si="33">10*Q54-P54-O54-F54</f>
        <v>278</v>
      </c>
      <c r="S54" s="5">
        <f t="shared" ref="S54:S55" si="34">R54</f>
        <v>278</v>
      </c>
      <c r="T54" s="5"/>
      <c r="U54" s="1"/>
      <c r="V54" s="1">
        <f t="shared" ref="V54:V55" si="35">(F54+O54+P54+S54)/Q54</f>
        <v>10</v>
      </c>
      <c r="W54" s="1">
        <f t="shared" si="4"/>
        <v>7.779552715654952</v>
      </c>
      <c r="X54" s="1">
        <v>137.4</v>
      </c>
      <c r="Y54" s="1">
        <v>157.6</v>
      </c>
      <c r="Z54" s="1">
        <v>132.80000000000001</v>
      </c>
      <c r="AA54" s="1">
        <v>119.2</v>
      </c>
      <c r="AB54" s="1">
        <v>165.6</v>
      </c>
      <c r="AC54" s="1">
        <v>191</v>
      </c>
      <c r="AD54" s="9" t="s">
        <v>86</v>
      </c>
      <c r="AE54" s="1">
        <f t="shared" ref="AE54:AE55" si="36">ROUND(S54*G54,0)</f>
        <v>111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93</v>
      </c>
      <c r="B55" s="1" t="s">
        <v>42</v>
      </c>
      <c r="C55" s="1">
        <v>1145</v>
      </c>
      <c r="D55" s="1">
        <v>234</v>
      </c>
      <c r="E55" s="1">
        <v>641</v>
      </c>
      <c r="F55" s="1">
        <v>592</v>
      </c>
      <c r="G55" s="6">
        <v>0.4</v>
      </c>
      <c r="H55" s="1">
        <v>40</v>
      </c>
      <c r="I55" s="1" t="s">
        <v>34</v>
      </c>
      <c r="J55" s="1">
        <v>641</v>
      </c>
      <c r="K55" s="1">
        <f t="shared" si="23"/>
        <v>0</v>
      </c>
      <c r="L55" s="1"/>
      <c r="M55" s="1"/>
      <c r="N55" s="10"/>
      <c r="O55" s="1">
        <v>0</v>
      </c>
      <c r="P55" s="1"/>
      <c r="Q55" s="1">
        <f t="shared" si="3"/>
        <v>128.19999999999999</v>
      </c>
      <c r="R55" s="5">
        <f t="shared" si="33"/>
        <v>690</v>
      </c>
      <c r="S55" s="5">
        <v>0</v>
      </c>
      <c r="T55" s="5">
        <f>VLOOKUP(A55,[2]Sheet!$A:$S,19,0)</f>
        <v>0</v>
      </c>
      <c r="U55" s="1" t="str">
        <f>VLOOKUP(A55,[2]Sheet!$A:$T,20,0)</f>
        <v>большие остатки, слабая реализация</v>
      </c>
      <c r="V55" s="1">
        <f t="shared" si="35"/>
        <v>4.617784711388456</v>
      </c>
      <c r="W55" s="1">
        <f t="shared" si="4"/>
        <v>4.617784711388456</v>
      </c>
      <c r="X55" s="1">
        <v>123.2</v>
      </c>
      <c r="Y55" s="1">
        <v>85.6</v>
      </c>
      <c r="Z55" s="1">
        <v>86.2</v>
      </c>
      <c r="AA55" s="1">
        <v>131.19999999999999</v>
      </c>
      <c r="AB55" s="1">
        <v>135.19999999999999</v>
      </c>
      <c r="AC55" s="1">
        <v>168.6</v>
      </c>
      <c r="AD55" s="1" t="s">
        <v>155</v>
      </c>
      <c r="AE55" s="1">
        <f t="shared" si="36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94</v>
      </c>
      <c r="B56" s="1" t="s">
        <v>33</v>
      </c>
      <c r="C56" s="1">
        <v>976.16099999999994</v>
      </c>
      <c r="D56" s="1">
        <v>292.27600000000001</v>
      </c>
      <c r="E56" s="1">
        <v>541.39800000000002</v>
      </c>
      <c r="F56" s="1">
        <v>602.74199999999996</v>
      </c>
      <c r="G56" s="6">
        <v>1</v>
      </c>
      <c r="H56" s="1">
        <v>50</v>
      </c>
      <c r="I56" s="1" t="s">
        <v>34</v>
      </c>
      <c r="J56" s="1">
        <v>514.5</v>
      </c>
      <c r="K56" s="1">
        <f t="shared" si="23"/>
        <v>26.898000000000025</v>
      </c>
      <c r="L56" s="1"/>
      <c r="M56" s="1"/>
      <c r="N56" s="10">
        <v>284.73709999999937</v>
      </c>
      <c r="O56" s="1">
        <v>159.52440000000041</v>
      </c>
      <c r="P56" s="1">
        <f>VLOOKUP(A56,[1]Sheet!$A:$AE,31,0)</f>
        <v>350</v>
      </c>
      <c r="Q56" s="1">
        <f t="shared" si="3"/>
        <v>108.2796</v>
      </c>
      <c r="R56" s="5"/>
      <c r="S56" s="5"/>
      <c r="T56" s="5"/>
      <c r="U56" s="1"/>
      <c r="V56" s="1">
        <f t="shared" si="8"/>
        <v>10.272169457589429</v>
      </c>
      <c r="W56" s="1">
        <f t="shared" si="4"/>
        <v>10.272169457589429</v>
      </c>
      <c r="X56" s="1">
        <v>111.861</v>
      </c>
      <c r="Y56" s="1">
        <v>110.22839999999999</v>
      </c>
      <c r="Z56" s="1">
        <v>117.0864</v>
      </c>
      <c r="AA56" s="1">
        <v>127.0626</v>
      </c>
      <c r="AB56" s="1">
        <v>135.21940000000001</v>
      </c>
      <c r="AC56" s="1">
        <v>155.05779999999999</v>
      </c>
      <c r="AD56" s="1"/>
      <c r="AE56" s="1">
        <f t="shared" si="9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95</v>
      </c>
      <c r="B57" s="1" t="s">
        <v>33</v>
      </c>
      <c r="C57" s="1">
        <v>1050.9190000000001</v>
      </c>
      <c r="D57" s="1">
        <v>267.91000000000003</v>
      </c>
      <c r="E57" s="1">
        <v>667.89300000000003</v>
      </c>
      <c r="F57" s="1">
        <v>480.452</v>
      </c>
      <c r="G57" s="6">
        <v>1</v>
      </c>
      <c r="H57" s="1">
        <v>50</v>
      </c>
      <c r="I57" s="1" t="s">
        <v>34</v>
      </c>
      <c r="J57" s="1">
        <v>648.75</v>
      </c>
      <c r="K57" s="1">
        <f t="shared" si="23"/>
        <v>19.143000000000029</v>
      </c>
      <c r="L57" s="1"/>
      <c r="M57" s="1"/>
      <c r="N57" s="10">
        <v>605.0033999999996</v>
      </c>
      <c r="O57" s="1">
        <v>500</v>
      </c>
      <c r="P57" s="1">
        <f>VLOOKUP(A57,[1]Sheet!$A:$AE,31,0)</f>
        <v>600</v>
      </c>
      <c r="Q57" s="1">
        <f t="shared" si="3"/>
        <v>133.57859999999999</v>
      </c>
      <c r="R57" s="5"/>
      <c r="S57" s="5"/>
      <c r="T57" s="5"/>
      <c r="U57" s="1"/>
      <c r="V57" s="1">
        <f t="shared" si="8"/>
        <v>11.831625724479819</v>
      </c>
      <c r="W57" s="1">
        <f t="shared" si="4"/>
        <v>11.831625724479819</v>
      </c>
      <c r="X57" s="1">
        <v>140.6224</v>
      </c>
      <c r="Y57" s="1">
        <v>155.78039999999999</v>
      </c>
      <c r="Z57" s="1">
        <v>145.21039999999999</v>
      </c>
      <c r="AA57" s="1">
        <v>141.38640000000001</v>
      </c>
      <c r="AB57" s="1">
        <v>150.98480000000001</v>
      </c>
      <c r="AC57" s="1">
        <v>148.43279999999999</v>
      </c>
      <c r="AD57" s="1"/>
      <c r="AE57" s="1">
        <f t="shared" si="9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96</v>
      </c>
      <c r="B58" s="1" t="s">
        <v>33</v>
      </c>
      <c r="C58" s="1">
        <v>781.98500000000001</v>
      </c>
      <c r="D58" s="1">
        <v>253.38</v>
      </c>
      <c r="E58" s="1">
        <v>407.44400000000002</v>
      </c>
      <c r="F58" s="1">
        <v>519.57799999999997</v>
      </c>
      <c r="G58" s="6">
        <v>1</v>
      </c>
      <c r="H58" s="1">
        <v>55</v>
      </c>
      <c r="I58" s="1" t="s">
        <v>34</v>
      </c>
      <c r="J58" s="1">
        <v>393.4</v>
      </c>
      <c r="K58" s="1">
        <f t="shared" si="23"/>
        <v>14.04400000000004</v>
      </c>
      <c r="L58" s="1"/>
      <c r="M58" s="1"/>
      <c r="N58" s="10">
        <v>119.7846000000001</v>
      </c>
      <c r="O58" s="1">
        <v>427.97980000000018</v>
      </c>
      <c r="P58" s="1"/>
      <c r="Q58" s="1">
        <f t="shared" si="3"/>
        <v>81.488799999999998</v>
      </c>
      <c r="R58" s="5"/>
      <c r="S58" s="5"/>
      <c r="T58" s="5"/>
      <c r="U58" s="1"/>
      <c r="V58" s="1">
        <f t="shared" si="8"/>
        <v>11.62807404207695</v>
      </c>
      <c r="W58" s="1">
        <f t="shared" si="4"/>
        <v>11.62807404207695</v>
      </c>
      <c r="X58" s="1">
        <v>90.099400000000003</v>
      </c>
      <c r="Y58" s="1">
        <v>101.4226</v>
      </c>
      <c r="Z58" s="1">
        <v>88.35499999999999</v>
      </c>
      <c r="AA58" s="1">
        <v>104.105</v>
      </c>
      <c r="AB58" s="1">
        <v>106.6932</v>
      </c>
      <c r="AC58" s="1">
        <v>102.005</v>
      </c>
      <c r="AD58" s="1"/>
      <c r="AE58" s="1">
        <f t="shared" si="9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97</v>
      </c>
      <c r="B59" s="1" t="s">
        <v>33</v>
      </c>
      <c r="C59" s="1">
        <v>153.95599999999999</v>
      </c>
      <c r="D59" s="1">
        <v>98.266000000000005</v>
      </c>
      <c r="E59" s="1">
        <v>120.675</v>
      </c>
      <c r="F59" s="1">
        <v>114.443</v>
      </c>
      <c r="G59" s="6">
        <v>1</v>
      </c>
      <c r="H59" s="1">
        <v>40</v>
      </c>
      <c r="I59" s="1" t="s">
        <v>34</v>
      </c>
      <c r="J59" s="1">
        <v>110.95</v>
      </c>
      <c r="K59" s="1">
        <f t="shared" si="23"/>
        <v>9.7249999999999943</v>
      </c>
      <c r="L59" s="1"/>
      <c r="M59" s="1"/>
      <c r="N59" s="10"/>
      <c r="O59" s="1">
        <v>0</v>
      </c>
      <c r="P59" s="1"/>
      <c r="Q59" s="1">
        <f t="shared" si="3"/>
        <v>24.134999999999998</v>
      </c>
      <c r="R59" s="5">
        <f t="shared" ref="R59:R63" si="37">10*Q59-P59-O59-F59</f>
        <v>126.90699999999997</v>
      </c>
      <c r="S59" s="5">
        <v>50</v>
      </c>
      <c r="T59" s="5">
        <f>VLOOKUP(A59,[2]Sheet!$A:$S,19,0)</f>
        <v>50</v>
      </c>
      <c r="U59" s="1" t="str">
        <f>VLOOKUP(A59,[2]Sheet!$A:$T,20,0)</f>
        <v>большие остатки, слабая реализация</v>
      </c>
      <c r="V59" s="1">
        <f t="shared" ref="V59:V61" si="38">(F59+O59+P59+S59)/Q59</f>
        <v>6.8134659208618187</v>
      </c>
      <c r="W59" s="1">
        <f t="shared" si="4"/>
        <v>4.7417857882742904</v>
      </c>
      <c r="X59" s="1">
        <v>23.233000000000001</v>
      </c>
      <c r="Y59" s="1">
        <v>7.408199999999999</v>
      </c>
      <c r="Z59" s="1">
        <v>2.2742</v>
      </c>
      <c r="AA59" s="1">
        <v>20.2166</v>
      </c>
      <c r="AB59" s="1">
        <v>20.2166</v>
      </c>
      <c r="AC59" s="1">
        <v>0</v>
      </c>
      <c r="AD59" s="1"/>
      <c r="AE59" s="1">
        <f t="shared" ref="AE59:AE61" si="39">ROUND(S59*G59,0)</f>
        <v>50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98</v>
      </c>
      <c r="B60" s="1" t="s">
        <v>33</v>
      </c>
      <c r="C60" s="1">
        <v>152.398</v>
      </c>
      <c r="D60" s="1">
        <v>101.938</v>
      </c>
      <c r="E60" s="1">
        <v>133.096</v>
      </c>
      <c r="F60" s="1">
        <v>106.142</v>
      </c>
      <c r="G60" s="6">
        <v>1</v>
      </c>
      <c r="H60" s="1">
        <v>40</v>
      </c>
      <c r="I60" s="1" t="s">
        <v>34</v>
      </c>
      <c r="J60" s="1">
        <v>122.05</v>
      </c>
      <c r="K60" s="1">
        <f t="shared" si="23"/>
        <v>11.046000000000006</v>
      </c>
      <c r="L60" s="1"/>
      <c r="M60" s="1"/>
      <c r="N60" s="10"/>
      <c r="O60" s="1">
        <v>0</v>
      </c>
      <c r="P60" s="1"/>
      <c r="Q60" s="1">
        <f t="shared" si="3"/>
        <v>26.619199999999999</v>
      </c>
      <c r="R60" s="5">
        <f t="shared" si="37"/>
        <v>160.05000000000001</v>
      </c>
      <c r="S60" s="5">
        <v>50</v>
      </c>
      <c r="T60" s="5">
        <f>VLOOKUP(A60,[2]Sheet!$A:$S,19,0)</f>
        <v>50</v>
      </c>
      <c r="U60" s="1" t="str">
        <f>VLOOKUP(A60,[2]Sheet!$A:$T,20,0)</f>
        <v>большие остатки, слабая реализация</v>
      </c>
      <c r="V60" s="1">
        <f t="shared" si="38"/>
        <v>5.8657660635931963</v>
      </c>
      <c r="W60" s="1">
        <f t="shared" si="4"/>
        <v>3.9874226122498047</v>
      </c>
      <c r="X60" s="1">
        <v>26.3184</v>
      </c>
      <c r="Y60" s="1">
        <v>8.5998000000000001</v>
      </c>
      <c r="Z60" s="1">
        <v>3.8932000000000002</v>
      </c>
      <c r="AA60" s="1">
        <v>20.055599999999998</v>
      </c>
      <c r="AB60" s="1">
        <v>19.766999999999999</v>
      </c>
      <c r="AC60" s="1">
        <v>0</v>
      </c>
      <c r="AD60" s="1"/>
      <c r="AE60" s="1">
        <f t="shared" si="39"/>
        <v>50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99</v>
      </c>
      <c r="B61" s="1" t="s">
        <v>33</v>
      </c>
      <c r="C61" s="1">
        <v>53.893999999999998</v>
      </c>
      <c r="D61" s="1">
        <v>16.486000000000001</v>
      </c>
      <c r="E61" s="1">
        <v>42.12</v>
      </c>
      <c r="F61" s="1">
        <v>9.1999999999999998E-2</v>
      </c>
      <c r="G61" s="6">
        <v>1</v>
      </c>
      <c r="H61" s="1">
        <v>40</v>
      </c>
      <c r="I61" s="1" t="s">
        <v>34</v>
      </c>
      <c r="J61" s="1">
        <v>54.8</v>
      </c>
      <c r="K61" s="1">
        <f t="shared" si="23"/>
        <v>-12.68</v>
      </c>
      <c r="L61" s="1"/>
      <c r="M61" s="1"/>
      <c r="N61" s="10"/>
      <c r="O61" s="1">
        <v>45</v>
      </c>
      <c r="P61" s="1"/>
      <c r="Q61" s="1">
        <f t="shared" si="3"/>
        <v>8.4239999999999995</v>
      </c>
      <c r="R61" s="5">
        <f t="shared" si="37"/>
        <v>39.147999999999996</v>
      </c>
      <c r="S61" s="5">
        <v>80</v>
      </c>
      <c r="T61" s="5">
        <f>VLOOKUP(A61,[2]Sheet!$A:$S,19,0)</f>
        <v>120</v>
      </c>
      <c r="U61" s="1" t="str">
        <f>VLOOKUP(A61,[2]Sheet!$A:$T,20,0)</f>
        <v>остатки 0, есть предварительные заказы</v>
      </c>
      <c r="V61" s="1">
        <f t="shared" si="38"/>
        <v>14.849477682811017</v>
      </c>
      <c r="W61" s="1">
        <f t="shared" si="4"/>
        <v>5.3528015194681862</v>
      </c>
      <c r="X61" s="1">
        <v>9.8084000000000007</v>
      </c>
      <c r="Y61" s="1">
        <v>3.7635999999999998</v>
      </c>
      <c r="Z61" s="1">
        <v>3.2488000000000001</v>
      </c>
      <c r="AA61" s="1">
        <v>0</v>
      </c>
      <c r="AB61" s="1">
        <v>0</v>
      </c>
      <c r="AC61" s="1">
        <v>0</v>
      </c>
      <c r="AD61" s="1"/>
      <c r="AE61" s="1">
        <f t="shared" si="39"/>
        <v>80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100</v>
      </c>
      <c r="B62" s="1" t="s">
        <v>42</v>
      </c>
      <c r="C62" s="1">
        <v>1681</v>
      </c>
      <c r="D62" s="1"/>
      <c r="E62" s="1">
        <v>1205</v>
      </c>
      <c r="F62" s="1">
        <v>4</v>
      </c>
      <c r="G62" s="6">
        <v>0.4</v>
      </c>
      <c r="H62" s="1">
        <v>45</v>
      </c>
      <c r="I62" s="1" t="s">
        <v>34</v>
      </c>
      <c r="J62" s="1">
        <v>1431</v>
      </c>
      <c r="K62" s="1">
        <f t="shared" si="23"/>
        <v>-226</v>
      </c>
      <c r="L62" s="1"/>
      <c r="M62" s="1"/>
      <c r="N62" s="10">
        <v>2080.1999999999998</v>
      </c>
      <c r="O62" s="1">
        <v>1055</v>
      </c>
      <c r="P62" s="1">
        <f>VLOOKUP(A62,[1]Sheet!$A:$AE,31,0)</f>
        <v>2082</v>
      </c>
      <c r="Q62" s="1">
        <f t="shared" si="3"/>
        <v>241</v>
      </c>
      <c r="R62" s="5"/>
      <c r="S62" s="5"/>
      <c r="T62" s="5"/>
      <c r="U62" s="1"/>
      <c r="V62" s="1">
        <f t="shared" si="8"/>
        <v>13.033195020746888</v>
      </c>
      <c r="W62" s="1">
        <f t="shared" si="4"/>
        <v>13.033195020746888</v>
      </c>
      <c r="X62" s="1">
        <v>312.60000000000002</v>
      </c>
      <c r="Y62" s="1">
        <v>331.6</v>
      </c>
      <c r="Z62" s="1">
        <v>300.2</v>
      </c>
      <c r="AA62" s="1">
        <v>249.2</v>
      </c>
      <c r="AB62" s="1">
        <v>377.8</v>
      </c>
      <c r="AC62" s="1">
        <v>404.4</v>
      </c>
      <c r="AD62" s="1" t="s">
        <v>86</v>
      </c>
      <c r="AE62" s="1">
        <f t="shared" si="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101</v>
      </c>
      <c r="B63" s="1" t="s">
        <v>33</v>
      </c>
      <c r="C63" s="1">
        <v>313.52300000000002</v>
      </c>
      <c r="D63" s="1">
        <v>160.35499999999999</v>
      </c>
      <c r="E63" s="1">
        <v>232.00700000000001</v>
      </c>
      <c r="F63" s="1">
        <v>160.52600000000001</v>
      </c>
      <c r="G63" s="6">
        <v>1</v>
      </c>
      <c r="H63" s="1">
        <v>40</v>
      </c>
      <c r="I63" s="1" t="s">
        <v>34</v>
      </c>
      <c r="J63" s="1">
        <v>223.6</v>
      </c>
      <c r="K63" s="1">
        <f t="shared" si="23"/>
        <v>8.4070000000000107</v>
      </c>
      <c r="L63" s="1"/>
      <c r="M63" s="1"/>
      <c r="N63" s="10">
        <v>151.91909999999999</v>
      </c>
      <c r="O63" s="1">
        <v>0</v>
      </c>
      <c r="P63" s="1">
        <f>VLOOKUP(A63,[1]Sheet!$A:$AE,31,0)</f>
        <v>161</v>
      </c>
      <c r="Q63" s="1">
        <f t="shared" si="3"/>
        <v>46.401400000000002</v>
      </c>
      <c r="R63" s="5">
        <f t="shared" si="37"/>
        <v>142.488</v>
      </c>
      <c r="S63" s="5">
        <f>R63</f>
        <v>142.488</v>
      </c>
      <c r="T63" s="5"/>
      <c r="U63" s="1"/>
      <c r="V63" s="1">
        <f>(F63+O63+P63+S63)/Q63</f>
        <v>10</v>
      </c>
      <c r="W63" s="1">
        <f t="shared" si="4"/>
        <v>6.9292305835599786</v>
      </c>
      <c r="X63" s="1">
        <v>48.135599999999997</v>
      </c>
      <c r="Y63" s="1">
        <v>41.323</v>
      </c>
      <c r="Z63" s="1">
        <v>49.107999999999997</v>
      </c>
      <c r="AA63" s="1">
        <v>46.788600000000002</v>
      </c>
      <c r="AB63" s="1">
        <v>45.444600000000001</v>
      </c>
      <c r="AC63" s="1">
        <v>51.991999999999997</v>
      </c>
      <c r="AD63" s="1"/>
      <c r="AE63" s="1">
        <f>ROUND(S63*G63,0)</f>
        <v>142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102</v>
      </c>
      <c r="B64" s="1" t="s">
        <v>42</v>
      </c>
      <c r="C64" s="1">
        <v>1857</v>
      </c>
      <c r="D64" s="1"/>
      <c r="E64" s="1">
        <v>805</v>
      </c>
      <c r="F64" s="1">
        <v>864</v>
      </c>
      <c r="G64" s="6">
        <v>0.35</v>
      </c>
      <c r="H64" s="1">
        <v>40</v>
      </c>
      <c r="I64" s="1" t="s">
        <v>34</v>
      </c>
      <c r="J64" s="1">
        <v>820</v>
      </c>
      <c r="K64" s="1">
        <f t="shared" si="23"/>
        <v>-15</v>
      </c>
      <c r="L64" s="1"/>
      <c r="M64" s="1"/>
      <c r="N64" s="10">
        <v>523.59999999999991</v>
      </c>
      <c r="O64" s="1">
        <v>855.20000000000027</v>
      </c>
      <c r="P64" s="1">
        <f>VLOOKUP(A64,[1]Sheet!$A:$AE,31,0)</f>
        <v>528</v>
      </c>
      <c r="Q64" s="1">
        <f t="shared" si="3"/>
        <v>161</v>
      </c>
      <c r="R64" s="5"/>
      <c r="S64" s="5"/>
      <c r="T64" s="5"/>
      <c r="U64" s="1"/>
      <c r="V64" s="1">
        <f t="shared" si="8"/>
        <v>13.957763975155281</v>
      </c>
      <c r="W64" s="1">
        <f t="shared" si="4"/>
        <v>13.957763975155281</v>
      </c>
      <c r="X64" s="1">
        <v>172.6</v>
      </c>
      <c r="Y64" s="1">
        <v>226.4</v>
      </c>
      <c r="Z64" s="1">
        <v>200.6</v>
      </c>
      <c r="AA64" s="1">
        <v>159.4</v>
      </c>
      <c r="AB64" s="1">
        <v>255</v>
      </c>
      <c r="AC64" s="1">
        <v>225.4</v>
      </c>
      <c r="AD64" s="1"/>
      <c r="AE64" s="1">
        <f t="shared" si="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103</v>
      </c>
      <c r="B65" s="1" t="s">
        <v>42</v>
      </c>
      <c r="C65" s="1">
        <v>384</v>
      </c>
      <c r="D65" s="1"/>
      <c r="E65" s="1">
        <v>291</v>
      </c>
      <c r="F65" s="1">
        <v>19</v>
      </c>
      <c r="G65" s="6">
        <v>0.4</v>
      </c>
      <c r="H65" s="1">
        <v>50</v>
      </c>
      <c r="I65" s="1" t="s">
        <v>34</v>
      </c>
      <c r="J65" s="1">
        <v>382</v>
      </c>
      <c r="K65" s="1">
        <f t="shared" si="23"/>
        <v>-91</v>
      </c>
      <c r="L65" s="1"/>
      <c r="M65" s="1"/>
      <c r="N65" s="10">
        <v>726.80000000000018</v>
      </c>
      <c r="O65" s="1">
        <v>804.59999999999968</v>
      </c>
      <c r="P65" s="1">
        <f>VLOOKUP(A65,[1]Sheet!$A:$AE,31,0)</f>
        <v>700</v>
      </c>
      <c r="Q65" s="1">
        <f t="shared" si="3"/>
        <v>58.2</v>
      </c>
      <c r="R65" s="5"/>
      <c r="S65" s="5"/>
      <c r="T65" s="5"/>
      <c r="U65" s="1"/>
      <c r="V65" s="1">
        <f t="shared" si="8"/>
        <v>26.178694158075594</v>
      </c>
      <c r="W65" s="1">
        <f t="shared" si="4"/>
        <v>26.178694158075594</v>
      </c>
      <c r="X65" s="1">
        <v>73</v>
      </c>
      <c r="Y65" s="1">
        <v>129.19999999999999</v>
      </c>
      <c r="Z65" s="1">
        <v>86.4</v>
      </c>
      <c r="AA65" s="1">
        <v>42.8</v>
      </c>
      <c r="AB65" s="1">
        <v>64.400000000000006</v>
      </c>
      <c r="AC65" s="1">
        <v>69.56</v>
      </c>
      <c r="AD65" s="1"/>
      <c r="AE65" s="1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104</v>
      </c>
      <c r="B66" s="1" t="s">
        <v>42</v>
      </c>
      <c r="C66" s="1">
        <v>436</v>
      </c>
      <c r="D66" s="1">
        <v>30</v>
      </c>
      <c r="E66" s="1">
        <v>324</v>
      </c>
      <c r="F66" s="1"/>
      <c r="G66" s="6">
        <v>0.45</v>
      </c>
      <c r="H66" s="1">
        <v>45</v>
      </c>
      <c r="I66" s="1" t="s">
        <v>34</v>
      </c>
      <c r="J66" s="1">
        <v>540</v>
      </c>
      <c r="K66" s="1">
        <f t="shared" si="23"/>
        <v>-216</v>
      </c>
      <c r="L66" s="1"/>
      <c r="M66" s="1"/>
      <c r="N66" s="10">
        <v>530.60000000000014</v>
      </c>
      <c r="O66" s="1">
        <v>602.79999999999995</v>
      </c>
      <c r="P66" s="1"/>
      <c r="Q66" s="1">
        <f t="shared" si="3"/>
        <v>64.8</v>
      </c>
      <c r="R66" s="5">
        <f t="shared" ref="R66" si="40">10*Q66-P66-O66-F66</f>
        <v>45.200000000000045</v>
      </c>
      <c r="S66" s="5">
        <f>R66</f>
        <v>45.200000000000045</v>
      </c>
      <c r="T66" s="5"/>
      <c r="U66" s="1"/>
      <c r="V66" s="1">
        <f>(F66+O66+P66+S66)/Q66</f>
        <v>10</v>
      </c>
      <c r="W66" s="1">
        <f t="shared" si="4"/>
        <v>9.3024691358024683</v>
      </c>
      <c r="X66" s="1">
        <v>93</v>
      </c>
      <c r="Y66" s="1">
        <v>106</v>
      </c>
      <c r="Z66" s="1">
        <v>77.2</v>
      </c>
      <c r="AA66" s="1">
        <v>55.4</v>
      </c>
      <c r="AB66" s="1">
        <v>64.400000000000006</v>
      </c>
      <c r="AC66" s="1">
        <v>66.400000000000006</v>
      </c>
      <c r="AD66" s="1"/>
      <c r="AE66" s="1">
        <f>ROUND(S66*G66,0)</f>
        <v>20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105</v>
      </c>
      <c r="B67" s="1" t="s">
        <v>42</v>
      </c>
      <c r="C67" s="1">
        <v>455</v>
      </c>
      <c r="D67" s="1"/>
      <c r="E67" s="1">
        <v>141</v>
      </c>
      <c r="F67" s="1">
        <v>277</v>
      </c>
      <c r="G67" s="6">
        <v>0.4</v>
      </c>
      <c r="H67" s="1">
        <v>40</v>
      </c>
      <c r="I67" s="1" t="s">
        <v>34</v>
      </c>
      <c r="J67" s="1">
        <v>143</v>
      </c>
      <c r="K67" s="1">
        <f t="shared" si="23"/>
        <v>-2</v>
      </c>
      <c r="L67" s="1"/>
      <c r="M67" s="1"/>
      <c r="N67" s="10"/>
      <c r="O67" s="1">
        <v>0</v>
      </c>
      <c r="P67" s="1"/>
      <c r="Q67" s="1">
        <f t="shared" si="3"/>
        <v>28.2</v>
      </c>
      <c r="R67" s="5"/>
      <c r="S67" s="5"/>
      <c r="T67" s="5"/>
      <c r="U67" s="1"/>
      <c r="V67" s="1">
        <f t="shared" si="8"/>
        <v>9.8226950354609937</v>
      </c>
      <c r="W67" s="1">
        <f t="shared" si="4"/>
        <v>9.8226950354609937</v>
      </c>
      <c r="X67" s="1">
        <v>28.4</v>
      </c>
      <c r="Y67" s="1">
        <v>25.6</v>
      </c>
      <c r="Z67" s="1">
        <v>24.6</v>
      </c>
      <c r="AA67" s="1">
        <v>42.8</v>
      </c>
      <c r="AB67" s="1">
        <v>41.8</v>
      </c>
      <c r="AC67" s="1">
        <v>41.8</v>
      </c>
      <c r="AD67" s="19" t="s">
        <v>44</v>
      </c>
      <c r="AE67" s="1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106</v>
      </c>
      <c r="B68" s="1" t="s">
        <v>33</v>
      </c>
      <c r="C68" s="1">
        <v>577.86699999999996</v>
      </c>
      <c r="D68" s="1">
        <v>47.561999999999998</v>
      </c>
      <c r="E68" s="1">
        <v>288.21499999999997</v>
      </c>
      <c r="F68" s="1">
        <v>262.76299999999998</v>
      </c>
      <c r="G68" s="6">
        <v>1</v>
      </c>
      <c r="H68" s="1">
        <v>40</v>
      </c>
      <c r="I68" s="1" t="s">
        <v>34</v>
      </c>
      <c r="J68" s="1">
        <v>278.2</v>
      </c>
      <c r="K68" s="1">
        <f t="shared" si="23"/>
        <v>10.014999999999986</v>
      </c>
      <c r="L68" s="1"/>
      <c r="M68" s="1"/>
      <c r="N68" s="10">
        <v>222.73780000000019</v>
      </c>
      <c r="O68" s="1">
        <v>0</v>
      </c>
      <c r="P68" s="1"/>
      <c r="Q68" s="1">
        <f t="shared" si="3"/>
        <v>57.642999999999994</v>
      </c>
      <c r="R68" s="5">
        <f t="shared" ref="R68" si="41">10*Q68-P68-O68-F68</f>
        <v>313.66699999999997</v>
      </c>
      <c r="S68" s="5">
        <f>R68</f>
        <v>313.66699999999997</v>
      </c>
      <c r="T68" s="5"/>
      <c r="U68" s="1"/>
      <c r="V68" s="1">
        <f>(F68+O68+P68+S68)/Q68</f>
        <v>10</v>
      </c>
      <c r="W68" s="1">
        <f t="shared" si="4"/>
        <v>4.5584546258869247</v>
      </c>
      <c r="X68" s="1">
        <v>50.4574</v>
      </c>
      <c r="Y68" s="1">
        <v>56.348400000000012</v>
      </c>
      <c r="Z68" s="1">
        <v>69.995800000000003</v>
      </c>
      <c r="AA68" s="1">
        <v>62.325599999999987</v>
      </c>
      <c r="AB68" s="1">
        <v>51.133600000000001</v>
      </c>
      <c r="AC68" s="1">
        <v>84.390799999999999</v>
      </c>
      <c r="AD68" s="1"/>
      <c r="AE68" s="1">
        <f>ROUND(S68*G68,0)</f>
        <v>314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107</v>
      </c>
      <c r="B69" s="1" t="s">
        <v>33</v>
      </c>
      <c r="C69" s="1">
        <v>223.19499999999999</v>
      </c>
      <c r="D69" s="1">
        <v>8.9819999999999993</v>
      </c>
      <c r="E69" s="1">
        <v>129.125</v>
      </c>
      <c r="F69" s="1">
        <v>79.846000000000004</v>
      </c>
      <c r="G69" s="6">
        <v>1</v>
      </c>
      <c r="H69" s="1">
        <v>30</v>
      </c>
      <c r="I69" s="1" t="s">
        <v>34</v>
      </c>
      <c r="J69" s="1">
        <v>120.2</v>
      </c>
      <c r="K69" s="1">
        <f t="shared" si="23"/>
        <v>8.9249999999999972</v>
      </c>
      <c r="L69" s="1"/>
      <c r="M69" s="1"/>
      <c r="N69" s="10">
        <v>246.91300000000001</v>
      </c>
      <c r="O69" s="1">
        <v>69.386999999999915</v>
      </c>
      <c r="P69" s="1">
        <f>VLOOKUP(A69,[1]Sheet!$A:$AE,31,0)</f>
        <v>216</v>
      </c>
      <c r="Q69" s="1">
        <f t="shared" si="3"/>
        <v>25.824999999999999</v>
      </c>
      <c r="R69" s="5"/>
      <c r="S69" s="5"/>
      <c r="T69" s="5"/>
      <c r="U69" s="1"/>
      <c r="V69" s="1">
        <f t="shared" si="8"/>
        <v>14.142613746369795</v>
      </c>
      <c r="W69" s="1">
        <f t="shared" si="4"/>
        <v>14.142613746369795</v>
      </c>
      <c r="X69" s="1">
        <v>21.516999999999999</v>
      </c>
      <c r="Y69" s="1">
        <v>44.227999999999987</v>
      </c>
      <c r="Z69" s="1">
        <v>44.690199999999997</v>
      </c>
      <c r="AA69" s="1">
        <v>34.298400000000001</v>
      </c>
      <c r="AB69" s="1">
        <v>39.4726</v>
      </c>
      <c r="AC69" s="1">
        <v>42.788600000000002</v>
      </c>
      <c r="AD69" s="1" t="s">
        <v>86</v>
      </c>
      <c r="AE69" s="1">
        <f t="shared" si="9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108</v>
      </c>
      <c r="B70" s="1" t="s">
        <v>42</v>
      </c>
      <c r="C70" s="1">
        <v>467</v>
      </c>
      <c r="D70" s="1"/>
      <c r="E70" s="1">
        <v>379</v>
      </c>
      <c r="F70" s="1">
        <v>21</v>
      </c>
      <c r="G70" s="6">
        <v>0.45</v>
      </c>
      <c r="H70" s="1">
        <v>50</v>
      </c>
      <c r="I70" s="1" t="s">
        <v>34</v>
      </c>
      <c r="J70" s="1">
        <v>518</v>
      </c>
      <c r="K70" s="1">
        <f t="shared" ref="K70:K101" si="42">E70-J70</f>
        <v>-139</v>
      </c>
      <c r="L70" s="1"/>
      <c r="M70" s="1"/>
      <c r="N70" s="10">
        <v>788</v>
      </c>
      <c r="O70" s="1">
        <v>986.19999999999982</v>
      </c>
      <c r="P70" s="1">
        <f>VLOOKUP(A70,[1]Sheet!$A:$AE,31,0)</f>
        <v>700</v>
      </c>
      <c r="Q70" s="1">
        <f t="shared" si="3"/>
        <v>75.8</v>
      </c>
      <c r="R70" s="5"/>
      <c r="S70" s="5"/>
      <c r="T70" s="5"/>
      <c r="U70" s="1"/>
      <c r="V70" s="1">
        <f t="shared" si="8"/>
        <v>22.522427440633244</v>
      </c>
      <c r="W70" s="1">
        <f t="shared" si="4"/>
        <v>22.522427440633244</v>
      </c>
      <c r="X70" s="1">
        <v>89.2</v>
      </c>
      <c r="Y70" s="1">
        <v>150.6</v>
      </c>
      <c r="Z70" s="1">
        <v>97</v>
      </c>
      <c r="AA70" s="1">
        <v>49.4</v>
      </c>
      <c r="AB70" s="1">
        <v>79</v>
      </c>
      <c r="AC70" s="1">
        <v>83.8</v>
      </c>
      <c r="AD70" s="1" t="s">
        <v>109</v>
      </c>
      <c r="AE70" s="1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110</v>
      </c>
      <c r="B71" s="1" t="s">
        <v>33</v>
      </c>
      <c r="C71" s="1">
        <v>1133.2249999999999</v>
      </c>
      <c r="D71" s="1">
        <v>656.78099999999995</v>
      </c>
      <c r="E71" s="1">
        <v>913.95600000000002</v>
      </c>
      <c r="F71" s="1">
        <v>752.74300000000005</v>
      </c>
      <c r="G71" s="6">
        <v>1</v>
      </c>
      <c r="H71" s="1">
        <v>50</v>
      </c>
      <c r="I71" s="1" t="s">
        <v>34</v>
      </c>
      <c r="J71" s="1">
        <v>841.93</v>
      </c>
      <c r="K71" s="1">
        <f t="shared" si="42"/>
        <v>72.026000000000067</v>
      </c>
      <c r="L71" s="1"/>
      <c r="M71" s="1"/>
      <c r="N71" s="10">
        <v>226.4829000000004</v>
      </c>
      <c r="O71" s="1">
        <v>507.55160000000001</v>
      </c>
      <c r="P71" s="1">
        <f>VLOOKUP(A71,[1]Sheet!$A:$AE,31,0)</f>
        <v>241</v>
      </c>
      <c r="Q71" s="1">
        <f t="shared" ref="Q71:Q104" si="43">E71/5</f>
        <v>182.7912</v>
      </c>
      <c r="R71" s="5">
        <f t="shared" ref="R71" si="44">10*Q71-P71-O71-F71</f>
        <v>326.61739999999998</v>
      </c>
      <c r="S71" s="5">
        <f>R71</f>
        <v>326.61739999999998</v>
      </c>
      <c r="T71" s="5"/>
      <c r="U71" s="1"/>
      <c r="V71" s="1">
        <f>(F71+O71+P71+S71)/Q71</f>
        <v>10.000000000000002</v>
      </c>
      <c r="W71" s="1">
        <f t="shared" ref="W71:W104" si="45">(F71+O71+P71)/Q71</f>
        <v>8.2131667169973177</v>
      </c>
      <c r="X71" s="1">
        <v>179.7842</v>
      </c>
      <c r="Y71" s="1">
        <v>167.7484</v>
      </c>
      <c r="Z71" s="1">
        <v>156.74379999999999</v>
      </c>
      <c r="AA71" s="1">
        <v>186.69</v>
      </c>
      <c r="AB71" s="1">
        <v>196.4906</v>
      </c>
      <c r="AC71" s="1">
        <v>185.71940000000001</v>
      </c>
      <c r="AD71" s="1"/>
      <c r="AE71" s="1">
        <f>ROUND(S71*G71,0)</f>
        <v>327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111</v>
      </c>
      <c r="B72" s="1" t="s">
        <v>33</v>
      </c>
      <c r="C72" s="1">
        <v>70.268000000000001</v>
      </c>
      <c r="D72" s="1">
        <v>89.343999999999994</v>
      </c>
      <c r="E72" s="1">
        <v>127.208</v>
      </c>
      <c r="F72" s="1">
        <v>27.044</v>
      </c>
      <c r="G72" s="6">
        <v>1</v>
      </c>
      <c r="H72" s="1">
        <v>50</v>
      </c>
      <c r="I72" s="1" t="s">
        <v>34</v>
      </c>
      <c r="J72" s="1">
        <v>140.85</v>
      </c>
      <c r="K72" s="1">
        <f t="shared" si="42"/>
        <v>-13.641999999999996</v>
      </c>
      <c r="L72" s="1"/>
      <c r="M72" s="1"/>
      <c r="N72" s="10">
        <v>149.93629999999999</v>
      </c>
      <c r="O72" s="1">
        <v>132.2148</v>
      </c>
      <c r="P72" s="1">
        <f>VLOOKUP(A72,[1]Sheet!$A:$AE,31,0)</f>
        <v>151</v>
      </c>
      <c r="Q72" s="1">
        <f t="shared" si="43"/>
        <v>25.441600000000001</v>
      </c>
      <c r="R72" s="5"/>
      <c r="S72" s="5"/>
      <c r="T72" s="5"/>
      <c r="U72" s="1"/>
      <c r="V72" s="1">
        <f t="shared" ref="V71:V104" si="46">(F72+O72+P72+R72)/Q72</f>
        <v>12.194940569775486</v>
      </c>
      <c r="W72" s="1">
        <f t="shared" si="45"/>
        <v>12.194940569775486</v>
      </c>
      <c r="X72" s="1">
        <v>18.413399999999999</v>
      </c>
      <c r="Y72" s="1">
        <v>29.1404</v>
      </c>
      <c r="Z72" s="1">
        <v>24.601199999999999</v>
      </c>
      <c r="AA72" s="1">
        <v>20.530999999999999</v>
      </c>
      <c r="AB72" s="1">
        <v>18.015799999999999</v>
      </c>
      <c r="AC72" s="1">
        <v>15.738</v>
      </c>
      <c r="AD72" s="1"/>
      <c r="AE72" s="1">
        <f t="shared" ref="AE71:AE104" si="47">ROUND(R72*G72,0)</f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112</v>
      </c>
      <c r="B73" s="1" t="s">
        <v>42</v>
      </c>
      <c r="C73" s="1">
        <v>1399</v>
      </c>
      <c r="D73" s="1">
        <v>408</v>
      </c>
      <c r="E73" s="1">
        <v>907</v>
      </c>
      <c r="F73" s="1">
        <v>692</v>
      </c>
      <c r="G73" s="6">
        <v>0.4</v>
      </c>
      <c r="H73" s="1">
        <v>40</v>
      </c>
      <c r="I73" s="1" t="s">
        <v>34</v>
      </c>
      <c r="J73" s="1">
        <v>941</v>
      </c>
      <c r="K73" s="1">
        <f t="shared" si="42"/>
        <v>-34</v>
      </c>
      <c r="L73" s="1"/>
      <c r="M73" s="1"/>
      <c r="N73" s="10">
        <v>138.00000000000091</v>
      </c>
      <c r="O73" s="1">
        <v>146.19999999999979</v>
      </c>
      <c r="P73" s="1"/>
      <c r="Q73" s="1">
        <f t="shared" si="43"/>
        <v>181.4</v>
      </c>
      <c r="R73" s="5">
        <v>100</v>
      </c>
      <c r="S73" s="5">
        <f t="shared" ref="S73:S74" si="48">R73</f>
        <v>100</v>
      </c>
      <c r="T73" s="5"/>
      <c r="U73" s="1"/>
      <c r="V73" s="1">
        <f t="shared" ref="V73:V74" si="49">(F73+O73+P73+S73)/Q73</f>
        <v>5.1719955898566692</v>
      </c>
      <c r="W73" s="1">
        <f t="shared" si="45"/>
        <v>4.6207276736493927</v>
      </c>
      <c r="X73" s="1">
        <v>173</v>
      </c>
      <c r="Y73" s="1">
        <v>150</v>
      </c>
      <c r="Z73" s="1">
        <v>157.80000000000001</v>
      </c>
      <c r="AA73" s="1">
        <v>188.6</v>
      </c>
      <c r="AB73" s="1">
        <v>187.2</v>
      </c>
      <c r="AC73" s="1">
        <v>232.8</v>
      </c>
      <c r="AD73" s="1"/>
      <c r="AE73" s="1">
        <f t="shared" ref="AE73:AE74" si="50">ROUND(S73*G73,0)</f>
        <v>40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113</v>
      </c>
      <c r="B74" s="1" t="s">
        <v>42</v>
      </c>
      <c r="C74" s="1">
        <v>1342</v>
      </c>
      <c r="D74" s="1">
        <v>386</v>
      </c>
      <c r="E74" s="1">
        <v>790</v>
      </c>
      <c r="F74" s="1">
        <v>767</v>
      </c>
      <c r="G74" s="6">
        <v>0.4</v>
      </c>
      <c r="H74" s="1">
        <v>40</v>
      </c>
      <c r="I74" s="1" t="s">
        <v>34</v>
      </c>
      <c r="J74" s="1">
        <v>817</v>
      </c>
      <c r="K74" s="1">
        <f t="shared" si="42"/>
        <v>-27</v>
      </c>
      <c r="L74" s="1"/>
      <c r="M74" s="1"/>
      <c r="N74" s="10"/>
      <c r="O74" s="1">
        <v>122.89999999999959</v>
      </c>
      <c r="P74" s="1"/>
      <c r="Q74" s="1">
        <f t="shared" si="43"/>
        <v>158</v>
      </c>
      <c r="R74" s="5">
        <f t="shared" ref="R74" si="51">10*Q74-P74-O74-F74</f>
        <v>690.10000000000036</v>
      </c>
      <c r="S74" s="5">
        <f t="shared" si="48"/>
        <v>690.10000000000036</v>
      </c>
      <c r="T74" s="5"/>
      <c r="U74" s="1"/>
      <c r="V74" s="1">
        <f t="shared" si="49"/>
        <v>10</v>
      </c>
      <c r="W74" s="1">
        <f t="shared" si="45"/>
        <v>5.6322784810126558</v>
      </c>
      <c r="X74" s="1">
        <v>148.80000000000001</v>
      </c>
      <c r="Y74" s="1">
        <v>130.6</v>
      </c>
      <c r="Z74" s="1">
        <v>135.19999999999999</v>
      </c>
      <c r="AA74" s="1">
        <v>174.4</v>
      </c>
      <c r="AB74" s="1">
        <v>175</v>
      </c>
      <c r="AC74" s="1">
        <v>212.4</v>
      </c>
      <c r="AD74" s="1"/>
      <c r="AE74" s="1">
        <f t="shared" si="50"/>
        <v>276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5" t="s">
        <v>114</v>
      </c>
      <c r="B75" s="15" t="s">
        <v>42</v>
      </c>
      <c r="C75" s="15">
        <v>11</v>
      </c>
      <c r="D75" s="15"/>
      <c r="E75" s="15">
        <v>3</v>
      </c>
      <c r="F75" s="15">
        <v>8</v>
      </c>
      <c r="G75" s="16">
        <v>0</v>
      </c>
      <c r="H75" s="15">
        <v>50</v>
      </c>
      <c r="I75" s="15" t="s">
        <v>43</v>
      </c>
      <c r="J75" s="15">
        <v>3</v>
      </c>
      <c r="K75" s="15">
        <f t="shared" si="42"/>
        <v>0</v>
      </c>
      <c r="L75" s="15"/>
      <c r="M75" s="15"/>
      <c r="N75" s="17"/>
      <c r="O75" s="15"/>
      <c r="P75" s="15"/>
      <c r="Q75" s="15">
        <f t="shared" si="43"/>
        <v>0.6</v>
      </c>
      <c r="R75" s="18"/>
      <c r="S75" s="18"/>
      <c r="T75" s="18"/>
      <c r="U75" s="15"/>
      <c r="V75" s="15">
        <f t="shared" si="46"/>
        <v>13.333333333333334</v>
      </c>
      <c r="W75" s="15">
        <f t="shared" si="45"/>
        <v>13.333333333333334</v>
      </c>
      <c r="X75" s="15">
        <v>0.6</v>
      </c>
      <c r="Y75" s="15">
        <v>0.4</v>
      </c>
      <c r="Z75" s="15">
        <v>0</v>
      </c>
      <c r="AA75" s="15">
        <v>0.2</v>
      </c>
      <c r="AB75" s="15">
        <v>0.2</v>
      </c>
      <c r="AC75" s="15">
        <v>0.4</v>
      </c>
      <c r="AD75" s="15" t="s">
        <v>115</v>
      </c>
      <c r="AE75" s="15">
        <f t="shared" si="47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5" t="s">
        <v>116</v>
      </c>
      <c r="B76" s="15" t="s">
        <v>42</v>
      </c>
      <c r="C76" s="15">
        <v>567</v>
      </c>
      <c r="D76" s="15"/>
      <c r="E76" s="24">
        <v>206</v>
      </c>
      <c r="F76" s="24">
        <v>324</v>
      </c>
      <c r="G76" s="16">
        <v>0</v>
      </c>
      <c r="H76" s="15">
        <v>40</v>
      </c>
      <c r="I76" s="15" t="s">
        <v>43</v>
      </c>
      <c r="J76" s="15">
        <v>225</v>
      </c>
      <c r="K76" s="15">
        <f t="shared" si="42"/>
        <v>-19</v>
      </c>
      <c r="L76" s="15"/>
      <c r="M76" s="15"/>
      <c r="N76" s="17"/>
      <c r="O76" s="15"/>
      <c r="P76" s="15"/>
      <c r="Q76" s="15">
        <f t="shared" si="43"/>
        <v>41.2</v>
      </c>
      <c r="R76" s="18"/>
      <c r="S76" s="18"/>
      <c r="T76" s="18"/>
      <c r="U76" s="15"/>
      <c r="V76" s="15">
        <f t="shared" si="46"/>
        <v>7.8640776699029118</v>
      </c>
      <c r="W76" s="15">
        <f t="shared" si="45"/>
        <v>7.8640776699029118</v>
      </c>
      <c r="X76" s="15">
        <v>38</v>
      </c>
      <c r="Y76" s="15">
        <v>52.6</v>
      </c>
      <c r="Z76" s="15">
        <v>40.200000000000003</v>
      </c>
      <c r="AA76" s="15">
        <v>21.6</v>
      </c>
      <c r="AB76" s="15">
        <v>57.6</v>
      </c>
      <c r="AC76" s="15">
        <v>65.8</v>
      </c>
      <c r="AD76" s="15" t="s">
        <v>117</v>
      </c>
      <c r="AE76" s="15">
        <f t="shared" si="47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25" t="s">
        <v>118</v>
      </c>
      <c r="B77" s="1" t="s">
        <v>42</v>
      </c>
      <c r="C77" s="1"/>
      <c r="D77" s="1"/>
      <c r="E77" s="24">
        <f>E76</f>
        <v>206</v>
      </c>
      <c r="F77" s="24">
        <f>F76</f>
        <v>324</v>
      </c>
      <c r="G77" s="6">
        <v>0.4</v>
      </c>
      <c r="H77" s="1">
        <v>40</v>
      </c>
      <c r="I77" s="1" t="s">
        <v>34</v>
      </c>
      <c r="J77" s="1"/>
      <c r="K77" s="1">
        <f t="shared" si="42"/>
        <v>206</v>
      </c>
      <c r="L77" s="1"/>
      <c r="M77" s="1"/>
      <c r="N77" s="10"/>
      <c r="O77" s="1">
        <v>181.2</v>
      </c>
      <c r="P77" s="1"/>
      <c r="Q77" s="1">
        <f t="shared" si="43"/>
        <v>41.2</v>
      </c>
      <c r="R77" s="5"/>
      <c r="S77" s="5"/>
      <c r="T77" s="5"/>
      <c r="U77" s="1"/>
      <c r="V77" s="1">
        <f t="shared" si="46"/>
        <v>12.262135922330096</v>
      </c>
      <c r="W77" s="1">
        <f t="shared" si="45"/>
        <v>12.262135922330096</v>
      </c>
      <c r="X77" s="1">
        <v>0</v>
      </c>
      <c r="Y77" s="1">
        <v>52.6</v>
      </c>
      <c r="Z77" s="1">
        <v>40.200000000000003</v>
      </c>
      <c r="AA77" s="1">
        <v>21.6</v>
      </c>
      <c r="AB77" s="1">
        <v>57.6</v>
      </c>
      <c r="AC77" s="1">
        <v>65.8</v>
      </c>
      <c r="AD77" s="1" t="s">
        <v>119</v>
      </c>
      <c r="AE77" s="1">
        <f t="shared" si="47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120</v>
      </c>
      <c r="B78" s="1" t="s">
        <v>33</v>
      </c>
      <c r="C78" s="1">
        <v>1232.893</v>
      </c>
      <c r="D78" s="1">
        <v>541.41499999999996</v>
      </c>
      <c r="E78" s="1">
        <v>606.54200000000003</v>
      </c>
      <c r="F78" s="1">
        <v>977.01499999999999</v>
      </c>
      <c r="G78" s="6">
        <v>1</v>
      </c>
      <c r="H78" s="1">
        <v>40</v>
      </c>
      <c r="I78" s="1" t="s">
        <v>34</v>
      </c>
      <c r="J78" s="1">
        <v>580.6</v>
      </c>
      <c r="K78" s="1">
        <f t="shared" si="42"/>
        <v>25.942000000000007</v>
      </c>
      <c r="L78" s="1"/>
      <c r="M78" s="1"/>
      <c r="N78" s="10"/>
      <c r="O78" s="1">
        <v>0</v>
      </c>
      <c r="P78" s="1"/>
      <c r="Q78" s="1">
        <f t="shared" si="43"/>
        <v>121.30840000000001</v>
      </c>
      <c r="R78" s="5">
        <f t="shared" ref="R78:R79" si="52">10*Q78-P78-O78-F78</f>
        <v>236.06900000000007</v>
      </c>
      <c r="S78" s="5">
        <f t="shared" ref="S78:S79" si="53">R78</f>
        <v>236.06900000000007</v>
      </c>
      <c r="T78" s="5"/>
      <c r="U78" s="1"/>
      <c r="V78" s="1">
        <f t="shared" ref="V78:V79" si="54">(F78+O78+P78+S78)/Q78</f>
        <v>10</v>
      </c>
      <c r="W78" s="1">
        <f t="shared" si="45"/>
        <v>8.0539764764847277</v>
      </c>
      <c r="X78" s="1">
        <v>123.6148</v>
      </c>
      <c r="Y78" s="1">
        <v>112.0716</v>
      </c>
      <c r="Z78" s="1">
        <v>119.4242</v>
      </c>
      <c r="AA78" s="1">
        <v>168.10679999999999</v>
      </c>
      <c r="AB78" s="1">
        <v>154.26419999999999</v>
      </c>
      <c r="AC78" s="1">
        <v>117.9812</v>
      </c>
      <c r="AD78" s="1"/>
      <c r="AE78" s="1">
        <f t="shared" ref="AE78:AE79" si="55">ROUND(S78*G78,0)</f>
        <v>236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121</v>
      </c>
      <c r="B79" s="1" t="s">
        <v>33</v>
      </c>
      <c r="C79" s="1">
        <v>788.59299999999996</v>
      </c>
      <c r="D79" s="1">
        <v>317.90800000000002</v>
      </c>
      <c r="E79" s="1">
        <v>419.238</v>
      </c>
      <c r="F79" s="1">
        <v>541.99300000000005</v>
      </c>
      <c r="G79" s="6">
        <v>1</v>
      </c>
      <c r="H79" s="1">
        <v>40</v>
      </c>
      <c r="I79" s="1" t="s">
        <v>34</v>
      </c>
      <c r="J79" s="1">
        <v>402.12900000000002</v>
      </c>
      <c r="K79" s="1">
        <f t="shared" si="42"/>
        <v>17.10899999999998</v>
      </c>
      <c r="L79" s="1"/>
      <c r="M79" s="1"/>
      <c r="N79" s="10">
        <v>13.63659999999982</v>
      </c>
      <c r="O79" s="1">
        <v>156.40460000000019</v>
      </c>
      <c r="P79" s="1"/>
      <c r="Q79" s="1">
        <f t="shared" si="43"/>
        <v>83.8476</v>
      </c>
      <c r="R79" s="5">
        <f t="shared" si="52"/>
        <v>140.07839999999976</v>
      </c>
      <c r="S79" s="5">
        <f t="shared" si="53"/>
        <v>140.07839999999976</v>
      </c>
      <c r="T79" s="5"/>
      <c r="U79" s="1"/>
      <c r="V79" s="1">
        <f t="shared" si="54"/>
        <v>10</v>
      </c>
      <c r="W79" s="1">
        <f t="shared" si="45"/>
        <v>8.3293689980393033</v>
      </c>
      <c r="X79" s="1">
        <v>87.19980000000001</v>
      </c>
      <c r="Y79" s="1">
        <v>85.051000000000002</v>
      </c>
      <c r="Z79" s="1">
        <v>88.270399999999995</v>
      </c>
      <c r="AA79" s="1">
        <v>105.407</v>
      </c>
      <c r="AB79" s="1">
        <v>102.3764</v>
      </c>
      <c r="AC79" s="1">
        <v>93.688000000000002</v>
      </c>
      <c r="AD79" s="1"/>
      <c r="AE79" s="1">
        <f t="shared" si="55"/>
        <v>140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122</v>
      </c>
      <c r="B80" s="1" t="s">
        <v>42</v>
      </c>
      <c r="C80" s="1">
        <v>620</v>
      </c>
      <c r="D80" s="1"/>
      <c r="E80" s="1">
        <v>332</v>
      </c>
      <c r="F80" s="1">
        <v>184</v>
      </c>
      <c r="G80" s="6">
        <v>0.37</v>
      </c>
      <c r="H80" s="1">
        <v>50</v>
      </c>
      <c r="I80" s="1" t="s">
        <v>34</v>
      </c>
      <c r="J80" s="1">
        <v>325</v>
      </c>
      <c r="K80" s="1">
        <f t="shared" si="42"/>
        <v>7</v>
      </c>
      <c r="L80" s="1"/>
      <c r="M80" s="1"/>
      <c r="N80" s="10">
        <v>237.59999999999991</v>
      </c>
      <c r="O80" s="1">
        <v>465</v>
      </c>
      <c r="P80" s="1">
        <f>VLOOKUP(A80,[1]Sheet!$A:$AE,31,0)</f>
        <v>200</v>
      </c>
      <c r="Q80" s="1">
        <f t="shared" si="43"/>
        <v>66.400000000000006</v>
      </c>
      <c r="R80" s="5"/>
      <c r="S80" s="5"/>
      <c r="T80" s="5"/>
      <c r="U80" s="1"/>
      <c r="V80" s="1">
        <f t="shared" si="46"/>
        <v>12.786144578313252</v>
      </c>
      <c r="W80" s="1">
        <f t="shared" si="45"/>
        <v>12.786144578313252</v>
      </c>
      <c r="X80" s="1">
        <v>73.599999999999994</v>
      </c>
      <c r="Y80" s="1">
        <v>87.8</v>
      </c>
      <c r="Z80" s="1">
        <v>62.8</v>
      </c>
      <c r="AA80" s="1">
        <v>48.4</v>
      </c>
      <c r="AB80" s="1">
        <v>78</v>
      </c>
      <c r="AC80" s="1">
        <v>82.4</v>
      </c>
      <c r="AD80" s="1"/>
      <c r="AE80" s="1">
        <f t="shared" si="47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123</v>
      </c>
      <c r="B81" s="1" t="s">
        <v>42</v>
      </c>
      <c r="C81" s="1">
        <v>404</v>
      </c>
      <c r="D81" s="1"/>
      <c r="E81" s="1">
        <v>97</v>
      </c>
      <c r="F81" s="1">
        <v>306</v>
      </c>
      <c r="G81" s="6">
        <v>0.6</v>
      </c>
      <c r="H81" s="1">
        <v>55</v>
      </c>
      <c r="I81" s="1" t="s">
        <v>34</v>
      </c>
      <c r="J81" s="1">
        <v>97</v>
      </c>
      <c r="K81" s="1">
        <f t="shared" si="42"/>
        <v>0</v>
      </c>
      <c r="L81" s="1"/>
      <c r="M81" s="1"/>
      <c r="N81" s="10"/>
      <c r="O81" s="1">
        <v>181.6</v>
      </c>
      <c r="P81" s="1"/>
      <c r="Q81" s="1">
        <f t="shared" si="43"/>
        <v>19.399999999999999</v>
      </c>
      <c r="R81" s="5"/>
      <c r="S81" s="5"/>
      <c r="T81" s="5"/>
      <c r="U81" s="1"/>
      <c r="V81" s="1">
        <f t="shared" si="46"/>
        <v>25.134020618556704</v>
      </c>
      <c r="W81" s="1">
        <f t="shared" si="45"/>
        <v>25.134020618556704</v>
      </c>
      <c r="X81" s="1">
        <v>19.399999999999999</v>
      </c>
      <c r="Y81" s="1">
        <v>40.799999999999997</v>
      </c>
      <c r="Z81" s="1">
        <v>27.6</v>
      </c>
      <c r="AA81" s="1">
        <v>3.6</v>
      </c>
      <c r="AB81" s="1">
        <v>10.4</v>
      </c>
      <c r="AC81" s="1">
        <v>13</v>
      </c>
      <c r="AD81" s="1"/>
      <c r="AE81" s="1">
        <f t="shared" si="47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124</v>
      </c>
      <c r="B82" s="1" t="s">
        <v>42</v>
      </c>
      <c r="C82" s="1">
        <v>330</v>
      </c>
      <c r="D82" s="1"/>
      <c r="E82" s="1">
        <v>100</v>
      </c>
      <c r="F82" s="1">
        <v>203</v>
      </c>
      <c r="G82" s="6">
        <v>0.4</v>
      </c>
      <c r="H82" s="1">
        <v>50</v>
      </c>
      <c r="I82" s="1" t="s">
        <v>34</v>
      </c>
      <c r="J82" s="1">
        <v>100</v>
      </c>
      <c r="K82" s="1">
        <f t="shared" si="42"/>
        <v>0</v>
      </c>
      <c r="L82" s="1"/>
      <c r="M82" s="1"/>
      <c r="N82" s="10">
        <v>13.799999999999949</v>
      </c>
      <c r="O82" s="1">
        <v>208.8</v>
      </c>
      <c r="P82" s="1"/>
      <c r="Q82" s="1">
        <f t="shared" si="43"/>
        <v>20</v>
      </c>
      <c r="R82" s="5"/>
      <c r="S82" s="5"/>
      <c r="T82" s="5"/>
      <c r="U82" s="1"/>
      <c r="V82" s="1">
        <f t="shared" si="46"/>
        <v>20.59</v>
      </c>
      <c r="W82" s="1">
        <f t="shared" si="45"/>
        <v>20.59</v>
      </c>
      <c r="X82" s="1">
        <v>25</v>
      </c>
      <c r="Y82" s="1">
        <v>36.799999999999997</v>
      </c>
      <c r="Z82" s="1">
        <v>26.4</v>
      </c>
      <c r="AA82" s="1">
        <v>17.8</v>
      </c>
      <c r="AB82" s="1">
        <v>32.200000000000003</v>
      </c>
      <c r="AC82" s="1">
        <v>34.200000000000003</v>
      </c>
      <c r="AD82" s="1"/>
      <c r="AE82" s="1">
        <f t="shared" si="47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125</v>
      </c>
      <c r="B83" s="1" t="s">
        <v>42</v>
      </c>
      <c r="C83" s="1">
        <v>187</v>
      </c>
      <c r="D83" s="1"/>
      <c r="E83" s="1">
        <v>152</v>
      </c>
      <c r="F83" s="1">
        <v>1</v>
      </c>
      <c r="G83" s="6">
        <v>0.35</v>
      </c>
      <c r="H83" s="1">
        <v>50</v>
      </c>
      <c r="I83" s="1" t="s">
        <v>34</v>
      </c>
      <c r="J83" s="1">
        <v>329</v>
      </c>
      <c r="K83" s="1">
        <f t="shared" si="42"/>
        <v>-177</v>
      </c>
      <c r="L83" s="1"/>
      <c r="M83" s="1"/>
      <c r="N83" s="10">
        <v>513.59999999999991</v>
      </c>
      <c r="O83" s="1">
        <v>322.80000000000018</v>
      </c>
      <c r="P83" s="1">
        <f>VLOOKUP(A83,[1]Sheet!$A:$AE,31,0)</f>
        <v>450</v>
      </c>
      <c r="Q83" s="1">
        <f t="shared" si="43"/>
        <v>30.4</v>
      </c>
      <c r="R83" s="5"/>
      <c r="S83" s="5"/>
      <c r="T83" s="5"/>
      <c r="U83" s="1"/>
      <c r="V83" s="1">
        <f t="shared" si="46"/>
        <v>25.453947368421058</v>
      </c>
      <c r="W83" s="1">
        <f t="shared" si="45"/>
        <v>25.453947368421058</v>
      </c>
      <c r="X83" s="1">
        <v>36.799999999999997</v>
      </c>
      <c r="Y83" s="1">
        <v>70.2</v>
      </c>
      <c r="Z83" s="1">
        <v>55.8</v>
      </c>
      <c r="AA83" s="1">
        <v>27.4</v>
      </c>
      <c r="AB83" s="1">
        <v>39.4</v>
      </c>
      <c r="AC83" s="1">
        <v>36.4</v>
      </c>
      <c r="AD83" s="1"/>
      <c r="AE83" s="1">
        <f t="shared" si="47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126</v>
      </c>
      <c r="B84" s="1" t="s">
        <v>42</v>
      </c>
      <c r="C84" s="1">
        <v>517</v>
      </c>
      <c r="D84" s="1"/>
      <c r="E84" s="1">
        <v>298</v>
      </c>
      <c r="F84" s="1">
        <v>117</v>
      </c>
      <c r="G84" s="6">
        <v>0.6</v>
      </c>
      <c r="H84" s="1">
        <v>55</v>
      </c>
      <c r="I84" s="1" t="s">
        <v>34</v>
      </c>
      <c r="J84" s="1">
        <v>319</v>
      </c>
      <c r="K84" s="1">
        <f t="shared" si="42"/>
        <v>-21</v>
      </c>
      <c r="L84" s="1"/>
      <c r="M84" s="1"/>
      <c r="N84" s="10">
        <v>319.40000000000009</v>
      </c>
      <c r="O84" s="1">
        <v>314</v>
      </c>
      <c r="P84" s="1">
        <f>VLOOKUP(A84,[1]Sheet!$A:$AE,31,0)</f>
        <v>324</v>
      </c>
      <c r="Q84" s="1">
        <f t="shared" si="43"/>
        <v>59.6</v>
      </c>
      <c r="R84" s="5"/>
      <c r="S84" s="5"/>
      <c r="T84" s="5"/>
      <c r="U84" s="1"/>
      <c r="V84" s="1">
        <f t="shared" si="46"/>
        <v>12.667785234899329</v>
      </c>
      <c r="W84" s="1">
        <f t="shared" si="45"/>
        <v>12.667785234899329</v>
      </c>
      <c r="X84" s="1">
        <v>53.6</v>
      </c>
      <c r="Y84" s="1">
        <v>78.2</v>
      </c>
      <c r="Z84" s="1">
        <v>61.2</v>
      </c>
      <c r="AA84" s="1">
        <v>18.2</v>
      </c>
      <c r="AB84" s="1">
        <v>68.400000000000006</v>
      </c>
      <c r="AC84" s="1">
        <v>65</v>
      </c>
      <c r="AD84" s="1" t="s">
        <v>86</v>
      </c>
      <c r="AE84" s="1">
        <f t="shared" si="47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127</v>
      </c>
      <c r="B85" s="1" t="s">
        <v>42</v>
      </c>
      <c r="C85" s="1">
        <v>14</v>
      </c>
      <c r="D85" s="1"/>
      <c r="E85" s="1">
        <v>11</v>
      </c>
      <c r="F85" s="1">
        <v>2</v>
      </c>
      <c r="G85" s="6">
        <v>0.4</v>
      </c>
      <c r="H85" s="1">
        <v>30</v>
      </c>
      <c r="I85" s="1" t="s">
        <v>34</v>
      </c>
      <c r="J85" s="1">
        <v>42</v>
      </c>
      <c r="K85" s="1">
        <f t="shared" si="42"/>
        <v>-31</v>
      </c>
      <c r="L85" s="1"/>
      <c r="M85" s="1"/>
      <c r="N85" s="10">
        <v>65.399999999999991</v>
      </c>
      <c r="O85" s="1">
        <v>38.600000000000009</v>
      </c>
      <c r="P85" s="1">
        <f>VLOOKUP(A85,[1]Sheet!$A:$AE,31,0)</f>
        <v>66</v>
      </c>
      <c r="Q85" s="1">
        <f t="shared" si="43"/>
        <v>2.2000000000000002</v>
      </c>
      <c r="R85" s="5"/>
      <c r="S85" s="5"/>
      <c r="T85" s="5"/>
      <c r="U85" s="1"/>
      <c r="V85" s="1">
        <f t="shared" si="46"/>
        <v>48.454545454545453</v>
      </c>
      <c r="W85" s="1">
        <f t="shared" si="45"/>
        <v>48.454545454545453</v>
      </c>
      <c r="X85" s="1">
        <v>2</v>
      </c>
      <c r="Y85" s="1">
        <v>10</v>
      </c>
      <c r="Z85" s="1">
        <v>11.2</v>
      </c>
      <c r="AA85" s="1">
        <v>3.6</v>
      </c>
      <c r="AB85" s="1">
        <v>1.2</v>
      </c>
      <c r="AC85" s="1">
        <v>0.2</v>
      </c>
      <c r="AD85" s="1"/>
      <c r="AE85" s="1">
        <f t="shared" si="47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128</v>
      </c>
      <c r="B86" s="1" t="s">
        <v>42</v>
      </c>
      <c r="C86" s="1">
        <v>82</v>
      </c>
      <c r="D86" s="1"/>
      <c r="E86" s="1">
        <v>78</v>
      </c>
      <c r="F86" s="1">
        <v>4</v>
      </c>
      <c r="G86" s="6">
        <v>0.45</v>
      </c>
      <c r="H86" s="1">
        <v>40</v>
      </c>
      <c r="I86" s="1" t="s">
        <v>34</v>
      </c>
      <c r="J86" s="1">
        <v>78</v>
      </c>
      <c r="K86" s="1">
        <f t="shared" si="42"/>
        <v>0</v>
      </c>
      <c r="L86" s="1"/>
      <c r="M86" s="1"/>
      <c r="N86" s="10">
        <v>107.2</v>
      </c>
      <c r="O86" s="1">
        <v>239.2</v>
      </c>
      <c r="P86" s="1">
        <f>VLOOKUP(A86,[1]Sheet!$A:$AE,31,0)</f>
        <v>78</v>
      </c>
      <c r="Q86" s="1">
        <f t="shared" si="43"/>
        <v>15.6</v>
      </c>
      <c r="R86" s="5"/>
      <c r="S86" s="5"/>
      <c r="T86" s="5"/>
      <c r="U86" s="1"/>
      <c r="V86" s="1">
        <f t="shared" si="46"/>
        <v>20.589743589743591</v>
      </c>
      <c r="W86" s="1">
        <f t="shared" si="45"/>
        <v>20.589743589743591</v>
      </c>
      <c r="X86" s="1">
        <v>15.6</v>
      </c>
      <c r="Y86" s="1">
        <v>29.2</v>
      </c>
      <c r="Z86" s="1">
        <v>17.2</v>
      </c>
      <c r="AA86" s="1">
        <v>3.6</v>
      </c>
      <c r="AB86" s="1">
        <v>0</v>
      </c>
      <c r="AC86" s="1">
        <v>0</v>
      </c>
      <c r="AD86" s="1"/>
      <c r="AE86" s="1">
        <f t="shared" si="47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129</v>
      </c>
      <c r="B87" s="1" t="s">
        <v>33</v>
      </c>
      <c r="C87" s="1">
        <v>80.088999999999999</v>
      </c>
      <c r="D87" s="1"/>
      <c r="E87" s="1">
        <v>13.731999999999999</v>
      </c>
      <c r="F87" s="1">
        <v>64.989999999999995</v>
      </c>
      <c r="G87" s="6">
        <v>1</v>
      </c>
      <c r="H87" s="1">
        <v>45</v>
      </c>
      <c r="I87" s="1" t="s">
        <v>34</v>
      </c>
      <c r="J87" s="1">
        <v>46.2</v>
      </c>
      <c r="K87" s="1">
        <f t="shared" si="42"/>
        <v>-32.468000000000004</v>
      </c>
      <c r="L87" s="1"/>
      <c r="M87" s="1"/>
      <c r="N87" s="10"/>
      <c r="O87" s="1">
        <v>0</v>
      </c>
      <c r="P87" s="1"/>
      <c r="Q87" s="1">
        <f t="shared" si="43"/>
        <v>2.7464</v>
      </c>
      <c r="R87" s="5"/>
      <c r="S87" s="5"/>
      <c r="T87" s="5"/>
      <c r="U87" s="1"/>
      <c r="V87" s="1">
        <f t="shared" si="46"/>
        <v>23.663705214098453</v>
      </c>
      <c r="W87" s="1">
        <f t="shared" si="45"/>
        <v>23.663705214098453</v>
      </c>
      <c r="X87" s="1">
        <v>2.4716</v>
      </c>
      <c r="Y87" s="1">
        <v>2.7347999999999999</v>
      </c>
      <c r="Z87" s="1">
        <v>1.9177999999999999</v>
      </c>
      <c r="AA87" s="1">
        <v>9.9715999999999987</v>
      </c>
      <c r="AB87" s="1">
        <v>20.381799999999998</v>
      </c>
      <c r="AC87" s="1">
        <v>9.0716000000000001</v>
      </c>
      <c r="AD87" s="19" t="s">
        <v>44</v>
      </c>
      <c r="AE87" s="1">
        <f t="shared" si="47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130</v>
      </c>
      <c r="B88" s="1" t="s">
        <v>33</v>
      </c>
      <c r="C88" s="1">
        <v>240.24700000000001</v>
      </c>
      <c r="D88" s="1">
        <v>518.78700000000003</v>
      </c>
      <c r="E88" s="1">
        <v>288.37799999999999</v>
      </c>
      <c r="F88" s="1">
        <v>387.50700000000001</v>
      </c>
      <c r="G88" s="6">
        <v>1</v>
      </c>
      <c r="H88" s="1">
        <v>40</v>
      </c>
      <c r="I88" s="1" t="s">
        <v>34</v>
      </c>
      <c r="J88" s="1">
        <v>290.161</v>
      </c>
      <c r="K88" s="1">
        <f t="shared" si="42"/>
        <v>-1.7830000000000155</v>
      </c>
      <c r="L88" s="1"/>
      <c r="M88" s="1"/>
      <c r="N88" s="10">
        <v>356.57159999999999</v>
      </c>
      <c r="O88" s="1">
        <v>0</v>
      </c>
      <c r="P88" s="1">
        <f>VLOOKUP(A88,[1]Sheet!$A:$AE,31,0)</f>
        <v>364</v>
      </c>
      <c r="Q88" s="1">
        <f t="shared" si="43"/>
        <v>57.675599999999996</v>
      </c>
      <c r="R88" s="5"/>
      <c r="S88" s="5"/>
      <c r="T88" s="5"/>
      <c r="U88" s="1"/>
      <c r="V88" s="1">
        <f t="shared" si="46"/>
        <v>13.02989479086477</v>
      </c>
      <c r="W88" s="1">
        <f t="shared" si="45"/>
        <v>13.02989479086477</v>
      </c>
      <c r="X88" s="1">
        <v>63.479799999999997</v>
      </c>
      <c r="Y88" s="1">
        <v>75.602800000000002</v>
      </c>
      <c r="Z88" s="1">
        <v>93.64500000000001</v>
      </c>
      <c r="AA88" s="1">
        <v>78.817999999999998</v>
      </c>
      <c r="AB88" s="1">
        <v>55.838199999999993</v>
      </c>
      <c r="AC88" s="1">
        <v>68.018000000000001</v>
      </c>
      <c r="AD88" s="1"/>
      <c r="AE88" s="1">
        <f t="shared" si="47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5" t="s">
        <v>131</v>
      </c>
      <c r="B89" s="15" t="s">
        <v>42</v>
      </c>
      <c r="C89" s="15"/>
      <c r="D89" s="15">
        <v>86</v>
      </c>
      <c r="E89" s="24">
        <v>86</v>
      </c>
      <c r="F89" s="15"/>
      <c r="G89" s="16">
        <v>0</v>
      </c>
      <c r="H89" s="15" t="e">
        <v>#N/A</v>
      </c>
      <c r="I89" s="15" t="s">
        <v>43</v>
      </c>
      <c r="J89" s="15">
        <v>86</v>
      </c>
      <c r="K89" s="15">
        <f t="shared" si="42"/>
        <v>0</v>
      </c>
      <c r="L89" s="15"/>
      <c r="M89" s="15"/>
      <c r="N89" s="17"/>
      <c r="O89" s="15"/>
      <c r="P89" s="15"/>
      <c r="Q89" s="15">
        <f t="shared" si="43"/>
        <v>17.2</v>
      </c>
      <c r="R89" s="18"/>
      <c r="S89" s="18"/>
      <c r="T89" s="18"/>
      <c r="U89" s="15"/>
      <c r="V89" s="15">
        <f t="shared" si="46"/>
        <v>0</v>
      </c>
      <c r="W89" s="15">
        <f t="shared" si="45"/>
        <v>0</v>
      </c>
      <c r="X89" s="15">
        <v>17.2</v>
      </c>
      <c r="Y89" s="15">
        <v>17.2</v>
      </c>
      <c r="Z89" s="15">
        <v>0.4</v>
      </c>
      <c r="AA89" s="15">
        <v>0.4</v>
      </c>
      <c r="AB89" s="15">
        <v>0.4</v>
      </c>
      <c r="AC89" s="15">
        <v>0.4</v>
      </c>
      <c r="AD89" s="15" t="s">
        <v>132</v>
      </c>
      <c r="AE89" s="15">
        <f t="shared" si="47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5" t="s">
        <v>133</v>
      </c>
      <c r="B90" s="15" t="s">
        <v>33</v>
      </c>
      <c r="C90" s="15"/>
      <c r="D90" s="15">
        <v>42.53</v>
      </c>
      <c r="E90" s="24">
        <v>42.53</v>
      </c>
      <c r="F90" s="15"/>
      <c r="G90" s="16">
        <v>0</v>
      </c>
      <c r="H90" s="15" t="e">
        <v>#N/A</v>
      </c>
      <c r="I90" s="15" t="s">
        <v>43</v>
      </c>
      <c r="J90" s="15">
        <v>31.5</v>
      </c>
      <c r="K90" s="15">
        <f t="shared" si="42"/>
        <v>11.030000000000001</v>
      </c>
      <c r="L90" s="15"/>
      <c r="M90" s="15"/>
      <c r="N90" s="17"/>
      <c r="O90" s="15"/>
      <c r="P90" s="15"/>
      <c r="Q90" s="15">
        <f t="shared" si="43"/>
        <v>8.5060000000000002</v>
      </c>
      <c r="R90" s="18"/>
      <c r="S90" s="18"/>
      <c r="T90" s="18"/>
      <c r="U90" s="15"/>
      <c r="V90" s="15">
        <f t="shared" si="46"/>
        <v>0</v>
      </c>
      <c r="W90" s="15">
        <f t="shared" si="45"/>
        <v>0</v>
      </c>
      <c r="X90" s="15">
        <v>8.5060000000000002</v>
      </c>
      <c r="Y90" s="15">
        <v>8.5060000000000002</v>
      </c>
      <c r="Z90" s="15">
        <v>0.4</v>
      </c>
      <c r="AA90" s="15">
        <v>0.4</v>
      </c>
      <c r="AB90" s="15">
        <v>0.4</v>
      </c>
      <c r="AC90" s="15">
        <v>0.4</v>
      </c>
      <c r="AD90" s="15" t="s">
        <v>134</v>
      </c>
      <c r="AE90" s="15">
        <f t="shared" si="47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5" t="s">
        <v>135</v>
      </c>
      <c r="B91" s="15" t="s">
        <v>42</v>
      </c>
      <c r="C91" s="15">
        <v>18</v>
      </c>
      <c r="D91" s="15">
        <v>26</v>
      </c>
      <c r="E91" s="15">
        <v>12</v>
      </c>
      <c r="F91" s="15">
        <v>30</v>
      </c>
      <c r="G91" s="16">
        <v>0</v>
      </c>
      <c r="H91" s="15" t="e">
        <v>#N/A</v>
      </c>
      <c r="I91" s="15" t="s">
        <v>43</v>
      </c>
      <c r="J91" s="15">
        <v>18</v>
      </c>
      <c r="K91" s="15">
        <f t="shared" si="42"/>
        <v>-6</v>
      </c>
      <c r="L91" s="15"/>
      <c r="M91" s="15"/>
      <c r="N91" s="17"/>
      <c r="O91" s="15"/>
      <c r="P91" s="15"/>
      <c r="Q91" s="15">
        <f t="shared" si="43"/>
        <v>2.4</v>
      </c>
      <c r="R91" s="18"/>
      <c r="S91" s="18"/>
      <c r="T91" s="18"/>
      <c r="U91" s="15"/>
      <c r="V91" s="15">
        <f t="shared" si="46"/>
        <v>12.5</v>
      </c>
      <c r="W91" s="15">
        <f t="shared" si="45"/>
        <v>12.5</v>
      </c>
      <c r="X91" s="15">
        <v>1.8</v>
      </c>
      <c r="Y91" s="15">
        <v>0.4</v>
      </c>
      <c r="Z91" s="15">
        <v>0.4</v>
      </c>
      <c r="AA91" s="15">
        <v>3.2</v>
      </c>
      <c r="AB91" s="15">
        <v>3.2</v>
      </c>
      <c r="AC91" s="15">
        <v>0</v>
      </c>
      <c r="AD91" s="15" t="s">
        <v>115</v>
      </c>
      <c r="AE91" s="15">
        <f t="shared" si="47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25" t="s">
        <v>136</v>
      </c>
      <c r="B92" s="1" t="s">
        <v>42</v>
      </c>
      <c r="C92" s="1"/>
      <c r="D92" s="1"/>
      <c r="E92" s="1"/>
      <c r="F92" s="1"/>
      <c r="G92" s="6">
        <v>0.11</v>
      </c>
      <c r="H92" s="1">
        <v>150</v>
      </c>
      <c r="I92" s="1" t="s">
        <v>36</v>
      </c>
      <c r="J92" s="1"/>
      <c r="K92" s="1">
        <f t="shared" si="42"/>
        <v>0</v>
      </c>
      <c r="L92" s="1"/>
      <c r="M92" s="1"/>
      <c r="N92" s="10">
        <v>100</v>
      </c>
      <c r="O92" s="1">
        <v>0</v>
      </c>
      <c r="P92" s="1"/>
      <c r="Q92" s="1">
        <f t="shared" si="43"/>
        <v>0</v>
      </c>
      <c r="R92" s="26">
        <v>100</v>
      </c>
      <c r="S92" s="5">
        <f>R92</f>
        <v>100</v>
      </c>
      <c r="T92" s="5"/>
      <c r="U92" s="1"/>
      <c r="V92" s="1" t="e">
        <f>(F92+O92+P92+S92)/Q92</f>
        <v>#DIV/0!</v>
      </c>
      <c r="W92" s="1" t="e">
        <f t="shared" si="45"/>
        <v>#DIV/0!</v>
      </c>
      <c r="X92" s="1">
        <v>0</v>
      </c>
      <c r="Y92" s="1">
        <v>1.6</v>
      </c>
      <c r="Z92" s="1">
        <v>4.8</v>
      </c>
      <c r="AA92" s="1">
        <v>8</v>
      </c>
      <c r="AB92" s="1">
        <v>5.6</v>
      </c>
      <c r="AC92" s="1">
        <v>6</v>
      </c>
      <c r="AD92" s="1"/>
      <c r="AE92" s="1">
        <f>ROUND(S92*G92,0)</f>
        <v>11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5" t="s">
        <v>137</v>
      </c>
      <c r="B93" s="15" t="s">
        <v>42</v>
      </c>
      <c r="C93" s="15">
        <v>39</v>
      </c>
      <c r="D93" s="15">
        <v>12</v>
      </c>
      <c r="E93" s="15">
        <v>11</v>
      </c>
      <c r="F93" s="15">
        <v>31</v>
      </c>
      <c r="G93" s="16">
        <v>0</v>
      </c>
      <c r="H93" s="15" t="e">
        <v>#N/A</v>
      </c>
      <c r="I93" s="15" t="s">
        <v>43</v>
      </c>
      <c r="J93" s="15">
        <v>14</v>
      </c>
      <c r="K93" s="15">
        <f t="shared" si="42"/>
        <v>-3</v>
      </c>
      <c r="L93" s="15"/>
      <c r="M93" s="15"/>
      <c r="N93" s="17"/>
      <c r="O93" s="15"/>
      <c r="P93" s="15"/>
      <c r="Q93" s="15">
        <f t="shared" si="43"/>
        <v>2.2000000000000002</v>
      </c>
      <c r="R93" s="18"/>
      <c r="S93" s="18"/>
      <c r="T93" s="18"/>
      <c r="U93" s="15"/>
      <c r="V93" s="15">
        <f t="shared" si="46"/>
        <v>14.09090909090909</v>
      </c>
      <c r="W93" s="15">
        <f t="shared" si="45"/>
        <v>14.09090909090909</v>
      </c>
      <c r="X93" s="15">
        <v>3</v>
      </c>
      <c r="Y93" s="15">
        <v>2.4</v>
      </c>
      <c r="Z93" s="15">
        <v>3</v>
      </c>
      <c r="AA93" s="15">
        <v>3.6</v>
      </c>
      <c r="AB93" s="15">
        <v>3.6</v>
      </c>
      <c r="AC93" s="15">
        <v>3.2</v>
      </c>
      <c r="AD93" s="15" t="s">
        <v>115</v>
      </c>
      <c r="AE93" s="15">
        <f t="shared" si="47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138</v>
      </c>
      <c r="B94" s="1" t="s">
        <v>33</v>
      </c>
      <c r="C94" s="1">
        <v>482.327</v>
      </c>
      <c r="D94" s="1">
        <v>101.783</v>
      </c>
      <c r="E94" s="1">
        <v>241.26400000000001</v>
      </c>
      <c r="F94" s="1">
        <v>255.25800000000001</v>
      </c>
      <c r="G94" s="6">
        <v>1</v>
      </c>
      <c r="H94" s="1">
        <v>50</v>
      </c>
      <c r="I94" s="1" t="s">
        <v>34</v>
      </c>
      <c r="J94" s="1">
        <v>273.48</v>
      </c>
      <c r="K94" s="1">
        <f t="shared" si="42"/>
        <v>-32.216000000000008</v>
      </c>
      <c r="L94" s="1"/>
      <c r="M94" s="1"/>
      <c r="N94" s="10">
        <v>56.173500000000161</v>
      </c>
      <c r="O94" s="1">
        <v>0</v>
      </c>
      <c r="P94" s="1">
        <f>VLOOKUP(A94,[1]Sheet!$A:$AE,31,0)</f>
        <v>56</v>
      </c>
      <c r="Q94" s="1">
        <f t="shared" si="43"/>
        <v>48.252800000000001</v>
      </c>
      <c r="R94" s="5">
        <v>180</v>
      </c>
      <c r="S94" s="5">
        <f t="shared" ref="S94:S96" si="56">R94</f>
        <v>180</v>
      </c>
      <c r="T94" s="5"/>
      <c r="U94" s="1"/>
      <c r="V94" s="1">
        <f t="shared" ref="V94:V96" si="57">(F94+O94+P94+S94)/Q94</f>
        <v>10.18092214337821</v>
      </c>
      <c r="W94" s="1">
        <f t="shared" si="45"/>
        <v>6.4505686716625776</v>
      </c>
      <c r="X94" s="1">
        <v>57.413400000000003</v>
      </c>
      <c r="Y94" s="1">
        <v>45.320399999999999</v>
      </c>
      <c r="Z94" s="1">
        <v>45.286799999999999</v>
      </c>
      <c r="AA94" s="1">
        <v>53.726399999999998</v>
      </c>
      <c r="AB94" s="1">
        <v>56.024199999999993</v>
      </c>
      <c r="AC94" s="1">
        <v>66.759600000000006</v>
      </c>
      <c r="AD94" s="1" t="s">
        <v>61</v>
      </c>
      <c r="AE94" s="1">
        <f t="shared" ref="AE94:AE96" si="58">ROUND(S94*G94,0)</f>
        <v>180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139</v>
      </c>
      <c r="B95" s="1" t="s">
        <v>33</v>
      </c>
      <c r="C95" s="1">
        <v>124.724</v>
      </c>
      <c r="D95" s="1">
        <v>5.49</v>
      </c>
      <c r="E95" s="1">
        <v>92.713999999999999</v>
      </c>
      <c r="F95" s="1"/>
      <c r="G95" s="6">
        <v>1</v>
      </c>
      <c r="H95" s="1">
        <v>55</v>
      </c>
      <c r="I95" s="1" t="s">
        <v>34</v>
      </c>
      <c r="J95" s="1">
        <v>124.2</v>
      </c>
      <c r="K95" s="1">
        <f t="shared" si="42"/>
        <v>-31.486000000000004</v>
      </c>
      <c r="L95" s="1"/>
      <c r="M95" s="1"/>
      <c r="N95" s="10">
        <v>50</v>
      </c>
      <c r="O95" s="1">
        <v>50</v>
      </c>
      <c r="P95" s="1"/>
      <c r="Q95" s="1">
        <f t="shared" si="43"/>
        <v>18.5428</v>
      </c>
      <c r="R95" s="5">
        <v>120</v>
      </c>
      <c r="S95" s="5">
        <v>50</v>
      </c>
      <c r="T95" s="5">
        <f>VLOOKUP(A95,[2]Sheet!$A:$S,19,0)</f>
        <v>50</v>
      </c>
      <c r="U95" s="1" t="str">
        <f>VLOOKUP(A95,[2]Sheet!$A:$T,20,0)</f>
        <v>слабая реализация</v>
      </c>
      <c r="V95" s="1">
        <f t="shared" si="57"/>
        <v>5.3929287917682336</v>
      </c>
      <c r="W95" s="1">
        <f t="shared" si="45"/>
        <v>2.6964643958841168</v>
      </c>
      <c r="X95" s="1">
        <v>26.0428</v>
      </c>
      <c r="Y95" s="1">
        <v>32.068199999999997</v>
      </c>
      <c r="Z95" s="1">
        <v>27.1068</v>
      </c>
      <c r="AA95" s="1">
        <v>15.611000000000001</v>
      </c>
      <c r="AB95" s="1">
        <v>19.346399999999999</v>
      </c>
      <c r="AC95" s="1">
        <v>37.567999999999998</v>
      </c>
      <c r="AD95" s="1"/>
      <c r="AE95" s="1">
        <f t="shared" si="58"/>
        <v>50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140</v>
      </c>
      <c r="B96" s="1" t="s">
        <v>33</v>
      </c>
      <c r="C96" s="1">
        <v>294.69600000000003</v>
      </c>
      <c r="D96" s="1">
        <v>103.875</v>
      </c>
      <c r="E96" s="1">
        <v>268.803</v>
      </c>
      <c r="F96" s="1">
        <v>92.727999999999994</v>
      </c>
      <c r="G96" s="6">
        <v>1</v>
      </c>
      <c r="H96" s="1">
        <v>55</v>
      </c>
      <c r="I96" s="1" t="s">
        <v>34</v>
      </c>
      <c r="J96" s="1">
        <v>233.9</v>
      </c>
      <c r="K96" s="1">
        <f t="shared" si="42"/>
        <v>34.902999999999992</v>
      </c>
      <c r="L96" s="1"/>
      <c r="M96" s="1"/>
      <c r="N96" s="10"/>
      <c r="O96" s="1">
        <v>100</v>
      </c>
      <c r="P96" s="1"/>
      <c r="Q96" s="1">
        <f t="shared" si="43"/>
        <v>53.760599999999997</v>
      </c>
      <c r="R96" s="5">
        <v>350</v>
      </c>
      <c r="S96" s="5">
        <v>100</v>
      </c>
      <c r="T96" s="5">
        <f>VLOOKUP(A96,[2]Sheet!$A:$S,19,0)</f>
        <v>100</v>
      </c>
      <c r="U96" s="1" t="str">
        <f>VLOOKUP(A96,[2]Sheet!$A:$T,20,0)</f>
        <v>слабая реализация</v>
      </c>
      <c r="V96" s="1">
        <f t="shared" si="57"/>
        <v>5.445028515306749</v>
      </c>
      <c r="W96" s="1">
        <f t="shared" si="45"/>
        <v>3.5849302277132327</v>
      </c>
      <c r="X96" s="1">
        <v>53.514599999999987</v>
      </c>
      <c r="Y96" s="1">
        <v>39.0578</v>
      </c>
      <c r="Z96" s="1">
        <v>28.353000000000002</v>
      </c>
      <c r="AA96" s="1">
        <v>49.817799999999998</v>
      </c>
      <c r="AB96" s="1">
        <v>47.637999999999998</v>
      </c>
      <c r="AC96" s="1">
        <v>43.101199999999999</v>
      </c>
      <c r="AD96" s="1" t="s">
        <v>141</v>
      </c>
      <c r="AE96" s="1">
        <f t="shared" si="58"/>
        <v>100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 t="s">
        <v>142</v>
      </c>
      <c r="B97" s="1" t="s">
        <v>42</v>
      </c>
      <c r="C97" s="1">
        <v>47</v>
      </c>
      <c r="D97" s="1"/>
      <c r="E97" s="1">
        <v>10</v>
      </c>
      <c r="F97" s="1">
        <v>34</v>
      </c>
      <c r="G97" s="6">
        <v>0.4</v>
      </c>
      <c r="H97" s="1">
        <v>55</v>
      </c>
      <c r="I97" s="1" t="s">
        <v>34</v>
      </c>
      <c r="J97" s="1">
        <v>10</v>
      </c>
      <c r="K97" s="1">
        <f t="shared" si="42"/>
        <v>0</v>
      </c>
      <c r="L97" s="1"/>
      <c r="M97" s="1"/>
      <c r="N97" s="10"/>
      <c r="O97" s="1">
        <v>0</v>
      </c>
      <c r="P97" s="1"/>
      <c r="Q97" s="1">
        <f t="shared" si="43"/>
        <v>2</v>
      </c>
      <c r="R97" s="5"/>
      <c r="S97" s="5"/>
      <c r="T97" s="5"/>
      <c r="U97" s="1"/>
      <c r="V97" s="1">
        <f t="shared" si="46"/>
        <v>17</v>
      </c>
      <c r="W97" s="1">
        <f t="shared" si="45"/>
        <v>17</v>
      </c>
      <c r="X97" s="1">
        <v>2.6</v>
      </c>
      <c r="Y97" s="1">
        <v>2.6</v>
      </c>
      <c r="Z97" s="1">
        <v>2</v>
      </c>
      <c r="AA97" s="1">
        <v>5</v>
      </c>
      <c r="AB97" s="1">
        <v>5.6</v>
      </c>
      <c r="AC97" s="1">
        <v>7.2</v>
      </c>
      <c r="AD97" s="1"/>
      <c r="AE97" s="1">
        <f t="shared" si="47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5" t="s">
        <v>143</v>
      </c>
      <c r="B98" s="15" t="s">
        <v>33</v>
      </c>
      <c r="C98" s="15">
        <v>1.4379999999999999</v>
      </c>
      <c r="D98" s="15"/>
      <c r="E98" s="15"/>
      <c r="F98" s="15">
        <v>1.4379999999999999</v>
      </c>
      <c r="G98" s="16">
        <v>0</v>
      </c>
      <c r="H98" s="15" t="e">
        <v>#N/A</v>
      </c>
      <c r="I98" s="15" t="s">
        <v>43</v>
      </c>
      <c r="J98" s="15">
        <v>32.9</v>
      </c>
      <c r="K98" s="15">
        <f t="shared" si="42"/>
        <v>-32.9</v>
      </c>
      <c r="L98" s="15"/>
      <c r="M98" s="15"/>
      <c r="N98" s="17"/>
      <c r="O98" s="15"/>
      <c r="P98" s="15"/>
      <c r="Q98" s="15">
        <f t="shared" si="43"/>
        <v>0</v>
      </c>
      <c r="R98" s="18"/>
      <c r="S98" s="18"/>
      <c r="T98" s="18"/>
      <c r="U98" s="15"/>
      <c r="V98" s="15" t="e">
        <f t="shared" si="46"/>
        <v>#DIV/0!</v>
      </c>
      <c r="W98" s="15" t="e">
        <f t="shared" si="45"/>
        <v>#DIV/0!</v>
      </c>
      <c r="X98" s="15">
        <v>0</v>
      </c>
      <c r="Y98" s="15">
        <v>0</v>
      </c>
      <c r="Z98" s="15">
        <v>0</v>
      </c>
      <c r="AA98" s="15">
        <v>-0.1588</v>
      </c>
      <c r="AB98" s="15">
        <v>-0.1588</v>
      </c>
      <c r="AC98" s="15">
        <v>0</v>
      </c>
      <c r="AD98" s="15" t="s">
        <v>144</v>
      </c>
      <c r="AE98" s="15">
        <f t="shared" si="47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 t="s">
        <v>145</v>
      </c>
      <c r="B99" s="1" t="s">
        <v>42</v>
      </c>
      <c r="C99" s="1">
        <v>90</v>
      </c>
      <c r="D99" s="1"/>
      <c r="E99" s="1">
        <v>11</v>
      </c>
      <c r="F99" s="1">
        <v>75</v>
      </c>
      <c r="G99" s="6">
        <v>0.4</v>
      </c>
      <c r="H99" s="1">
        <v>55</v>
      </c>
      <c r="I99" s="1" t="s">
        <v>34</v>
      </c>
      <c r="J99" s="1">
        <v>11</v>
      </c>
      <c r="K99" s="1">
        <f t="shared" si="42"/>
        <v>0</v>
      </c>
      <c r="L99" s="1"/>
      <c r="M99" s="1"/>
      <c r="N99" s="10"/>
      <c r="O99" s="1">
        <v>0</v>
      </c>
      <c r="P99" s="1"/>
      <c r="Q99" s="1">
        <f t="shared" si="43"/>
        <v>2.2000000000000002</v>
      </c>
      <c r="R99" s="5"/>
      <c r="S99" s="5"/>
      <c r="T99" s="5"/>
      <c r="U99" s="1"/>
      <c r="V99" s="1">
        <f t="shared" si="46"/>
        <v>34.090909090909086</v>
      </c>
      <c r="W99" s="1">
        <f t="shared" si="45"/>
        <v>34.090909090909086</v>
      </c>
      <c r="X99" s="1">
        <v>2.4</v>
      </c>
      <c r="Y99" s="1">
        <v>2.2000000000000002</v>
      </c>
      <c r="Z99" s="1">
        <v>1.6</v>
      </c>
      <c r="AA99" s="1">
        <v>3</v>
      </c>
      <c r="AB99" s="1">
        <v>8.1999999999999993</v>
      </c>
      <c r="AC99" s="1">
        <v>7.8</v>
      </c>
      <c r="AD99" s="1"/>
      <c r="AE99" s="1">
        <f t="shared" si="47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 t="s">
        <v>146</v>
      </c>
      <c r="B100" s="1" t="s">
        <v>42</v>
      </c>
      <c r="C100" s="1"/>
      <c r="D100" s="1">
        <v>30</v>
      </c>
      <c r="E100" s="1">
        <v>11</v>
      </c>
      <c r="F100" s="1">
        <v>19</v>
      </c>
      <c r="G100" s="6">
        <v>0.3</v>
      </c>
      <c r="H100" s="1">
        <v>30</v>
      </c>
      <c r="I100" s="1" t="s">
        <v>34</v>
      </c>
      <c r="J100" s="1">
        <v>11</v>
      </c>
      <c r="K100" s="1">
        <f t="shared" si="42"/>
        <v>0</v>
      </c>
      <c r="L100" s="1"/>
      <c r="M100" s="1"/>
      <c r="N100" s="10">
        <v>50</v>
      </c>
      <c r="O100" s="1">
        <v>0</v>
      </c>
      <c r="P100" s="1"/>
      <c r="Q100" s="1">
        <f t="shared" si="43"/>
        <v>2.2000000000000002</v>
      </c>
      <c r="R100" s="26">
        <v>10</v>
      </c>
      <c r="S100" s="5">
        <f>R100</f>
        <v>10</v>
      </c>
      <c r="T100" s="5"/>
      <c r="U100" s="1"/>
      <c r="V100" s="1">
        <f>(F100+O100+P100+S100)/Q100</f>
        <v>13.18181818181818</v>
      </c>
      <c r="W100" s="1">
        <f t="shared" si="45"/>
        <v>8.6363636363636349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 t="s">
        <v>147</v>
      </c>
      <c r="AE100" s="1">
        <f>ROUND(S100*G100,0)</f>
        <v>3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 t="s">
        <v>148</v>
      </c>
      <c r="B101" s="1" t="s">
        <v>42</v>
      </c>
      <c r="C101" s="1"/>
      <c r="D101" s="1">
        <v>30</v>
      </c>
      <c r="E101" s="1">
        <v>3</v>
      </c>
      <c r="F101" s="1">
        <v>27</v>
      </c>
      <c r="G101" s="6">
        <v>0.3</v>
      </c>
      <c r="H101" s="1">
        <v>30</v>
      </c>
      <c r="I101" s="1" t="s">
        <v>34</v>
      </c>
      <c r="J101" s="1">
        <v>3</v>
      </c>
      <c r="K101" s="1">
        <f t="shared" si="42"/>
        <v>0</v>
      </c>
      <c r="L101" s="1"/>
      <c r="M101" s="1"/>
      <c r="N101" s="10">
        <v>50</v>
      </c>
      <c r="O101" s="1">
        <v>0</v>
      </c>
      <c r="P101" s="1"/>
      <c r="Q101" s="1">
        <f t="shared" si="43"/>
        <v>0.6</v>
      </c>
      <c r="R101" s="5"/>
      <c r="S101" s="5"/>
      <c r="T101" s="5"/>
      <c r="U101" s="1"/>
      <c r="V101" s="1">
        <f t="shared" si="46"/>
        <v>45</v>
      </c>
      <c r="W101" s="1">
        <f t="shared" si="45"/>
        <v>45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 t="s">
        <v>147</v>
      </c>
      <c r="AE101" s="1">
        <f t="shared" si="47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25" t="s">
        <v>149</v>
      </c>
      <c r="B102" s="1" t="s">
        <v>42</v>
      </c>
      <c r="C102" s="1"/>
      <c r="D102" s="1"/>
      <c r="E102" s="1"/>
      <c r="F102" s="1"/>
      <c r="G102" s="6">
        <v>0.15</v>
      </c>
      <c r="H102" s="1">
        <v>60</v>
      </c>
      <c r="I102" s="1" t="s">
        <v>34</v>
      </c>
      <c r="J102" s="1"/>
      <c r="K102" s="1">
        <f t="shared" ref="K102:K104" si="59">E102-J102</f>
        <v>0</v>
      </c>
      <c r="L102" s="1"/>
      <c r="M102" s="1"/>
      <c r="N102" s="10">
        <v>90</v>
      </c>
      <c r="O102" s="1">
        <v>0</v>
      </c>
      <c r="P102" s="1"/>
      <c r="Q102" s="1">
        <f t="shared" si="43"/>
        <v>0</v>
      </c>
      <c r="R102" s="26">
        <v>90</v>
      </c>
      <c r="S102" s="5">
        <f t="shared" ref="S102:S104" si="60">R102</f>
        <v>90</v>
      </c>
      <c r="T102" s="5"/>
      <c r="U102" s="1"/>
      <c r="V102" s="1" t="e">
        <f t="shared" ref="V102:V104" si="61">(F102+O102+P102+S102)/Q102</f>
        <v>#DIV/0!</v>
      </c>
      <c r="W102" s="1" t="e">
        <f t="shared" si="45"/>
        <v>#DIV/0!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 t="s">
        <v>147</v>
      </c>
      <c r="AE102" s="1">
        <f t="shared" ref="AE102:AE104" si="62">ROUND(S102*G102,0)</f>
        <v>14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25" t="s">
        <v>150</v>
      </c>
      <c r="B103" s="1" t="s">
        <v>42</v>
      </c>
      <c r="C103" s="1"/>
      <c r="D103" s="1"/>
      <c r="E103" s="1"/>
      <c r="F103" s="1"/>
      <c r="G103" s="6">
        <v>0.1</v>
      </c>
      <c r="H103" s="1">
        <v>60</v>
      </c>
      <c r="I103" s="1" t="s">
        <v>34</v>
      </c>
      <c r="J103" s="1"/>
      <c r="K103" s="1">
        <f t="shared" si="59"/>
        <v>0</v>
      </c>
      <c r="L103" s="1"/>
      <c r="M103" s="1"/>
      <c r="N103" s="10">
        <v>60</v>
      </c>
      <c r="O103" s="1">
        <v>0</v>
      </c>
      <c r="P103" s="1"/>
      <c r="Q103" s="1">
        <f t="shared" si="43"/>
        <v>0</v>
      </c>
      <c r="R103" s="26">
        <v>60</v>
      </c>
      <c r="S103" s="5">
        <f t="shared" si="60"/>
        <v>60</v>
      </c>
      <c r="T103" s="5"/>
      <c r="U103" s="1"/>
      <c r="V103" s="1" t="e">
        <f t="shared" si="61"/>
        <v>#DIV/0!</v>
      </c>
      <c r="W103" s="1" t="e">
        <f t="shared" si="45"/>
        <v>#DIV/0!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 t="s">
        <v>147</v>
      </c>
      <c r="AE103" s="1">
        <f t="shared" si="62"/>
        <v>6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25" t="s">
        <v>151</v>
      </c>
      <c r="B104" s="1" t="s">
        <v>42</v>
      </c>
      <c r="C104" s="1"/>
      <c r="D104" s="1"/>
      <c r="E104" s="1"/>
      <c r="F104" s="1"/>
      <c r="G104" s="6">
        <v>0.06</v>
      </c>
      <c r="H104" s="1">
        <v>60</v>
      </c>
      <c r="I104" s="1" t="s">
        <v>34</v>
      </c>
      <c r="J104" s="1"/>
      <c r="K104" s="1">
        <f t="shared" si="59"/>
        <v>0</v>
      </c>
      <c r="L104" s="1"/>
      <c r="M104" s="1"/>
      <c r="N104" s="10">
        <v>60</v>
      </c>
      <c r="O104" s="1">
        <v>0</v>
      </c>
      <c r="P104" s="1"/>
      <c r="Q104" s="1">
        <f t="shared" si="43"/>
        <v>0</v>
      </c>
      <c r="R104" s="26">
        <v>60</v>
      </c>
      <c r="S104" s="5">
        <f t="shared" si="60"/>
        <v>60</v>
      </c>
      <c r="T104" s="5"/>
      <c r="U104" s="1"/>
      <c r="V104" s="1" t="e">
        <f t="shared" si="61"/>
        <v>#DIV/0!</v>
      </c>
      <c r="W104" s="1" t="e">
        <f t="shared" si="45"/>
        <v>#DIV/0!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 t="s">
        <v>147</v>
      </c>
      <c r="AE104" s="1">
        <f t="shared" si="62"/>
        <v>4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25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0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0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0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0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0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0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0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0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0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0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0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0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0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0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0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0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0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0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0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0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0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0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0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0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0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0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0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0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0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0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0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0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0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0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0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0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0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0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0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0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0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0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0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0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0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0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0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0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0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0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0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0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0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0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0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0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0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0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0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0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0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0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0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0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0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0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0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0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0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0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0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0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0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0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0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0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0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0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0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0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0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0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0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0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0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0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0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0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0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0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0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0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0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0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0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0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0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0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0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0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0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0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0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0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0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0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0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0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0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0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0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0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0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0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0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0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0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0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0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0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0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0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0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0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0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0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0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0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0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0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0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0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0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0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0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0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0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0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0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0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0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0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0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0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0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0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0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0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0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0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0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0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0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0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0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0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0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0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0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0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0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0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0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0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0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0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0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0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0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0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0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0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0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0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0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0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0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0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0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0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0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0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0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0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0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0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0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0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0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0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0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0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0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0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0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0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0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0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0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0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0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0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0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0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0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0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0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0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0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0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0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0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0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0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0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0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0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0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0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0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0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0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0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0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0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0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0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0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0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0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0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0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0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0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0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0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0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0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0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0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0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0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0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0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0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0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0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0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0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0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0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0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0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0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0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0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0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0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0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0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0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0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0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0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0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0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0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0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0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0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0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0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0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0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0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0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0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0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0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0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0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0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0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0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0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0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0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0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0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0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0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0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0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0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0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0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0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0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0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0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0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0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0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0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0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0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0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0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0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0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0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0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0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0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0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0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0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0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0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0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0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0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0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0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0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0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0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0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0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0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0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0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0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0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0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0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0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0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0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0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0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0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0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0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0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0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0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0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0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0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0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0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0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0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0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0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0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0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0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0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0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0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0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0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0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0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0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0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0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0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0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0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0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0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0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0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0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0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0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0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0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0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0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0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0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0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0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0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0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0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0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0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0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0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0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0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E104" xr:uid="{4ACE3AF1-FD0D-4F6D-9711-A6A9EF8CBA8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2024-05-15T13:33:46Z</dcterms:created>
  <dcterms:modified xsi:type="dcterms:W3CDTF">2024-05-16T10:02:38Z</dcterms:modified>
</cp:coreProperties>
</file>