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5,24 ПОКОМ КИ филиалы\"/>
    </mc:Choice>
  </mc:AlternateContent>
  <xr:revisionPtr revIDLastSave="0" documentId="13_ncr:1_{20CFD03A-3389-4468-A631-FA78AF145A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3" i="1" l="1"/>
  <c r="O7" i="1" l="1"/>
  <c r="O8" i="1"/>
  <c r="O15" i="1"/>
  <c r="O16" i="1"/>
  <c r="O17" i="1"/>
  <c r="O23" i="1"/>
  <c r="O24" i="1"/>
  <c r="O27" i="1"/>
  <c r="O32" i="1"/>
  <c r="O33" i="1"/>
  <c r="O37" i="1"/>
  <c r="O40" i="1"/>
  <c r="O41" i="1"/>
  <c r="O42" i="1"/>
  <c r="O45" i="1"/>
  <c r="O46" i="1"/>
  <c r="O48" i="1"/>
  <c r="O53" i="1"/>
  <c r="O54" i="1"/>
  <c r="O55" i="1"/>
  <c r="O59" i="1"/>
  <c r="O60" i="1"/>
  <c r="O61" i="1"/>
  <c r="O63" i="1"/>
  <c r="O65" i="1"/>
  <c r="O67" i="1"/>
  <c r="O69" i="1"/>
  <c r="O70" i="1"/>
  <c r="O72" i="1"/>
  <c r="O73" i="1"/>
  <c r="O74" i="1"/>
  <c r="O79" i="1"/>
  <c r="O80" i="1"/>
  <c r="O82" i="1"/>
  <c r="O83" i="1"/>
  <c r="O84" i="1"/>
  <c r="O85" i="1"/>
  <c r="O86" i="1"/>
  <c r="O91" i="1"/>
  <c r="O101" i="1"/>
  <c r="O104" i="1"/>
  <c r="O113" i="1"/>
  <c r="F101" i="1" l="1"/>
  <c r="E101" i="1"/>
  <c r="F82" i="1"/>
  <c r="E81" i="1"/>
  <c r="E77" i="1"/>
  <c r="F70" i="1"/>
  <c r="E70" i="1"/>
  <c r="E12" i="1"/>
  <c r="E11" i="1"/>
  <c r="F9" i="1" l="1"/>
  <c r="E9" i="1"/>
  <c r="P111" i="1" l="1"/>
  <c r="U111" i="1" s="1"/>
  <c r="K111" i="1"/>
  <c r="P102" i="1"/>
  <c r="K102" i="1"/>
  <c r="T111" i="1" l="1"/>
  <c r="U102" i="1"/>
  <c r="T102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3" i="1"/>
  <c r="P104" i="1"/>
  <c r="P105" i="1"/>
  <c r="P106" i="1"/>
  <c r="P107" i="1"/>
  <c r="P108" i="1"/>
  <c r="P109" i="1"/>
  <c r="P110" i="1"/>
  <c r="P112" i="1"/>
  <c r="P113" i="1"/>
  <c r="P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6" i="1"/>
  <c r="K113" i="1"/>
  <c r="K112" i="1"/>
  <c r="K110" i="1"/>
  <c r="K109" i="1"/>
  <c r="K108" i="1"/>
  <c r="K107" i="1"/>
  <c r="K106" i="1"/>
  <c r="K105" i="1"/>
  <c r="K104" i="1"/>
  <c r="K103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Q5" i="1"/>
  <c r="N5" i="1"/>
  <c r="M5" i="1"/>
  <c r="L5" i="1"/>
  <c r="J5" i="1"/>
  <c r="F5" i="1"/>
  <c r="E5" i="1"/>
  <c r="P5" i="1" l="1"/>
  <c r="U6" i="1"/>
  <c r="T6" i="1"/>
  <c r="T112" i="1"/>
  <c r="U112" i="1"/>
  <c r="T109" i="1"/>
  <c r="U109" i="1"/>
  <c r="T107" i="1"/>
  <c r="U107" i="1"/>
  <c r="T105" i="1"/>
  <c r="U105" i="1"/>
  <c r="T103" i="1"/>
  <c r="U103" i="1"/>
  <c r="T100" i="1"/>
  <c r="U100" i="1"/>
  <c r="T98" i="1"/>
  <c r="U98" i="1"/>
  <c r="T96" i="1"/>
  <c r="U96" i="1"/>
  <c r="T94" i="1"/>
  <c r="U94" i="1"/>
  <c r="T92" i="1"/>
  <c r="U92" i="1"/>
  <c r="U90" i="1"/>
  <c r="T90" i="1"/>
  <c r="U88" i="1"/>
  <c r="T88" i="1"/>
  <c r="U86" i="1"/>
  <c r="T86" i="1"/>
  <c r="U84" i="1"/>
  <c r="T84" i="1"/>
  <c r="U82" i="1"/>
  <c r="T82" i="1"/>
  <c r="U80" i="1"/>
  <c r="T80" i="1"/>
  <c r="U78" i="1"/>
  <c r="T78" i="1"/>
  <c r="U76" i="1"/>
  <c r="T76" i="1"/>
  <c r="U74" i="1"/>
  <c r="T74" i="1"/>
  <c r="U72" i="1"/>
  <c r="T72" i="1"/>
  <c r="U70" i="1"/>
  <c r="T70" i="1"/>
  <c r="U68" i="1"/>
  <c r="T68" i="1"/>
  <c r="U66" i="1"/>
  <c r="T66" i="1"/>
  <c r="U64" i="1"/>
  <c r="T64" i="1"/>
  <c r="U62" i="1"/>
  <c r="T62" i="1"/>
  <c r="U60" i="1"/>
  <c r="T60" i="1"/>
  <c r="U58" i="1"/>
  <c r="T58" i="1"/>
  <c r="U56" i="1"/>
  <c r="T56" i="1"/>
  <c r="U54" i="1"/>
  <c r="T54" i="1"/>
  <c r="U52" i="1"/>
  <c r="T52" i="1"/>
  <c r="U50" i="1"/>
  <c r="T50" i="1"/>
  <c r="U48" i="1"/>
  <c r="T48" i="1"/>
  <c r="U46" i="1"/>
  <c r="T46" i="1"/>
  <c r="U44" i="1"/>
  <c r="T44" i="1"/>
  <c r="U42" i="1"/>
  <c r="T42" i="1"/>
  <c r="U40" i="1"/>
  <c r="T40" i="1"/>
  <c r="U38" i="1"/>
  <c r="T38" i="1"/>
  <c r="U36" i="1"/>
  <c r="T36" i="1"/>
  <c r="U34" i="1"/>
  <c r="T34" i="1"/>
  <c r="U32" i="1"/>
  <c r="T32" i="1"/>
  <c r="U30" i="1"/>
  <c r="T30" i="1"/>
  <c r="U28" i="1"/>
  <c r="T28" i="1"/>
  <c r="U26" i="1"/>
  <c r="T26" i="1"/>
  <c r="U24" i="1"/>
  <c r="T24" i="1"/>
  <c r="U22" i="1"/>
  <c r="T22" i="1"/>
  <c r="U20" i="1"/>
  <c r="T20" i="1"/>
  <c r="U18" i="1"/>
  <c r="T18" i="1"/>
  <c r="U16" i="1"/>
  <c r="T16" i="1"/>
  <c r="U14" i="1"/>
  <c r="T14" i="1"/>
  <c r="U12" i="1"/>
  <c r="T12" i="1"/>
  <c r="U10" i="1"/>
  <c r="T10" i="1"/>
  <c r="U8" i="1"/>
  <c r="T8" i="1"/>
  <c r="K5" i="1"/>
  <c r="AC5" i="1"/>
  <c r="T113" i="1"/>
  <c r="U113" i="1"/>
  <c r="T110" i="1"/>
  <c r="U110" i="1"/>
  <c r="T108" i="1"/>
  <c r="U108" i="1"/>
  <c r="T106" i="1"/>
  <c r="U106" i="1"/>
  <c r="T104" i="1"/>
  <c r="U104" i="1"/>
  <c r="T101" i="1"/>
  <c r="U101" i="1"/>
  <c r="T99" i="1"/>
  <c r="U99" i="1"/>
  <c r="T97" i="1"/>
  <c r="U97" i="1"/>
  <c r="T95" i="1"/>
  <c r="U95" i="1"/>
  <c r="T93" i="1"/>
  <c r="U93" i="1"/>
  <c r="T91" i="1"/>
  <c r="U91" i="1"/>
  <c r="U89" i="1"/>
  <c r="T89" i="1"/>
  <c r="U87" i="1"/>
  <c r="T87" i="1"/>
  <c r="U85" i="1"/>
  <c r="T85" i="1"/>
  <c r="U83" i="1"/>
  <c r="T83" i="1"/>
  <c r="U81" i="1"/>
  <c r="T81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T31" i="1"/>
  <c r="U29" i="1"/>
  <c r="T29" i="1"/>
  <c r="U27" i="1"/>
  <c r="T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</calcChain>
</file>

<file path=xl/sharedStrings.xml><?xml version="1.0" encoding="utf-8"?>
<sst xmlns="http://schemas.openxmlformats.org/spreadsheetml/2006/main" count="472" uniqueCount="189">
  <si>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</si>
  <si>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</si>
  <si>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</si>
  <si>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</si>
  <si>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</si>
  <si>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</si>
  <si>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</si>
  <si>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</si>
  <si>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</si>
  <si>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</si>
  <si>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</si>
  <si>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</si>
  <si>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</si>
  <si>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</si>
  <si>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</si>
  <si>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</si>
  <si>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</si>
  <si>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кон ост</t>
  </si>
  <si>
    <t>факт</t>
  </si>
  <si>
    <t>ср</t>
  </si>
  <si>
    <t>комментарии</t>
  </si>
  <si>
    <t>вес</t>
  </si>
  <si>
    <t>13,05,</t>
  </si>
  <si>
    <t>14,05,</t>
  </si>
  <si>
    <t>09,05,</t>
  </si>
  <si>
    <t>08,05,</t>
  </si>
  <si>
    <t>02,05,</t>
  </si>
  <si>
    <t>01,05,</t>
  </si>
  <si>
    <t>25,04,</t>
  </si>
  <si>
    <t>24,04,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</si>
  <si>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</si>
  <si>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</si>
  <si>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</si>
  <si>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</si>
  <si>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</si>
  <si>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вывод (Савельев)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</si>
  <si>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</si>
  <si>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</si>
  <si>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</si>
  <si>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</si>
  <si>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</si>
  <si>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</si>
  <si>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</si>
  <si>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</si>
  <si>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</si>
  <si>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</si>
  <si>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</si>
  <si>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</si>
  <si>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необходимо увеличить продажи!!!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</si>
  <si>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</si>
  <si>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</si>
  <si>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необходимо увеличить продажи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</si>
  <si>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</si>
  <si>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</si>
  <si>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</si>
  <si>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</si>
  <si>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</si>
  <si>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</si>
  <si>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</si>
  <si>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</si>
  <si>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</si>
  <si>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</si>
  <si>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</si>
  <si>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</si>
  <si>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</si>
  <si>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</si>
  <si>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</si>
  <si>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</si>
  <si>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</si>
  <si>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</si>
  <si>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</si>
  <si>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</si>
  <si>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то же что 249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</si>
  <si>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</si>
  <si>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</si>
  <si>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</si>
  <si>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</si>
  <si>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</si>
  <si>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</si>
  <si>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</si>
  <si>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</si>
  <si>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</si>
  <si>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</si>
  <si>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</si>
  <si>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ротация / необходимо увеличить продажи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</si>
  <si>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</si>
  <si>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</si>
  <si>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</si>
  <si>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</si>
  <si>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</si>
  <si>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</si>
  <si>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</si>
  <si>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</si>
  <si>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</si>
  <si>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</si>
  <si>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</si>
  <si>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блок (Савельев)</t>
  </si>
  <si>
    <t>316 Колбаса варенокоиз мяса птицы Сервелат Пражский ТМ Зареченские ТС Зареченские  ПОКОМ</t>
  </si>
  <si>
    <t>вывод (Савельев) / необходимо увеличить продажи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</si>
  <si>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</si>
  <si>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</si>
  <si>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</si>
  <si>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</si>
  <si>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</si>
  <si>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</si>
  <si>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</si>
  <si>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</si>
  <si>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</si>
  <si>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то же что 055 (задвоенное СКЮ) / необходимо увеличить продажи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</si>
  <si>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</si>
  <si>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</si>
  <si>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</si>
  <si>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</si>
  <si>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</si>
  <si>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блок (Савельев) / необходимо увеличить продажи</t>
  </si>
  <si>
    <t>367 Вареные колбасы Молокуша Вязанка Фикс.вес 0,45 п/а Вязанка  ПОКОМ</t>
  </si>
  <si>
    <t>то же что 368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</si>
  <si>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</si>
  <si>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</si>
  <si>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</si>
  <si>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</si>
  <si>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</si>
  <si>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</si>
  <si>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то же что 381 (задвоенное СКЮ)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</si>
  <si>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</si>
  <si>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</si>
  <si>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</si>
  <si>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</si>
  <si>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блок (Савельев) / то же что 399</t>
  </si>
  <si>
    <t>392 Вареные колбасы «Докторская ГОСТ» Фикс.вес 0,6 Вектор ТМ «Дугушка»  Поком</t>
  </si>
  <si>
    <t>то же что 435</t>
  </si>
  <si>
    <t>393 Ветчины Сливушка с индейкой Вязанка Фикс.вес 0,4 П/а Вязанка  Поком</t>
  </si>
  <si>
    <t>вывод (Савельев) / то же что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</si>
  <si>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</si>
  <si>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</si>
  <si>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то же что 482</t>
  </si>
  <si>
    <t>396 Сардельки «Филейские» Фикс.вес 0,4 NDX мгс ТМ «Вязанка»</t>
  </si>
  <si>
    <t>вывод (Савельев) / то же что 483 / необходимо увеличить продажи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</si>
  <si>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</si>
  <si>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</si>
  <si>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</si>
  <si>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406 Ветчины Сливушка с индейкой Вязанка Фикс.вес 0,4 П/а Вязанка  Поком</t>
  </si>
  <si>
    <t>то же что 393 (задвоенное СКЮ)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</si>
  <si>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</si>
  <si>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</si>
  <si>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</si>
  <si>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424 Сосиски Сливочные Вязанка Сливушки Весовые П/а мгс Вязанка  Поком</t>
  </si>
  <si>
    <t>то же что 017 (задвоенное СКЮ)</t>
  </si>
  <si>
    <t>431 Ветчина Филейская ТМ Вязанка ТС Столичная в оболочке полиамид 0,45 кг.  Поком</t>
  </si>
  <si>
    <t>то же что 373 (задвоенное СКЮ)</t>
  </si>
  <si>
    <t>435 Колбаса Докторская Дугушка ТМ Стародворье ТС Дугушка в оболочке вектор 0,6 кг.  Поком</t>
  </si>
  <si>
    <t>не правильно поставлен приход / то же что 392 (задвоенное СКЮ)</t>
  </si>
  <si>
    <t>442 Сосиски Вязанка 450г Молокуши Молочные газ/ср  Поком</t>
  </si>
  <si>
    <t>не правильно поставлен приход / то же что 030 (задвоенное СКЮ)</t>
  </si>
  <si>
    <t>443 Сосиски Вязанка 450г Сливушки Сливочные газ/ср  Поком</t>
  </si>
  <si>
    <t>то же что 032 (задвоенное СКЮ)</t>
  </si>
  <si>
    <t>444 Сосиски Вязанка Молокуши вес  Поком</t>
  </si>
  <si>
    <t>то же сто 016 (задвоенное СКЮ)</t>
  </si>
  <si>
    <t>446 Сосиски Баварские с сыром 0,35 кг. ТМ Стародворье в оболочке айпил в модифи газовой среде  Поком</t>
  </si>
  <si>
    <t>460  Сосиски Баварские ТМ Стародворье 0,35 кг ПОКОМ</t>
  </si>
  <si>
    <t>то же что 451 (задвоенное СКЮ)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</si>
  <si>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</si>
  <si>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</si>
  <si>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</si>
  <si>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</si>
  <si>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</si>
  <si>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</si>
  <si>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</si>
  <si>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</si>
  <si>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</si>
  <si>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</si>
  <si>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</si>
  <si>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</si>
  <si>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новинка</t>
  </si>
  <si>
    <t>Сосиски Ганноверские Бордо Весовые П/а мгс Баварушка</t>
  </si>
  <si>
    <t>с/к колбасы «Ветчина Балыкбургская с мраморным балыком» ф/в 0,1 нарезка ТМ «Баварушка»</t>
  </si>
  <si>
    <r>
      <t>то же что 477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продажи!!!</t>
    </r>
  </si>
  <si>
    <r>
      <t xml:space="preserve">то же что 376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</si>
  <si>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блок (Савельев) / то же что 400</t>
  </si>
  <si>
    <t>!!!!!!!!!!</t>
  </si>
  <si>
    <t>вероятность выпадения в просрок</t>
  </si>
  <si>
    <t>продукция</t>
  </si>
  <si>
    <t>Луганска</t>
  </si>
  <si>
    <t>Вероятные проблемы</t>
  </si>
  <si>
    <r>
      <rPr>
        <b/>
        <sz val="10"/>
        <rFont val="Arial"/>
        <family val="2"/>
        <charset val="204"/>
      </rPr>
      <t>то же что 394</t>
    </r>
    <r>
      <rPr>
        <sz val="10"/>
        <rFont val="Arial"/>
        <family val="2"/>
        <charset val="204"/>
      </rPr>
      <t xml:space="preserve"> (задвоенное СКЮ)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</t>
    </r>
  </si>
  <si>
    <r>
      <t xml:space="preserve">не правильно поставлен приход / </t>
    </r>
    <r>
      <rPr>
        <b/>
        <sz val="10"/>
        <rFont val="Arial"/>
        <family val="2"/>
        <charset val="204"/>
      </rPr>
      <t>то же что 367</t>
    </r>
    <r>
      <rPr>
        <sz val="10"/>
        <rFont val="Arial"/>
        <family val="2"/>
        <charset val="204"/>
      </rPr>
      <t xml:space="preserve"> (задвоенное СКЮ)</t>
    </r>
  </si>
  <si>
    <r>
      <rPr>
        <b/>
        <sz val="10"/>
        <rFont val="Arial"/>
        <family val="2"/>
        <charset val="204"/>
      </rPr>
      <t>то же что 470</t>
    </r>
    <r>
      <rPr>
        <sz val="10"/>
        <rFont val="Arial"/>
        <family val="2"/>
        <charset val="204"/>
      </rPr>
      <t xml:space="preserve"> (задвоенное СКЮ) / необходимо увеличить продажи / не правильно поставлен приход</t>
    </r>
  </si>
  <si>
    <t>уп</t>
  </si>
  <si>
    <t>На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</si>
</sst>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8" borderId="1" xfId="1" applyNumberFormat="1" applyFill="1"/>
    <xf numFmtId="164" fontId="1" fillId="9" borderId="1" xfId="1" applyNumberFormat="1" applyFill="1"/>
    <xf numFmtId="164" fontId="6" fillId="9" borderId="1" xfId="1" applyNumberFormat="1" applyFont="1" applyFill="1"/>
    <xf numFmtId="164" fontId="7" fillId="8" borderId="1" xfId="1" applyNumberFormat="1" applyFont="1" applyFill="1"/>
    <xf numFmtId="164" fontId="7" fillId="7" borderId="1" xfId="1" applyNumberFormat="1" applyFont="1" applyFill="1"/>
    <xf numFmtId="2" fontId="1" fillId="9" borderId="1" xfId="1" applyNumberFormat="1" applyFill="1"/>
    <xf numFmtId="164" fontId="8" fillId="0" borderId="1" xfId="1" applyNumberFormat="1" applyFont="1"/>
    <xf numFmtId="164" fontId="9" fillId="2" borderId="1" xfId="1" applyNumberFormat="1" applyFont="1" applyFill="1"/>
    <xf numFmtId="164" fontId="8" fillId="3" borderId="1" xfId="1" applyNumberFormat="1" applyFont="1" applyFill="1"/>
    <xf numFmtId="164" fontId="8" fillId="9" borderId="1" xfId="1" applyNumberFormat="1" applyFont="1" applyFill="1"/>
    <xf numFmtId="164" fontId="8" fillId="5" borderId="1" xfId="1" applyNumberFormat="1" applyFont="1" applyFill="1"/>
    <xf numFmtId="164" fontId="8" fillId="7" borderId="1" xfId="1" applyNumberFormat="1" applyFont="1" applyFill="1"/>
    <xf numFmtId="0" fontId="5" fillId="0" borderId="0" xfId="0" applyFont="1"/>
    <xf numFmtId="164" fontId="1" fillId="8" borderId="1" xfId="1" applyNumberFormat="1" applyFont="1" applyFill="1"/>
    <xf numFmtId="164" fontId="1" fillId="0" borderId="1" xfId="1" applyNumberFormat="1" applyAlignment="1">
      <alignment horizontal="center" vertical="center"/>
    </xf>
    <xf numFmtId="164" fontId="1" fillId="0" borderId="3" xfId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3" xfId="1" applyNumberFormat="1" applyBorder="1" applyAlignment="1">
      <alignment horizontal="center" vertical="center"/>
    </xf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4,05,24%20&#1055;&#1054;&#1050;&#1054;&#1052;%20&#1050;&#1048;%20&#1041;&#1077;&#1088;&#1076;&#1103;&#1085;&#1089;&#1082;/&#1076;&#1074;%2009,05,24%20&#1083;&#1075;&#1088;&#1089;&#1095;%20&#1087;&#1086;&#1082;%20&#1082;&#1080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заказ в пути</v>
          </cell>
        </row>
        <row r="4">
          <cell r="N4" t="str">
            <v>06,05,</v>
          </cell>
          <cell r="O4" t="str">
            <v>07,05,</v>
          </cell>
          <cell r="P4" t="str">
            <v>11,05,</v>
          </cell>
        </row>
        <row r="5">
          <cell r="E5">
            <v>41920.389999999985</v>
          </cell>
          <cell r="F5">
            <v>50481.526000000013</v>
          </cell>
          <cell r="J5">
            <v>40940.042000000001</v>
          </cell>
          <cell r="K5">
            <v>980.34800000000041</v>
          </cell>
          <cell r="L5">
            <v>0</v>
          </cell>
          <cell r="M5">
            <v>0</v>
          </cell>
          <cell r="N5">
            <v>17952.683599999997</v>
          </cell>
          <cell r="O5">
            <v>5700</v>
          </cell>
          <cell r="P5">
            <v>14104.867700000001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469.42</v>
          </cell>
          <cell r="D6">
            <v>2858.348</v>
          </cell>
          <cell r="E6">
            <v>1261.846</v>
          </cell>
          <cell r="F6">
            <v>1935.193</v>
          </cell>
          <cell r="G6">
            <v>1</v>
          </cell>
          <cell r="H6">
            <v>50</v>
          </cell>
          <cell r="I6" t="str">
            <v>в матрице</v>
          </cell>
          <cell r="J6">
            <v>1144.24</v>
          </cell>
          <cell r="K6">
            <v>117.60599999999999</v>
          </cell>
          <cell r="N6">
            <v>0</v>
          </cell>
          <cell r="P6">
            <v>0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C7">
            <v>64.173000000000002</v>
          </cell>
          <cell r="D7">
            <v>75.332999999999998</v>
          </cell>
          <cell r="E7">
            <v>59.581000000000003</v>
          </cell>
          <cell r="F7">
            <v>72.093000000000004</v>
          </cell>
          <cell r="G7">
            <v>1</v>
          </cell>
          <cell r="H7">
            <v>30</v>
          </cell>
          <cell r="I7" t="str">
            <v>задача Фомин</v>
          </cell>
          <cell r="J7">
            <v>61.8</v>
          </cell>
          <cell r="K7">
            <v>-2.2189999999999941</v>
          </cell>
          <cell r="N7">
            <v>0</v>
          </cell>
          <cell r="P7">
            <v>53.388000000000012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653.31200000000001</v>
          </cell>
          <cell r="D8">
            <v>137.00200000000001</v>
          </cell>
          <cell r="E8">
            <v>332.02499999999998</v>
          </cell>
          <cell r="F8">
            <v>370.15300000000002</v>
          </cell>
          <cell r="G8">
            <v>1</v>
          </cell>
          <cell r="H8">
            <v>45</v>
          </cell>
          <cell r="I8" t="str">
            <v>в матрице</v>
          </cell>
          <cell r="J8">
            <v>264</v>
          </cell>
          <cell r="K8">
            <v>68.024999999999977</v>
          </cell>
          <cell r="N8">
            <v>201.24430000000021</v>
          </cell>
          <cell r="P8">
            <v>43.035099999999723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658.19500000000005</v>
          </cell>
          <cell r="D9">
            <v>258.08999999999997</v>
          </cell>
          <cell r="E9">
            <v>405.93400000000003</v>
          </cell>
          <cell r="F9">
            <v>389.709</v>
          </cell>
          <cell r="G9">
            <v>1</v>
          </cell>
          <cell r="H9">
            <v>45</v>
          </cell>
          <cell r="I9" t="str">
            <v>в матрице</v>
          </cell>
          <cell r="J9">
            <v>354.65</v>
          </cell>
          <cell r="K9">
            <v>51.284000000000049</v>
          </cell>
          <cell r="N9">
            <v>377.17</v>
          </cell>
          <cell r="P9">
            <v>0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409.42500000000001</v>
          </cell>
          <cell r="D10">
            <v>103.646</v>
          </cell>
          <cell r="E10">
            <v>161.339</v>
          </cell>
          <cell r="F10">
            <v>307.03899999999999</v>
          </cell>
          <cell r="G10">
            <v>1</v>
          </cell>
          <cell r="H10">
            <v>40</v>
          </cell>
          <cell r="I10" t="str">
            <v>в матрице</v>
          </cell>
          <cell r="J10">
            <v>156.4</v>
          </cell>
          <cell r="K10">
            <v>4.938999999999993</v>
          </cell>
          <cell r="N10">
            <v>110.5485</v>
          </cell>
          <cell r="P10">
            <v>0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C11">
            <v>13</v>
          </cell>
          <cell r="F11">
            <v>13</v>
          </cell>
          <cell r="G11">
            <v>0</v>
          </cell>
          <cell r="H11">
            <v>31</v>
          </cell>
          <cell r="I11" t="str">
            <v>не в матрице</v>
          </cell>
          <cell r="J11">
            <v>26</v>
          </cell>
          <cell r="K11">
            <v>-26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C12">
            <v>270</v>
          </cell>
          <cell r="D12">
            <v>258</v>
          </cell>
          <cell r="E12">
            <v>182</v>
          </cell>
          <cell r="F12">
            <v>318</v>
          </cell>
          <cell r="G12">
            <v>0.45</v>
          </cell>
          <cell r="H12">
            <v>45</v>
          </cell>
          <cell r="I12" t="str">
            <v>в матрице</v>
          </cell>
          <cell r="J12">
            <v>186</v>
          </cell>
          <cell r="K12">
            <v>-4</v>
          </cell>
          <cell r="N12">
            <v>0</v>
          </cell>
          <cell r="P12">
            <v>0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C13">
            <v>415</v>
          </cell>
          <cell r="D13">
            <v>186</v>
          </cell>
          <cell r="E13">
            <v>290</v>
          </cell>
          <cell r="F13">
            <v>279</v>
          </cell>
          <cell r="G13">
            <v>0.45</v>
          </cell>
          <cell r="H13">
            <v>45</v>
          </cell>
          <cell r="I13" t="str">
            <v>в матрице</v>
          </cell>
          <cell r="J13">
            <v>203</v>
          </cell>
          <cell r="K13">
            <v>87</v>
          </cell>
          <cell r="N13">
            <v>28.399999999999981</v>
          </cell>
          <cell r="P13">
            <v>0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D14">
            <v>450</v>
          </cell>
          <cell r="E14">
            <v>90</v>
          </cell>
          <cell r="F14">
            <v>360</v>
          </cell>
          <cell r="G14">
            <v>0.17</v>
          </cell>
          <cell r="H14">
            <v>180</v>
          </cell>
          <cell r="I14" t="str">
            <v>в матрице</v>
          </cell>
          <cell r="J14">
            <v>97</v>
          </cell>
          <cell r="K14">
            <v>-7</v>
          </cell>
          <cell r="N14">
            <v>0</v>
          </cell>
          <cell r="P14">
            <v>0</v>
          </cell>
        </row>
        <row r="15">
          <cell r="A15" t="str">
            <v>055  Колбаса вареная Филейбургская, 0,45 кг, БАВАРУШКА ПОКОМ</v>
          </cell>
          <cell r="B15" t="str">
            <v>шт</v>
          </cell>
          <cell r="C15">
            <v>111</v>
          </cell>
          <cell r="G15">
            <v>0</v>
          </cell>
          <cell r="H15">
            <v>50</v>
          </cell>
          <cell r="I15" t="str">
            <v>не в матрице</v>
          </cell>
          <cell r="K15">
            <v>0</v>
          </cell>
          <cell r="N15">
            <v>0</v>
          </cell>
        </row>
        <row r="16">
          <cell r="A16" t="str">
            <v>059  Колбаса Докторская по-стародворски  0.5 кг, ПОКОМ</v>
          </cell>
          <cell r="B16" t="str">
            <v>шт</v>
          </cell>
          <cell r="C16">
            <v>1</v>
          </cell>
          <cell r="F16">
            <v>1</v>
          </cell>
          <cell r="G16">
            <v>0</v>
          </cell>
          <cell r="H16">
            <v>55</v>
          </cell>
          <cell r="I16" t="str">
            <v>не в матрице</v>
          </cell>
          <cell r="K16">
            <v>0</v>
          </cell>
        </row>
        <row r="17">
          <cell r="A17" t="str">
            <v>062  Колбаса Кракушка пряная с сальцем, 0.3кг в/у п/к, БАВАРУШКА ПОКОМ</v>
          </cell>
          <cell r="B17" t="str">
            <v>шт</v>
          </cell>
          <cell r="C17">
            <v>137</v>
          </cell>
          <cell r="D17">
            <v>234</v>
          </cell>
          <cell r="E17">
            <v>221</v>
          </cell>
          <cell r="F17">
            <v>91</v>
          </cell>
          <cell r="G17">
            <v>0.3</v>
          </cell>
          <cell r="H17">
            <v>40</v>
          </cell>
          <cell r="I17" t="str">
            <v>в матрице</v>
          </cell>
          <cell r="J17">
            <v>237</v>
          </cell>
          <cell r="K17">
            <v>-16</v>
          </cell>
          <cell r="N17">
            <v>0</v>
          </cell>
          <cell r="P17">
            <v>324.39999999999998</v>
          </cell>
        </row>
        <row r="18">
          <cell r="A18" t="str">
            <v>064  Колбаса Молочная Дугушка, вектор 0,4 кг, ТМ Стародворье  ПОКОМ</v>
          </cell>
          <cell r="B18" t="str">
            <v>шт</v>
          </cell>
          <cell r="C18">
            <v>115</v>
          </cell>
          <cell r="D18">
            <v>186</v>
          </cell>
          <cell r="E18">
            <v>160</v>
          </cell>
          <cell r="F18">
            <v>110</v>
          </cell>
          <cell r="G18">
            <v>0.4</v>
          </cell>
          <cell r="H18">
            <v>50</v>
          </cell>
          <cell r="I18" t="str">
            <v>в матрице</v>
          </cell>
          <cell r="J18">
            <v>167</v>
          </cell>
          <cell r="K18">
            <v>-7</v>
          </cell>
          <cell r="N18">
            <v>0</v>
          </cell>
          <cell r="P18">
            <v>99</v>
          </cell>
        </row>
        <row r="19">
          <cell r="A19" t="str">
            <v>083  Колбаса Швейцарская 0,17 кг., ШТ., сырокопченая   ПОКОМ</v>
          </cell>
          <cell r="B19" t="str">
            <v>шт</v>
          </cell>
          <cell r="C19">
            <v>487</v>
          </cell>
          <cell r="D19">
            <v>300</v>
          </cell>
          <cell r="E19">
            <v>383</v>
          </cell>
          <cell r="F19">
            <v>361</v>
          </cell>
          <cell r="G19">
            <v>0.17</v>
          </cell>
          <cell r="H19">
            <v>120</v>
          </cell>
          <cell r="I19" t="str">
            <v>в матрице</v>
          </cell>
          <cell r="J19">
            <v>369</v>
          </cell>
          <cell r="K19">
            <v>14</v>
          </cell>
          <cell r="N19">
            <v>0</v>
          </cell>
          <cell r="P19">
            <v>230.6</v>
          </cell>
        </row>
        <row r="20">
          <cell r="A20" t="str">
            <v>114  Сосиски Филейбургские с филе сочного окорока, 0,55 кг, БАВАРУШКА ПОКОМ</v>
          </cell>
          <cell r="B20" t="str">
            <v>шт</v>
          </cell>
          <cell r="C20">
            <v>48</v>
          </cell>
          <cell r="G20">
            <v>0</v>
          </cell>
          <cell r="H20">
            <v>45</v>
          </cell>
          <cell r="I20" t="str">
            <v>не в матрице</v>
          </cell>
          <cell r="K20">
            <v>0</v>
          </cell>
        </row>
        <row r="21">
          <cell r="A21" t="str">
            <v>117  Колбаса Сервелат Филейбургский с ароматными пряностями, в/у 0,35 кг срез, БАВАРУШКА ПОКОМ</v>
          </cell>
          <cell r="B21" t="str">
            <v>шт</v>
          </cell>
          <cell r="C21">
            <v>146</v>
          </cell>
          <cell r="D21">
            <v>174</v>
          </cell>
          <cell r="E21">
            <v>97</v>
          </cell>
          <cell r="F21">
            <v>214</v>
          </cell>
          <cell r="G21">
            <v>0.35</v>
          </cell>
          <cell r="H21">
            <v>45</v>
          </cell>
          <cell r="I21" t="str">
            <v>в матрице</v>
          </cell>
          <cell r="J21">
            <v>122</v>
          </cell>
          <cell r="K21">
            <v>-25</v>
          </cell>
          <cell r="N21">
            <v>0</v>
          </cell>
          <cell r="P21">
            <v>0</v>
          </cell>
        </row>
        <row r="22">
          <cell r="A22" t="str">
            <v>118  Колбаса Сервелат Филейбургский с филе сочного окорока, в/у 0,35 кг срез, БАВАРУШКА ПОКОМ</v>
          </cell>
          <cell r="B22" t="str">
            <v>шт</v>
          </cell>
          <cell r="C22">
            <v>87</v>
          </cell>
          <cell r="D22">
            <v>276</v>
          </cell>
          <cell r="E22">
            <v>105</v>
          </cell>
          <cell r="F22">
            <v>221</v>
          </cell>
          <cell r="G22">
            <v>0.35</v>
          </cell>
          <cell r="H22">
            <v>45</v>
          </cell>
          <cell r="I22" t="str">
            <v>в матрице</v>
          </cell>
          <cell r="J22">
            <v>109</v>
          </cell>
          <cell r="K22">
            <v>-4</v>
          </cell>
          <cell r="N22">
            <v>47.5</v>
          </cell>
          <cell r="P22">
            <v>0</v>
          </cell>
        </row>
        <row r="23">
          <cell r="A23" t="str">
            <v>200  Ветчина Дугушка ТМ Стародворье, вектор в/у    ПОКОМ</v>
          </cell>
          <cell r="B23" t="str">
            <v>кг</v>
          </cell>
          <cell r="C23">
            <v>914.93499999999995</v>
          </cell>
          <cell r="D23">
            <v>1353.056</v>
          </cell>
          <cell r="E23">
            <v>664.88599999999997</v>
          </cell>
          <cell r="F23">
            <v>1467.2170000000001</v>
          </cell>
          <cell r="G23">
            <v>1</v>
          </cell>
          <cell r="H23">
            <v>55</v>
          </cell>
          <cell r="I23" t="str">
            <v>в матрице</v>
          </cell>
          <cell r="J23">
            <v>639.90499999999997</v>
          </cell>
          <cell r="K23">
            <v>24.980999999999995</v>
          </cell>
          <cell r="N23">
            <v>570.56929999999966</v>
          </cell>
          <cell r="P23">
            <v>0</v>
          </cell>
        </row>
        <row r="24">
          <cell r="A24" t="str">
            <v>201  Ветчина Нежная ТМ Особый рецепт, (2,5кг), ПОКОМ</v>
          </cell>
          <cell r="B24" t="str">
            <v>кг</v>
          </cell>
          <cell r="C24">
            <v>2293.346</v>
          </cell>
          <cell r="D24">
            <v>4689.1660000000002</v>
          </cell>
          <cell r="E24">
            <v>2103.4470000000001</v>
          </cell>
          <cell r="F24">
            <v>4437.5529999999999</v>
          </cell>
          <cell r="G24">
            <v>1</v>
          </cell>
          <cell r="H24">
            <v>50</v>
          </cell>
          <cell r="I24" t="str">
            <v>в матрице</v>
          </cell>
          <cell r="J24">
            <v>2095.9699999999998</v>
          </cell>
          <cell r="K24">
            <v>7.4770000000003165</v>
          </cell>
          <cell r="N24">
            <v>1207.071000000001</v>
          </cell>
          <cell r="O24">
            <v>700</v>
          </cell>
          <cell r="P24">
            <v>0</v>
          </cell>
        </row>
        <row r="25">
          <cell r="A25" t="str">
            <v>217  Колбаса Докторская Дугушка, ВЕС, НЕ ГОСТ, ТМ Стародворье ПОКОМ</v>
          </cell>
          <cell r="B25" t="str">
            <v>кг</v>
          </cell>
          <cell r="C25">
            <v>1638.867</v>
          </cell>
          <cell r="D25">
            <v>2653.77</v>
          </cell>
          <cell r="E25">
            <v>1408.3340000000001</v>
          </cell>
          <cell r="F25">
            <v>2622.61</v>
          </cell>
          <cell r="G25">
            <v>1</v>
          </cell>
          <cell r="H25">
            <v>55</v>
          </cell>
          <cell r="I25" t="str">
            <v>в матрице</v>
          </cell>
          <cell r="J25">
            <v>1369.452</v>
          </cell>
          <cell r="K25">
            <v>38.882000000000062</v>
          </cell>
          <cell r="N25">
            <v>1149.5822000000001</v>
          </cell>
          <cell r="P25">
            <v>0</v>
          </cell>
        </row>
        <row r="26">
          <cell r="A26" t="str">
            <v>218  Колбаса Докторская оригинальная ТМ Особый рецепт БОЛЬШОЙ БАТОН, п/а ВЕС, ТМ Стародворье ПОКОМ</v>
          </cell>
          <cell r="B26" t="str">
            <v>кг</v>
          </cell>
          <cell r="C26">
            <v>295.36599999999999</v>
          </cell>
          <cell r="D26">
            <v>69.234999999999999</v>
          </cell>
          <cell r="E26">
            <v>321.274</v>
          </cell>
          <cell r="G26">
            <v>1</v>
          </cell>
          <cell r="H26">
            <v>60</v>
          </cell>
          <cell r="I26" t="str">
            <v>в матрице</v>
          </cell>
          <cell r="J26">
            <v>307.39999999999998</v>
          </cell>
          <cell r="K26">
            <v>13.874000000000024</v>
          </cell>
          <cell r="N26">
            <v>297.52019999999987</v>
          </cell>
          <cell r="P26">
            <v>429.17919999999998</v>
          </cell>
        </row>
        <row r="27">
          <cell r="A27" t="str">
            <v>219  Колбаса Докторская Особая ТМ Особый рецепт, ВЕС  ПОКОМ</v>
          </cell>
          <cell r="B27" t="str">
            <v>кг</v>
          </cell>
          <cell r="C27">
            <v>2165.9290000000001</v>
          </cell>
          <cell r="D27">
            <v>4671.9250000000002</v>
          </cell>
          <cell r="E27">
            <v>3932.4720000000002</v>
          </cell>
          <cell r="F27">
            <v>2066.7640000000001</v>
          </cell>
          <cell r="G27">
            <v>1</v>
          </cell>
          <cell r="H27">
            <v>60</v>
          </cell>
          <cell r="I27" t="str">
            <v>в матрице</v>
          </cell>
          <cell r="J27">
            <v>3830.67</v>
          </cell>
          <cell r="K27">
            <v>101.80200000000013</v>
          </cell>
          <cell r="N27">
            <v>3292.7490000000012</v>
          </cell>
          <cell r="O27">
            <v>3000</v>
          </cell>
          <cell r="P27">
            <v>800</v>
          </cell>
        </row>
        <row r="28">
          <cell r="A28" t="str">
            <v>225  Колбаса Дугушка со шпиком, ВЕС, ТМ Стародворье   ПОКОМ</v>
          </cell>
          <cell r="B28" t="str">
            <v>кг</v>
          </cell>
          <cell r="C28">
            <v>275.517</v>
          </cell>
          <cell r="D28">
            <v>392.32</v>
          </cell>
          <cell r="E28">
            <v>149.99199999999999</v>
          </cell>
          <cell r="F28">
            <v>471.96100000000001</v>
          </cell>
          <cell r="G28">
            <v>1</v>
          </cell>
          <cell r="H28">
            <v>50</v>
          </cell>
          <cell r="I28" t="str">
            <v>в матрице</v>
          </cell>
          <cell r="J28">
            <v>137.30000000000001</v>
          </cell>
          <cell r="K28">
            <v>12.691999999999979</v>
          </cell>
          <cell r="N28">
            <v>68.760200000000026</v>
          </cell>
          <cell r="P28">
            <v>0</v>
          </cell>
        </row>
        <row r="29">
          <cell r="A29" t="str">
            <v>229  Колбаса Молочная Дугушка, в/у, ВЕС, ТМ Стародворье   ПОКОМ</v>
          </cell>
          <cell r="B29" t="str">
            <v>кг</v>
          </cell>
          <cell r="C29">
            <v>1005.006</v>
          </cell>
          <cell r="D29">
            <v>2469.75</v>
          </cell>
          <cell r="E29">
            <v>1127.53</v>
          </cell>
          <cell r="F29">
            <v>2138.4720000000002</v>
          </cell>
          <cell r="G29">
            <v>1</v>
          </cell>
          <cell r="H29">
            <v>55</v>
          </cell>
          <cell r="I29" t="str">
            <v>в матрице</v>
          </cell>
          <cell r="J29">
            <v>1087.69</v>
          </cell>
          <cell r="K29">
            <v>39.839999999999918</v>
          </cell>
          <cell r="N29">
            <v>1057.2028</v>
          </cell>
          <cell r="P29">
            <v>0</v>
          </cell>
        </row>
        <row r="30">
          <cell r="A30" t="str">
            <v>230  Колбаса Молочная Особая ТМ Особый рецепт, п/а, ВЕС. ПОКОМ</v>
          </cell>
          <cell r="B30" t="str">
            <v>кг</v>
          </cell>
          <cell r="C30">
            <v>2483.634</v>
          </cell>
          <cell r="D30">
            <v>2707.61</v>
          </cell>
          <cell r="E30">
            <v>2574.1120000000001</v>
          </cell>
          <cell r="F30">
            <v>2192.7440000000001</v>
          </cell>
          <cell r="G30">
            <v>1</v>
          </cell>
          <cell r="H30">
            <v>60</v>
          </cell>
          <cell r="I30" t="str">
            <v>в матрице</v>
          </cell>
          <cell r="J30">
            <v>2497</v>
          </cell>
          <cell r="K30">
            <v>77.11200000000008</v>
          </cell>
          <cell r="N30">
            <v>1527.2664</v>
          </cell>
          <cell r="O30">
            <v>1000</v>
          </cell>
          <cell r="P30">
            <v>900</v>
          </cell>
        </row>
        <row r="31">
          <cell r="A31" t="str">
            <v>235  Колбаса Особая ТМ Особый рецепт, ВЕС, ТМ Стародворье ПОКОМ</v>
          </cell>
          <cell r="B31" t="str">
            <v>кг</v>
          </cell>
          <cell r="C31">
            <v>1545.1320000000001</v>
          </cell>
          <cell r="D31">
            <v>2360.87</v>
          </cell>
          <cell r="E31">
            <v>1603.9110000000001</v>
          </cell>
          <cell r="F31">
            <v>2001.4849999999999</v>
          </cell>
          <cell r="G31">
            <v>1</v>
          </cell>
          <cell r="H31">
            <v>60</v>
          </cell>
          <cell r="I31" t="str">
            <v>в матрице</v>
          </cell>
          <cell r="J31">
            <v>1556.35</v>
          </cell>
          <cell r="K31">
            <v>47.561000000000149</v>
          </cell>
          <cell r="N31">
            <v>1082.8255999999999</v>
          </cell>
          <cell r="O31">
            <v>1000</v>
          </cell>
          <cell r="P31">
            <v>0</v>
          </cell>
        </row>
        <row r="32">
          <cell r="A32" t="str">
            <v>236  Колбаса Рубленая ЗАПЕЧ. Дугушка ТМ Стародворье, вектор, в/к    ПОКОМ</v>
          </cell>
          <cell r="B32" t="str">
            <v>кг</v>
          </cell>
          <cell r="C32">
            <v>482.68099999999998</v>
          </cell>
          <cell r="D32">
            <v>935.21</v>
          </cell>
          <cell r="E32">
            <v>399.464</v>
          </cell>
          <cell r="F32">
            <v>922.721</v>
          </cell>
          <cell r="G32">
            <v>1</v>
          </cell>
          <cell r="H32">
            <v>60</v>
          </cell>
          <cell r="I32" t="str">
            <v>в матрице</v>
          </cell>
          <cell r="J32">
            <v>382.05500000000001</v>
          </cell>
          <cell r="K32">
            <v>17.408999999999992</v>
          </cell>
          <cell r="N32">
            <v>260.32950000000022</v>
          </cell>
          <cell r="P32">
            <v>0</v>
          </cell>
        </row>
        <row r="33">
          <cell r="A33" t="str">
            <v>239  Колбаса Салями запеч Дугушка, оболочка вектор, ВЕС, ТМ Стародворье  ПОКОМ</v>
          </cell>
          <cell r="B33" t="str">
            <v>кг</v>
          </cell>
          <cell r="C33">
            <v>615.99800000000005</v>
          </cell>
          <cell r="D33">
            <v>843.28099999999995</v>
          </cell>
          <cell r="E33">
            <v>434.05599999999998</v>
          </cell>
          <cell r="F33">
            <v>919.27200000000005</v>
          </cell>
          <cell r="G33">
            <v>1</v>
          </cell>
          <cell r="H33">
            <v>60</v>
          </cell>
          <cell r="I33" t="str">
            <v>в матрице</v>
          </cell>
          <cell r="J33">
            <v>418.15499999999997</v>
          </cell>
          <cell r="K33">
            <v>15.90100000000001</v>
          </cell>
          <cell r="N33">
            <v>312.78759999999971</v>
          </cell>
          <cell r="P33">
            <v>0</v>
          </cell>
        </row>
        <row r="34">
          <cell r="A34" t="str">
            <v>242  Колбаса Сервелат ЗАПЕЧ.Дугушка ТМ Стародворье, вектор, в/к     ПОКОМ</v>
          </cell>
          <cell r="B34" t="str">
            <v>кг</v>
          </cell>
          <cell r="C34">
            <v>771.81600000000003</v>
          </cell>
          <cell r="D34">
            <v>966.74800000000005</v>
          </cell>
          <cell r="E34">
            <v>564.35500000000002</v>
          </cell>
          <cell r="F34">
            <v>1066.0419999999999</v>
          </cell>
          <cell r="G34">
            <v>1</v>
          </cell>
          <cell r="H34">
            <v>60</v>
          </cell>
          <cell r="I34" t="str">
            <v>в матрице</v>
          </cell>
          <cell r="J34">
            <v>536.35500000000002</v>
          </cell>
          <cell r="K34">
            <v>28</v>
          </cell>
          <cell r="N34">
            <v>291.12089999999989</v>
          </cell>
          <cell r="P34">
            <v>0</v>
          </cell>
        </row>
        <row r="35">
          <cell r="A35" t="str">
            <v>243  Колбаса Сервелат Зернистый, ВЕС.  ПОКОМ</v>
          </cell>
          <cell r="B35" t="str">
            <v>кг</v>
          </cell>
          <cell r="C35">
            <v>182.57300000000001</v>
          </cell>
          <cell r="D35">
            <v>29.451000000000001</v>
          </cell>
          <cell r="E35">
            <v>89.153999999999996</v>
          </cell>
          <cell r="F35">
            <v>81.447000000000003</v>
          </cell>
          <cell r="G35">
            <v>1</v>
          </cell>
          <cell r="H35">
            <v>35</v>
          </cell>
          <cell r="I35" t="str">
            <v>в матрице</v>
          </cell>
          <cell r="J35">
            <v>90.5</v>
          </cell>
          <cell r="K35">
            <v>-1.3460000000000036</v>
          </cell>
          <cell r="N35">
            <v>75.309699999999935</v>
          </cell>
          <cell r="P35">
            <v>46.365300000000083</v>
          </cell>
        </row>
        <row r="36">
          <cell r="A36" t="str">
            <v>247  Сардельки Нежные, ВЕС.  ПОКОМ</v>
          </cell>
          <cell r="B36" t="str">
            <v>кг</v>
          </cell>
          <cell r="C36">
            <v>449.69099999999997</v>
          </cell>
          <cell r="D36">
            <v>207.04900000000001</v>
          </cell>
          <cell r="E36">
            <v>316.13</v>
          </cell>
          <cell r="F36">
            <v>294.55700000000002</v>
          </cell>
          <cell r="G36">
            <v>1</v>
          </cell>
          <cell r="H36">
            <v>30</v>
          </cell>
          <cell r="I36" t="str">
            <v>в матрице</v>
          </cell>
          <cell r="J36">
            <v>314.7</v>
          </cell>
          <cell r="K36">
            <v>1.4300000000000068</v>
          </cell>
          <cell r="N36">
            <v>72.8171999999999</v>
          </cell>
          <cell r="P36">
            <v>221.24780000000021</v>
          </cell>
        </row>
        <row r="37">
          <cell r="A37" t="str">
            <v>248  Сардельки Сочные ТМ Особый рецепт,   ПОКОМ</v>
          </cell>
          <cell r="B37" t="str">
            <v>кг</v>
          </cell>
          <cell r="C37">
            <v>241.23400000000001</v>
          </cell>
          <cell r="D37">
            <v>334.69299999999998</v>
          </cell>
          <cell r="E37">
            <v>205.542</v>
          </cell>
          <cell r="F37">
            <v>348.54500000000002</v>
          </cell>
          <cell r="G37">
            <v>1</v>
          </cell>
          <cell r="H37">
            <v>30</v>
          </cell>
          <cell r="I37" t="str">
            <v>в матрице</v>
          </cell>
          <cell r="J37">
            <v>199.3</v>
          </cell>
          <cell r="K37">
            <v>6.2419999999999902</v>
          </cell>
          <cell r="N37">
            <v>5.6677999999999429</v>
          </cell>
          <cell r="P37">
            <v>0</v>
          </cell>
        </row>
        <row r="38">
          <cell r="A38" t="str">
            <v>250  Сардельки стародворские с говядиной в обол. NDX, ВЕС. ПОКОМ</v>
          </cell>
          <cell r="B38" t="str">
            <v>кг</v>
          </cell>
          <cell r="C38">
            <v>542.12400000000002</v>
          </cell>
          <cell r="D38">
            <v>623.24400000000003</v>
          </cell>
          <cell r="E38">
            <v>392.77300000000002</v>
          </cell>
          <cell r="F38">
            <v>709.98900000000003</v>
          </cell>
          <cell r="G38">
            <v>1</v>
          </cell>
          <cell r="H38">
            <v>30</v>
          </cell>
          <cell r="I38" t="str">
            <v>в матрице</v>
          </cell>
          <cell r="J38">
            <v>378</v>
          </cell>
          <cell r="K38">
            <v>14.773000000000025</v>
          </cell>
          <cell r="N38">
            <v>0</v>
          </cell>
          <cell r="P38">
            <v>0</v>
          </cell>
        </row>
        <row r="39">
          <cell r="A39" t="str">
            <v>251  Сосиски Баварские, ВЕС.  ПОКОМ</v>
          </cell>
          <cell r="B39" t="str">
            <v>кг</v>
          </cell>
          <cell r="C39">
            <v>197.042</v>
          </cell>
          <cell r="D39">
            <v>136.71799999999999</v>
          </cell>
          <cell r="E39">
            <v>103.83499999999999</v>
          </cell>
          <cell r="F39">
            <v>208.345</v>
          </cell>
          <cell r="G39">
            <v>1</v>
          </cell>
          <cell r="H39">
            <v>45</v>
          </cell>
          <cell r="I39" t="str">
            <v>в матрице</v>
          </cell>
          <cell r="J39">
            <v>96</v>
          </cell>
          <cell r="K39">
            <v>7.8349999999999937</v>
          </cell>
          <cell r="N39">
            <v>94.012000000000057</v>
          </cell>
          <cell r="P39">
            <v>0</v>
          </cell>
        </row>
        <row r="40">
          <cell r="A40" t="str">
            <v>253  Сосиски Ганноверские   ПОКОМ</v>
          </cell>
          <cell r="B40" t="str">
            <v>кг</v>
          </cell>
          <cell r="C40">
            <v>199.35499999999999</v>
          </cell>
          <cell r="D40">
            <v>16.125</v>
          </cell>
          <cell r="E40">
            <v>42.932000000000002</v>
          </cell>
          <cell r="F40">
            <v>167.09100000000001</v>
          </cell>
          <cell r="G40">
            <v>1</v>
          </cell>
          <cell r="H40">
            <v>40</v>
          </cell>
          <cell r="I40" t="str">
            <v>в матрице</v>
          </cell>
          <cell r="J40">
            <v>46</v>
          </cell>
          <cell r="K40">
            <v>-3.0679999999999978</v>
          </cell>
          <cell r="N40">
            <v>35.654999999999937</v>
          </cell>
          <cell r="P40">
            <v>0</v>
          </cell>
        </row>
        <row r="41">
          <cell r="A41" t="str">
            <v>255  Сосиски Молочные для завтрака ТМ Особый рецепт, п/а МГС, ВЕС, ТМ Стародворье  ПОКОМ</v>
          </cell>
          <cell r="B41" t="str">
            <v>кг</v>
          </cell>
          <cell r="C41">
            <v>2227.6759999999999</v>
          </cell>
          <cell r="D41">
            <v>937.63699999999994</v>
          </cell>
          <cell r="E41">
            <v>1223.721</v>
          </cell>
          <cell r="F41">
            <v>1793.49</v>
          </cell>
          <cell r="G41">
            <v>1</v>
          </cell>
          <cell r="H41">
            <v>40</v>
          </cell>
          <cell r="I41" t="str">
            <v>в матрице</v>
          </cell>
          <cell r="J41">
            <v>1181.383</v>
          </cell>
          <cell r="K41">
            <v>42.337999999999965</v>
          </cell>
          <cell r="N41">
            <v>441.98919999999907</v>
          </cell>
          <cell r="P41">
            <v>89.030600000000732</v>
          </cell>
        </row>
        <row r="42">
          <cell r="A42" t="str">
            <v>257  Сосиски Молочные оригинальные ТМ Особый рецепт, ВЕС.   ПОКОМ</v>
          </cell>
          <cell r="B42" t="str">
            <v>кг</v>
          </cell>
          <cell r="C42">
            <v>297.06200000000001</v>
          </cell>
          <cell r="E42">
            <v>101.12</v>
          </cell>
          <cell r="F42">
            <v>190.46299999999999</v>
          </cell>
          <cell r="G42">
            <v>1</v>
          </cell>
          <cell r="H42">
            <v>35</v>
          </cell>
          <cell r="I42" t="str">
            <v>в матрице</v>
          </cell>
          <cell r="J42">
            <v>104.1</v>
          </cell>
          <cell r="K42">
            <v>-2.9799999999999898</v>
          </cell>
          <cell r="N42">
            <v>0</v>
          </cell>
          <cell r="P42">
            <v>0</v>
          </cell>
        </row>
        <row r="43">
          <cell r="A43" t="str">
            <v>259  Сосиски Сливочные Дугушка, ВЕС.   ПОКОМ</v>
          </cell>
          <cell r="B43" t="str">
            <v>кг</v>
          </cell>
          <cell r="C43">
            <v>81.527000000000001</v>
          </cell>
          <cell r="D43">
            <v>1.37</v>
          </cell>
          <cell r="G43">
            <v>0</v>
          </cell>
          <cell r="H43">
            <v>45</v>
          </cell>
          <cell r="I43" t="str">
            <v>в матрице</v>
          </cell>
          <cell r="J43">
            <v>38.9</v>
          </cell>
          <cell r="K43">
            <v>-38.9</v>
          </cell>
          <cell r="N43">
            <v>0</v>
          </cell>
        </row>
        <row r="44">
          <cell r="A44" t="str">
            <v>263  Шпикачки Стародворские, ВЕС.  ПОКОМ</v>
          </cell>
          <cell r="B44" t="str">
            <v>кг</v>
          </cell>
          <cell r="C44">
            <v>298.74799999999999</v>
          </cell>
          <cell r="D44">
            <v>104.51300000000001</v>
          </cell>
          <cell r="E44">
            <v>190.31399999999999</v>
          </cell>
          <cell r="F44">
            <v>177.751</v>
          </cell>
          <cell r="G44">
            <v>1</v>
          </cell>
          <cell r="H44">
            <v>30</v>
          </cell>
          <cell r="I44" t="str">
            <v>в матрице</v>
          </cell>
          <cell r="J44">
            <v>175.7</v>
          </cell>
          <cell r="K44">
            <v>14.614000000000004</v>
          </cell>
          <cell r="N44">
            <v>104.72750000000011</v>
          </cell>
          <cell r="P44">
            <v>2.6894999999998959</v>
          </cell>
        </row>
        <row r="45">
          <cell r="A45" t="str">
            <v>265  Колбаса Балыкбургская, ВЕС, ТМ Баварушка  ПОКОМ</v>
          </cell>
          <cell r="B45" t="str">
            <v>кг</v>
          </cell>
          <cell r="C45">
            <v>56.363</v>
          </cell>
          <cell r="D45">
            <v>25.312999999999999</v>
          </cell>
          <cell r="E45">
            <v>21.119</v>
          </cell>
          <cell r="F45">
            <v>49.271999999999998</v>
          </cell>
          <cell r="G45">
            <v>1</v>
          </cell>
          <cell r="H45">
            <v>45</v>
          </cell>
          <cell r="I45" t="str">
            <v>в матрице</v>
          </cell>
          <cell r="J45">
            <v>20.7</v>
          </cell>
          <cell r="K45">
            <v>0.41900000000000048</v>
          </cell>
          <cell r="N45">
            <v>28.649500000000021</v>
          </cell>
          <cell r="P45">
            <v>20</v>
          </cell>
        </row>
        <row r="46">
          <cell r="A46" t="str">
            <v>266  Колбаса Филейбургская с сочным окороком, ВЕС, ТМ Баварушка  ПОКОМ</v>
          </cell>
          <cell r="B46" t="str">
            <v>кг</v>
          </cell>
          <cell r="C46">
            <v>99.370999999999995</v>
          </cell>
          <cell r="D46">
            <v>81.760000000000005</v>
          </cell>
          <cell r="E46">
            <v>122.29600000000001</v>
          </cell>
          <cell r="F46">
            <v>22.501999999999999</v>
          </cell>
          <cell r="G46">
            <v>1</v>
          </cell>
          <cell r="H46">
            <v>45</v>
          </cell>
          <cell r="I46" t="str">
            <v>в матрице</v>
          </cell>
          <cell r="J46">
            <v>120.3</v>
          </cell>
          <cell r="K46">
            <v>1.9960000000000093</v>
          </cell>
          <cell r="N46">
            <v>111.2007</v>
          </cell>
          <cell r="P46">
            <v>97.636299999999977</v>
          </cell>
        </row>
        <row r="47">
          <cell r="A47" t="str">
            <v>267  Колбаса Салями Филейбургская зернистая, оболочка фиброуз, ВЕС, ТМ Баварушка  ПОКОМ</v>
          </cell>
          <cell r="B47" t="str">
            <v>кг</v>
          </cell>
          <cell r="C47">
            <v>66.037000000000006</v>
          </cell>
          <cell r="D47">
            <v>141.83799999999999</v>
          </cell>
          <cell r="E47">
            <v>74.367999999999995</v>
          </cell>
          <cell r="F47">
            <v>94.685000000000002</v>
          </cell>
          <cell r="G47">
            <v>1</v>
          </cell>
          <cell r="H47">
            <v>45</v>
          </cell>
          <cell r="I47" t="str">
            <v>в матрице</v>
          </cell>
          <cell r="J47">
            <v>81.5</v>
          </cell>
          <cell r="K47">
            <v>-7.132000000000005</v>
          </cell>
          <cell r="N47">
            <v>104.54089999999999</v>
          </cell>
          <cell r="P47">
            <v>0</v>
          </cell>
        </row>
        <row r="48">
          <cell r="A48" t="str">
            <v>273  Сосиски Сочинки с сочной грудинкой, МГС 0.4кг,   ПОКОМ</v>
          </cell>
          <cell r="B48" t="str">
            <v>шт</v>
          </cell>
          <cell r="C48">
            <v>2648</v>
          </cell>
          <cell r="D48">
            <v>750</v>
          </cell>
          <cell r="E48">
            <v>1475</v>
          </cell>
          <cell r="F48">
            <v>1681</v>
          </cell>
          <cell r="G48">
            <v>0.4</v>
          </cell>
          <cell r="H48">
            <v>45</v>
          </cell>
          <cell r="I48" t="str">
            <v>в матрице</v>
          </cell>
          <cell r="J48">
            <v>1471</v>
          </cell>
          <cell r="K48">
            <v>4</v>
          </cell>
          <cell r="N48">
            <v>0</v>
          </cell>
          <cell r="P48">
            <v>867.60000000000036</v>
          </cell>
        </row>
        <row r="49">
          <cell r="A49" t="str">
            <v>276  Колбаса Сливушка ТМ Вязанка в оболочке полиамид 0,45 кг  ПОКОМ</v>
          </cell>
          <cell r="B49" t="str">
            <v>шт</v>
          </cell>
          <cell r="C49">
            <v>281</v>
          </cell>
          <cell r="D49">
            <v>230</v>
          </cell>
          <cell r="E49">
            <v>293</v>
          </cell>
          <cell r="F49">
            <v>212</v>
          </cell>
          <cell r="G49">
            <v>0.45</v>
          </cell>
          <cell r="H49">
            <v>50</v>
          </cell>
          <cell r="I49" t="str">
            <v>в матрице</v>
          </cell>
          <cell r="J49">
            <v>283</v>
          </cell>
          <cell r="K49">
            <v>10</v>
          </cell>
          <cell r="N49">
            <v>80.60000000000008</v>
          </cell>
          <cell r="P49">
            <v>108.8</v>
          </cell>
        </row>
        <row r="50">
          <cell r="A50" t="str">
            <v>283  Сосиски Сочинки, ВЕС, ТМ Стародворье ПОКОМ</v>
          </cell>
          <cell r="B50" t="str">
            <v>кг</v>
          </cell>
          <cell r="C50">
            <v>962.35699999999997</v>
          </cell>
          <cell r="D50">
            <v>1109.48</v>
          </cell>
          <cell r="E50">
            <v>696.98099999999999</v>
          </cell>
          <cell r="F50">
            <v>1235.104</v>
          </cell>
          <cell r="G50">
            <v>1</v>
          </cell>
          <cell r="H50">
            <v>45</v>
          </cell>
          <cell r="I50" t="str">
            <v>в матрице</v>
          </cell>
          <cell r="J50">
            <v>645</v>
          </cell>
          <cell r="K50">
            <v>51.980999999999995</v>
          </cell>
          <cell r="N50">
            <v>492.62709999999998</v>
          </cell>
          <cell r="P50">
            <v>0</v>
          </cell>
        </row>
        <row r="51">
          <cell r="A51" t="str">
            <v>296  Колбаса Мясорубская с рубленой грудинкой 0,35кг срез ТМ Стародворье  ПОКОМ</v>
          </cell>
          <cell r="B51" t="str">
            <v>шт</v>
          </cell>
          <cell r="C51">
            <v>543</v>
          </cell>
          <cell r="D51">
            <v>900</v>
          </cell>
          <cell r="E51">
            <v>842</v>
          </cell>
          <cell r="F51">
            <v>445</v>
          </cell>
          <cell r="G51">
            <v>0.35</v>
          </cell>
          <cell r="H51">
            <v>40</v>
          </cell>
          <cell r="I51" t="str">
            <v>в матрице</v>
          </cell>
          <cell r="J51">
            <v>841</v>
          </cell>
          <cell r="K51">
            <v>1</v>
          </cell>
          <cell r="N51">
            <v>57.999999999999723</v>
          </cell>
          <cell r="P51">
            <v>833.80000000000041</v>
          </cell>
        </row>
        <row r="52">
          <cell r="A52" t="str">
            <v>297  Колбаса Мясорубская с рубленой грудинкой ВЕС ТМ Стародворье  ПОКОМ</v>
          </cell>
          <cell r="B52" t="str">
            <v>кг</v>
          </cell>
          <cell r="C52">
            <v>328.09899999999999</v>
          </cell>
          <cell r="D52">
            <v>449.654</v>
          </cell>
          <cell r="E52">
            <v>239.52799999999999</v>
          </cell>
          <cell r="F52">
            <v>502.58100000000002</v>
          </cell>
          <cell r="G52">
            <v>1</v>
          </cell>
          <cell r="H52">
            <v>40</v>
          </cell>
          <cell r="I52" t="str">
            <v>в матрице</v>
          </cell>
          <cell r="J52">
            <v>235.25</v>
          </cell>
          <cell r="K52">
            <v>4.2779999999999916</v>
          </cell>
          <cell r="N52">
            <v>168.8801</v>
          </cell>
          <cell r="P52">
            <v>0</v>
          </cell>
        </row>
        <row r="53">
          <cell r="A53" t="str">
            <v>301  Сосиски Сочинки по-баварски с сыром,  0.4кг, ТМ Стародворье  ПОКОМ</v>
          </cell>
          <cell r="B53" t="str">
            <v>шт</v>
          </cell>
          <cell r="C53">
            <v>1606</v>
          </cell>
          <cell r="D53">
            <v>1074</v>
          </cell>
          <cell r="E53">
            <v>935</v>
          </cell>
          <cell r="F53">
            <v>1600</v>
          </cell>
          <cell r="G53">
            <v>0.4</v>
          </cell>
          <cell r="H53">
            <v>40</v>
          </cell>
          <cell r="I53" t="str">
            <v>в матрице</v>
          </cell>
          <cell r="J53">
            <v>931</v>
          </cell>
          <cell r="K53">
            <v>4</v>
          </cell>
          <cell r="N53">
            <v>0</v>
          </cell>
          <cell r="P53">
            <v>0</v>
          </cell>
        </row>
        <row r="54">
          <cell r="A54" t="str">
            <v>302  Сосиски Сочинки по-баварски,  0.4кг, ТМ Стародворье  ПОКОМ</v>
          </cell>
          <cell r="B54" t="str">
            <v>шт</v>
          </cell>
          <cell r="C54">
            <v>1436</v>
          </cell>
          <cell r="D54">
            <v>330</v>
          </cell>
          <cell r="E54">
            <v>788</v>
          </cell>
          <cell r="F54">
            <v>870</v>
          </cell>
          <cell r="G54">
            <v>0.4</v>
          </cell>
          <cell r="H54">
            <v>45</v>
          </cell>
          <cell r="I54" t="str">
            <v>в матрице</v>
          </cell>
          <cell r="J54">
            <v>783</v>
          </cell>
          <cell r="K54">
            <v>5</v>
          </cell>
          <cell r="N54">
            <v>0</v>
          </cell>
          <cell r="P54">
            <v>0</v>
          </cell>
        </row>
        <row r="55">
          <cell r="A55" t="str">
            <v>309  Сосиски Сочинки с сыром 0,4 кг ТМ Стародворье  ПОКОМ</v>
          </cell>
          <cell r="B55" t="str">
            <v>шт</v>
          </cell>
          <cell r="C55">
            <v>1027</v>
          </cell>
          <cell r="D55">
            <v>402</v>
          </cell>
          <cell r="E55">
            <v>428</v>
          </cell>
          <cell r="F55">
            <v>923</v>
          </cell>
          <cell r="G55">
            <v>0.4</v>
          </cell>
          <cell r="H55">
            <v>40</v>
          </cell>
          <cell r="I55" t="str">
            <v>в матрице</v>
          </cell>
          <cell r="J55">
            <v>430</v>
          </cell>
          <cell r="K55">
            <v>-2</v>
          </cell>
          <cell r="N55">
            <v>232.8</v>
          </cell>
          <cell r="P55">
            <v>0</v>
          </cell>
        </row>
        <row r="56">
          <cell r="A56" t="str">
            <v>312  Ветчина Филейская ТМ Вязанка ТС Столичная ВЕС  ПОКОМ</v>
          </cell>
          <cell r="B56" t="str">
            <v>кг</v>
          </cell>
          <cell r="C56">
            <v>1007.478</v>
          </cell>
          <cell r="D56">
            <v>430.548</v>
          </cell>
          <cell r="E56">
            <v>551.14200000000005</v>
          </cell>
          <cell r="F56">
            <v>721.00199999999995</v>
          </cell>
          <cell r="G56">
            <v>1</v>
          </cell>
          <cell r="H56">
            <v>50</v>
          </cell>
          <cell r="I56" t="str">
            <v>в матрице</v>
          </cell>
          <cell r="J56">
            <v>547.39</v>
          </cell>
          <cell r="K56">
            <v>3.7520000000000664</v>
          </cell>
          <cell r="N56">
            <v>267.70570000000032</v>
          </cell>
          <cell r="P56">
            <v>284.73709999999937</v>
          </cell>
        </row>
        <row r="57">
          <cell r="A57" t="str">
            <v>313 Колбаса вареная Молокуша ТМ Вязанка в оболочке полиамид. ВЕС  ПОКОМ</v>
          </cell>
          <cell r="B57" t="str">
            <v>кг</v>
          </cell>
          <cell r="C57">
            <v>742.09500000000003</v>
          </cell>
          <cell r="D57">
            <v>872.69500000000005</v>
          </cell>
          <cell r="E57">
            <v>778.90200000000004</v>
          </cell>
          <cell r="F57">
            <v>705.08299999999997</v>
          </cell>
          <cell r="G57">
            <v>1</v>
          </cell>
          <cell r="H57">
            <v>50</v>
          </cell>
          <cell r="I57" t="str">
            <v>в матрице</v>
          </cell>
          <cell r="J57">
            <v>751.94</v>
          </cell>
          <cell r="K57">
            <v>26.961999999999989</v>
          </cell>
          <cell r="N57">
            <v>248.78340000000031</v>
          </cell>
          <cell r="P57">
            <v>605.0033999999996</v>
          </cell>
        </row>
        <row r="58">
          <cell r="A58" t="str">
            <v>314 Колбаса вареная Филейская ТМ Вязанка ТС Классическая в оболочке полиамид.  ПОКОМ</v>
          </cell>
          <cell r="B58" t="str">
            <v>кг</v>
          </cell>
          <cell r="C58">
            <v>380.81900000000002</v>
          </cell>
          <cell r="D58">
            <v>759.81899999999996</v>
          </cell>
          <cell r="E58">
            <v>507.113</v>
          </cell>
          <cell r="F58">
            <v>529.11699999999996</v>
          </cell>
          <cell r="G58">
            <v>1</v>
          </cell>
          <cell r="H58">
            <v>55</v>
          </cell>
          <cell r="I58" t="str">
            <v>в матрице</v>
          </cell>
          <cell r="J58">
            <v>489.84</v>
          </cell>
          <cell r="K58">
            <v>17.273000000000025</v>
          </cell>
          <cell r="N58">
            <v>241.61239999999961</v>
          </cell>
          <cell r="P58">
            <v>119.7846000000001</v>
          </cell>
        </row>
        <row r="59">
          <cell r="A59" t="str">
            <v>316 Колбаса варенокоиз мяса птицы Сервелат Пражский ТМ Зареченские ТС Зареченские  ПОКОМ</v>
          </cell>
          <cell r="B59" t="str">
            <v>кг</v>
          </cell>
          <cell r="C59">
            <v>-5.0000000000000001E-3</v>
          </cell>
          <cell r="D59">
            <v>153.96100000000001</v>
          </cell>
          <cell r="E59">
            <v>37.040999999999997</v>
          </cell>
          <cell r="F59">
            <v>116.91500000000001</v>
          </cell>
          <cell r="G59">
            <v>1</v>
          </cell>
          <cell r="H59">
            <v>40</v>
          </cell>
          <cell r="I59" t="str">
            <v>в матрице</v>
          </cell>
          <cell r="J59">
            <v>36.5</v>
          </cell>
          <cell r="K59">
            <v>0.54099999999999682</v>
          </cell>
          <cell r="N59">
            <v>92.604199999999992</v>
          </cell>
          <cell r="P59">
            <v>0</v>
          </cell>
        </row>
        <row r="60">
          <cell r="A60" t="str">
            <v>317 Колбаса Сервелат Рижский ТМ Зареченские ТС Зареченские  фиброуз в вакуумной у  ПОКОМ</v>
          </cell>
          <cell r="B60" t="str">
            <v>кг</v>
          </cell>
          <cell r="C60">
            <v>4.3</v>
          </cell>
          <cell r="D60">
            <v>153.958</v>
          </cell>
          <cell r="E60">
            <v>42.999000000000002</v>
          </cell>
          <cell r="F60">
            <v>113.816</v>
          </cell>
          <cell r="G60">
            <v>1</v>
          </cell>
          <cell r="H60">
            <v>40</v>
          </cell>
          <cell r="I60" t="str">
            <v>в матрице</v>
          </cell>
          <cell r="J60">
            <v>43.656999999999996</v>
          </cell>
          <cell r="K60">
            <v>-0.65799999999999415</v>
          </cell>
          <cell r="N60">
            <v>87.810200000000037</v>
          </cell>
          <cell r="P60">
            <v>0</v>
          </cell>
        </row>
        <row r="61">
          <cell r="A61" t="str">
            <v>318 Сосиски Датские ТМ Зареченские колбасы ТС Зареченские п полиамид в модифициров  ПОКОМ</v>
          </cell>
          <cell r="B61" t="str">
            <v>кг</v>
          </cell>
          <cell r="D61">
            <v>56.607999999999997</v>
          </cell>
          <cell r="E61">
            <v>18.818000000000001</v>
          </cell>
          <cell r="F61">
            <v>23.152000000000001</v>
          </cell>
          <cell r="G61">
            <v>1</v>
          </cell>
          <cell r="H61">
            <v>40</v>
          </cell>
          <cell r="I61" t="str">
            <v>в матрице</v>
          </cell>
          <cell r="J61">
            <v>17.899999999999999</v>
          </cell>
          <cell r="K61">
            <v>0.91800000000000281</v>
          </cell>
          <cell r="N61">
            <v>0</v>
          </cell>
          <cell r="P61">
            <v>0</v>
          </cell>
        </row>
        <row r="62">
          <cell r="A62" t="str">
            <v>320  Сосиски Сочинки с сочным окороком 0,4 кг ТМ Стародворье  ПОКОМ</v>
          </cell>
          <cell r="B62" t="str">
            <v>шт</v>
          </cell>
          <cell r="C62">
            <v>2267</v>
          </cell>
          <cell r="D62">
            <v>456</v>
          </cell>
          <cell r="E62">
            <v>1658</v>
          </cell>
          <cell r="F62">
            <v>844</v>
          </cell>
          <cell r="G62">
            <v>0.4</v>
          </cell>
          <cell r="H62">
            <v>45</v>
          </cell>
          <cell r="I62" t="str">
            <v>в матрице</v>
          </cell>
          <cell r="J62">
            <v>1651</v>
          </cell>
          <cell r="K62">
            <v>7</v>
          </cell>
          <cell r="N62">
            <v>0</v>
          </cell>
          <cell r="P62">
            <v>2080.1999999999998</v>
          </cell>
        </row>
        <row r="63">
          <cell r="A63" t="str">
            <v>322 Сосиски Сочинки с сыром ТМ Стародворье в оболочке  ПОКОМ</v>
          </cell>
          <cell r="B63" t="str">
            <v>кг</v>
          </cell>
          <cell r="C63">
            <v>363.07400000000001</v>
          </cell>
          <cell r="D63">
            <v>122.16</v>
          </cell>
          <cell r="E63">
            <v>206.61500000000001</v>
          </cell>
          <cell r="F63">
            <v>215.68100000000001</v>
          </cell>
          <cell r="G63">
            <v>1</v>
          </cell>
          <cell r="H63">
            <v>40</v>
          </cell>
          <cell r="I63" t="str">
            <v>в матрице</v>
          </cell>
          <cell r="J63">
            <v>202.7</v>
          </cell>
          <cell r="K63">
            <v>3.9150000000000205</v>
          </cell>
          <cell r="N63">
            <v>148.57490000000001</v>
          </cell>
          <cell r="P63">
            <v>151.91909999999999</v>
          </cell>
        </row>
        <row r="64">
          <cell r="A64" t="str">
            <v>325 Колбаса Сервелат Мясорубский ТМ Стародворье с мелкорубленным окороком 0,35 кг  ПОКОМ</v>
          </cell>
          <cell r="B64" t="str">
            <v>шт</v>
          </cell>
          <cell r="C64">
            <v>947</v>
          </cell>
          <cell r="D64">
            <v>1740</v>
          </cell>
          <cell r="E64">
            <v>1132</v>
          </cell>
          <cell r="F64">
            <v>1338</v>
          </cell>
          <cell r="G64">
            <v>0.35</v>
          </cell>
          <cell r="H64">
            <v>40</v>
          </cell>
          <cell r="I64" t="str">
            <v>в матрице</v>
          </cell>
          <cell r="J64">
            <v>1141</v>
          </cell>
          <cell r="K64">
            <v>-9</v>
          </cell>
          <cell r="N64">
            <v>0</v>
          </cell>
          <cell r="P64">
            <v>523.59999999999991</v>
          </cell>
        </row>
        <row r="65">
          <cell r="A65" t="str">
            <v>339  Колбаса вареная Филейская ТМ Вязанка ТС Классическая, 0,40 кг.  ПОКОМ</v>
          </cell>
          <cell r="B65" t="str">
            <v>шт</v>
          </cell>
          <cell r="C65">
            <v>382</v>
          </cell>
          <cell r="D65">
            <v>360</v>
          </cell>
          <cell r="E65">
            <v>646</v>
          </cell>
          <cell r="F65">
            <v>19</v>
          </cell>
          <cell r="G65">
            <v>0.4</v>
          </cell>
          <cell r="H65">
            <v>50</v>
          </cell>
          <cell r="I65" t="str">
            <v>в матрице</v>
          </cell>
          <cell r="J65">
            <v>672</v>
          </cell>
          <cell r="K65">
            <v>-26</v>
          </cell>
          <cell r="N65">
            <v>0</v>
          </cell>
          <cell r="P65">
            <v>726.80000000000018</v>
          </cell>
        </row>
        <row r="66">
          <cell r="A66" t="str">
            <v>350 Сосиски Молокуши миникушай ТМ Вязанка в оболочке амицел в модифиц газовой среде 0,45 кг  Поком</v>
          </cell>
          <cell r="B66" t="str">
            <v>шт</v>
          </cell>
          <cell r="C66">
            <v>380</v>
          </cell>
          <cell r="D66">
            <v>300</v>
          </cell>
          <cell r="E66">
            <v>530</v>
          </cell>
          <cell r="F66">
            <v>114</v>
          </cell>
          <cell r="G66">
            <v>0.45</v>
          </cell>
          <cell r="H66">
            <v>45</v>
          </cell>
          <cell r="I66" t="str">
            <v>в матрице</v>
          </cell>
          <cell r="J66">
            <v>530</v>
          </cell>
          <cell r="K66">
            <v>0</v>
          </cell>
          <cell r="N66">
            <v>24.599999999999909</v>
          </cell>
          <cell r="P66">
            <v>530.60000000000014</v>
          </cell>
        </row>
        <row r="67">
          <cell r="A67" t="str">
            <v>352  Сардельки Сочинки с сыром 0,4 кг ТМ Стародворье   ПОКОМ</v>
          </cell>
          <cell r="B67" t="str">
            <v>шт</v>
          </cell>
          <cell r="C67">
            <v>467</v>
          </cell>
          <cell r="D67">
            <v>78</v>
          </cell>
          <cell r="E67">
            <v>128</v>
          </cell>
          <cell r="F67">
            <v>391</v>
          </cell>
          <cell r="G67">
            <v>0.4</v>
          </cell>
          <cell r="H67">
            <v>40</v>
          </cell>
          <cell r="I67" t="str">
            <v>в матрице</v>
          </cell>
          <cell r="J67">
            <v>139</v>
          </cell>
          <cell r="K67">
            <v>-11</v>
          </cell>
          <cell r="N67">
            <v>0</v>
          </cell>
          <cell r="P67">
            <v>0</v>
          </cell>
        </row>
        <row r="68">
          <cell r="A68" t="str">
            <v>358 Колбаса Сервелат Мясорубский ТМ Стародворье с мелкорубленным окороком в вак упак  ПОКОМ</v>
          </cell>
          <cell r="B68" t="str">
            <v>кг</v>
          </cell>
          <cell r="C68">
            <v>527.90599999999995</v>
          </cell>
          <cell r="D68">
            <v>324.76400000000001</v>
          </cell>
          <cell r="E68">
            <v>281.74200000000002</v>
          </cell>
          <cell r="F68">
            <v>424.63299999999998</v>
          </cell>
          <cell r="G68">
            <v>1</v>
          </cell>
          <cell r="H68">
            <v>40</v>
          </cell>
          <cell r="I68" t="str">
            <v>в матрице</v>
          </cell>
          <cell r="J68">
            <v>277.25</v>
          </cell>
          <cell r="K68">
            <v>4.4920000000000186</v>
          </cell>
          <cell r="N68">
            <v>44.524999999999856</v>
          </cell>
          <cell r="P68">
            <v>222.73780000000019</v>
          </cell>
        </row>
        <row r="69">
          <cell r="A69" t="str">
            <v>363 Сардельки Филейские Вязанка ТМ Вязанка в обол NDX  ПОКОМ</v>
          </cell>
          <cell r="B69" t="str">
            <v>кг</v>
          </cell>
          <cell r="C69">
            <v>226.95599999999999</v>
          </cell>
          <cell r="D69">
            <v>196.48400000000001</v>
          </cell>
          <cell r="E69">
            <v>221.14</v>
          </cell>
          <cell r="F69">
            <v>170.208</v>
          </cell>
          <cell r="G69">
            <v>1</v>
          </cell>
          <cell r="H69">
            <v>30</v>
          </cell>
          <cell r="I69" t="str">
            <v>в матрице</v>
          </cell>
          <cell r="J69">
            <v>206.5</v>
          </cell>
          <cell r="K69">
            <v>14.639999999999986</v>
          </cell>
          <cell r="N69">
            <v>0</v>
          </cell>
          <cell r="P69">
            <v>246.91300000000001</v>
          </cell>
        </row>
        <row r="70">
          <cell r="A70" t="str">
            <v>367 Вареные колбасы Молокуша Вязанка Фикс.вес 0,45 п/а Вязанка  ПОКОМ</v>
          </cell>
          <cell r="B70" t="str">
            <v>шт</v>
          </cell>
          <cell r="C70">
            <v>641</v>
          </cell>
          <cell r="D70">
            <v>220</v>
          </cell>
          <cell r="E70">
            <v>753</v>
          </cell>
          <cell r="F70">
            <v>33</v>
          </cell>
          <cell r="G70">
            <v>0.45</v>
          </cell>
          <cell r="H70">
            <v>50</v>
          </cell>
          <cell r="I70" t="str">
            <v>в матрице</v>
          </cell>
          <cell r="J70">
            <v>775</v>
          </cell>
          <cell r="K70">
            <v>-22</v>
          </cell>
          <cell r="N70">
            <v>0</v>
          </cell>
          <cell r="P70">
            <v>788</v>
          </cell>
        </row>
        <row r="71">
          <cell r="A71" t="str">
            <v>369 Колбаса Сливушка ТМ Вязанка в оболочке полиамид вес.  ПОКОМ</v>
          </cell>
          <cell r="B71" t="str">
            <v>кг</v>
          </cell>
          <cell r="C71">
            <v>968.09900000000005</v>
          </cell>
          <cell r="D71">
            <v>1135.848</v>
          </cell>
          <cell r="E71">
            <v>838.74199999999996</v>
          </cell>
          <cell r="F71">
            <v>1111.1099999999999</v>
          </cell>
          <cell r="G71">
            <v>1</v>
          </cell>
          <cell r="H71">
            <v>50</v>
          </cell>
          <cell r="I71" t="str">
            <v>в матрице</v>
          </cell>
          <cell r="J71">
            <v>780.94</v>
          </cell>
          <cell r="K71">
            <v>57.801999999999907</v>
          </cell>
          <cell r="N71">
            <v>335.58469999999988</v>
          </cell>
          <cell r="P71">
            <v>226.4829000000004</v>
          </cell>
        </row>
        <row r="72">
          <cell r="A72" t="str">
            <v>370 Ветчина Сливушка с индейкой ТМ Вязанка в оболочке полиамид.</v>
          </cell>
          <cell r="B72" t="str">
            <v>кг</v>
          </cell>
          <cell r="C72">
            <v>141.98099999999999</v>
          </cell>
          <cell r="D72">
            <v>64.888999999999996</v>
          </cell>
          <cell r="E72">
            <v>145.702</v>
          </cell>
          <cell r="F72">
            <v>18.93</v>
          </cell>
          <cell r="G72">
            <v>1</v>
          </cell>
          <cell r="H72">
            <v>50</v>
          </cell>
          <cell r="I72" t="str">
            <v>в матрице</v>
          </cell>
          <cell r="J72">
            <v>136.15</v>
          </cell>
          <cell r="K72">
            <v>9.5519999999999925</v>
          </cell>
          <cell r="N72">
            <v>77.744099999999989</v>
          </cell>
          <cell r="P72">
            <v>149.93629999999999</v>
          </cell>
        </row>
        <row r="73">
          <cell r="A73" t="str">
            <v>371  Сосиски Сочинки Молочные 0,4 кг ТМ Стародворье  ПОКОМ</v>
          </cell>
          <cell r="B73" t="str">
            <v>шт</v>
          </cell>
          <cell r="C73">
            <v>1541</v>
          </cell>
          <cell r="D73">
            <v>438</v>
          </cell>
          <cell r="E73">
            <v>750</v>
          </cell>
          <cell r="F73">
            <v>1108</v>
          </cell>
          <cell r="G73">
            <v>0.4</v>
          </cell>
          <cell r="H73">
            <v>40</v>
          </cell>
          <cell r="I73" t="str">
            <v>в матрице</v>
          </cell>
          <cell r="J73">
            <v>763</v>
          </cell>
          <cell r="K73">
            <v>-13</v>
          </cell>
          <cell r="N73">
            <v>407.79999999999927</v>
          </cell>
          <cell r="P73">
            <v>138.00000000000091</v>
          </cell>
        </row>
        <row r="74">
          <cell r="A74" t="str">
            <v>372  Сосиски Сочинки Сливочные 0,4 кг ТМ Стародворье  ПОКОМ</v>
          </cell>
          <cell r="B74" t="str">
            <v>шт</v>
          </cell>
          <cell r="C74">
            <v>1294</v>
          </cell>
          <cell r="D74">
            <v>552</v>
          </cell>
          <cell r="E74">
            <v>653</v>
          </cell>
          <cell r="F74">
            <v>1100</v>
          </cell>
          <cell r="G74">
            <v>0.4</v>
          </cell>
          <cell r="H74">
            <v>40</v>
          </cell>
          <cell r="I74" t="str">
            <v>в матрице</v>
          </cell>
          <cell r="J74">
            <v>660</v>
          </cell>
          <cell r="K74">
            <v>-7</v>
          </cell>
          <cell r="N74">
            <v>344.30000000000018</v>
          </cell>
          <cell r="P74">
            <v>0</v>
          </cell>
        </row>
        <row r="75">
          <cell r="A75" t="str">
            <v>373 Ветчины «Филейская» Фикс.вес 0,45 Вектор ТМ «Вязанка»  Поком</v>
          </cell>
          <cell r="B75" t="str">
            <v>шт</v>
          </cell>
          <cell r="C75">
            <v>11</v>
          </cell>
          <cell r="E75">
            <v>2</v>
          </cell>
          <cell r="F75">
            <v>9</v>
          </cell>
          <cell r="G75">
            <v>0</v>
          </cell>
          <cell r="H75">
            <v>50</v>
          </cell>
          <cell r="I75" t="str">
            <v>не в матрице</v>
          </cell>
          <cell r="J75">
            <v>2</v>
          </cell>
          <cell r="K75">
            <v>0</v>
          </cell>
          <cell r="N75">
            <v>0</v>
          </cell>
        </row>
        <row r="76">
          <cell r="A76" t="str">
            <v>376  Сардельки Сочинки с сочным окороком ТМ Стародворье полиамид мгс ф/в 0,4 кг СК3</v>
          </cell>
          <cell r="B76" t="str">
            <v>шт</v>
          </cell>
          <cell r="C76">
            <v>433</v>
          </cell>
          <cell r="D76">
            <v>306</v>
          </cell>
          <cell r="E76">
            <v>263</v>
          </cell>
          <cell r="F76">
            <v>450</v>
          </cell>
          <cell r="G76">
            <v>0</v>
          </cell>
          <cell r="H76">
            <v>40</v>
          </cell>
          <cell r="I76" t="str">
            <v>не в матрице</v>
          </cell>
          <cell r="J76">
            <v>268</v>
          </cell>
          <cell r="K76">
            <v>-5</v>
          </cell>
        </row>
        <row r="77">
          <cell r="A77" t="str">
            <v>381  Сардельки Сочинки 0,4кг ТМ Стародворье  ПОКОМ</v>
          </cell>
          <cell r="B77" t="str">
            <v>шт</v>
          </cell>
          <cell r="E77">
            <v>263</v>
          </cell>
          <cell r="F77">
            <v>450</v>
          </cell>
          <cell r="G77">
            <v>0.4</v>
          </cell>
          <cell r="H77">
            <v>40</v>
          </cell>
          <cell r="I77" t="str">
            <v>в матрице</v>
          </cell>
          <cell r="K77">
            <v>263</v>
          </cell>
          <cell r="N77">
            <v>0</v>
          </cell>
          <cell r="P77">
            <v>0</v>
          </cell>
        </row>
        <row r="78">
          <cell r="A78" t="str">
            <v>383 Колбаса Сочинка по-европейски с сочной грудиной ТМ Стародворье в оболочке фиброуз в ва  Поком</v>
          </cell>
          <cell r="B78" t="str">
            <v>кг</v>
          </cell>
          <cell r="C78">
            <v>624.005</v>
          </cell>
          <cell r="D78">
            <v>1016.36</v>
          </cell>
          <cell r="E78">
            <v>560.35799999999995</v>
          </cell>
          <cell r="F78">
            <v>936.55700000000002</v>
          </cell>
          <cell r="G78">
            <v>1</v>
          </cell>
          <cell r="H78">
            <v>40</v>
          </cell>
          <cell r="I78" t="str">
            <v>в матрице</v>
          </cell>
          <cell r="J78">
            <v>542.20000000000005</v>
          </cell>
          <cell r="K78">
            <v>18.157999999999902</v>
          </cell>
          <cell r="N78">
            <v>538.37849999999958</v>
          </cell>
          <cell r="P78">
            <v>0</v>
          </cell>
        </row>
        <row r="79">
          <cell r="A79" t="str">
            <v>384  Колбаса Сочинка по-фински с сочным окороком ТМ Стародворье в оболочке фиброуз в ва  Поком</v>
          </cell>
          <cell r="B79" t="str">
            <v>кг</v>
          </cell>
          <cell r="C79">
            <v>474.94600000000003</v>
          </cell>
          <cell r="D79">
            <v>611.755</v>
          </cell>
          <cell r="E79">
            <v>425.255</v>
          </cell>
          <cell r="F79">
            <v>537.77499999999998</v>
          </cell>
          <cell r="G79">
            <v>1</v>
          </cell>
          <cell r="H79">
            <v>40</v>
          </cell>
          <cell r="I79" t="str">
            <v>в матрице</v>
          </cell>
          <cell r="J79">
            <v>406.9</v>
          </cell>
          <cell r="K79">
            <v>18.355000000000018</v>
          </cell>
          <cell r="N79">
            <v>312.7958000000001</v>
          </cell>
          <cell r="P79">
            <v>13.63659999999982</v>
          </cell>
        </row>
        <row r="80">
          <cell r="A80" t="str">
            <v>391 Вареные колбасы «Докторская ГОСТ» Фикс.вес 0,37 п/а ТМ «Вязанка»  Поком</v>
          </cell>
          <cell r="B80" t="str">
            <v>шт</v>
          </cell>
          <cell r="C80">
            <v>410</v>
          </cell>
          <cell r="D80">
            <v>420</v>
          </cell>
          <cell r="E80">
            <v>439</v>
          </cell>
          <cell r="F80">
            <v>351</v>
          </cell>
          <cell r="G80">
            <v>0.37</v>
          </cell>
          <cell r="H80">
            <v>50</v>
          </cell>
          <cell r="I80" t="str">
            <v>в матрице</v>
          </cell>
          <cell r="J80">
            <v>436</v>
          </cell>
          <cell r="K80">
            <v>3</v>
          </cell>
          <cell r="N80">
            <v>0</v>
          </cell>
          <cell r="P80">
            <v>237.59999999999991</v>
          </cell>
        </row>
        <row r="81">
          <cell r="A81" t="str">
            <v>392 Вареные колбасы «Докторская ГОСТ» Фикс.вес 0,6 Вектор ТМ «Дугушка»  Поком</v>
          </cell>
          <cell r="B81" t="str">
            <v>шт</v>
          </cell>
          <cell r="C81">
            <v>542</v>
          </cell>
          <cell r="E81">
            <v>204</v>
          </cell>
          <cell r="F81">
            <v>308</v>
          </cell>
          <cell r="G81">
            <v>0.6</v>
          </cell>
          <cell r="H81">
            <v>55</v>
          </cell>
          <cell r="I81" t="str">
            <v>в матрице</v>
          </cell>
          <cell r="J81">
            <v>215</v>
          </cell>
          <cell r="K81">
            <v>-11</v>
          </cell>
          <cell r="N81">
            <v>0</v>
          </cell>
          <cell r="P81">
            <v>0</v>
          </cell>
        </row>
        <row r="82">
          <cell r="A82" t="str">
            <v>393 Ветчины Сливушка с индейкой Вязанка Фикс.вес 0,4 П/а Вязанка  Поком</v>
          </cell>
          <cell r="B82" t="str">
            <v>шт</v>
          </cell>
          <cell r="C82">
            <v>261</v>
          </cell>
          <cell r="D82">
            <v>174</v>
          </cell>
          <cell r="E82">
            <v>184</v>
          </cell>
          <cell r="F82">
            <v>219</v>
          </cell>
          <cell r="G82">
            <v>0.4</v>
          </cell>
          <cell r="H82">
            <v>50</v>
          </cell>
          <cell r="I82" t="str">
            <v>в матрице</v>
          </cell>
          <cell r="J82">
            <v>184</v>
          </cell>
          <cell r="K82">
            <v>0</v>
          </cell>
          <cell r="N82">
            <v>0</v>
          </cell>
          <cell r="P82">
            <v>13.799999999999949</v>
          </cell>
        </row>
        <row r="83">
          <cell r="A83" t="str">
            <v>394 Ветчина Сочинка с сочным окороком ТМ Стародворье полиамид ф/в 0,35 кг  Поком</v>
          </cell>
          <cell r="B83" t="str">
            <v>шт</v>
          </cell>
          <cell r="C83">
            <v>387</v>
          </cell>
          <cell r="D83">
            <v>48</v>
          </cell>
          <cell r="E83">
            <v>351</v>
          </cell>
          <cell r="F83">
            <v>6</v>
          </cell>
          <cell r="G83">
            <v>0.35</v>
          </cell>
          <cell r="H83">
            <v>50</v>
          </cell>
          <cell r="I83" t="str">
            <v>в матрице</v>
          </cell>
          <cell r="J83">
            <v>469</v>
          </cell>
          <cell r="K83">
            <v>-118</v>
          </cell>
          <cell r="N83">
            <v>0</v>
          </cell>
          <cell r="P83">
            <v>513.59999999999991</v>
          </cell>
        </row>
        <row r="84">
          <cell r="A84" t="str">
            <v>395 Ветчины «Дугушка» Фикс.вес 0,6 П/а ТМ «Дугушка»  Поком</v>
          </cell>
          <cell r="B84" t="str">
            <v>шт</v>
          </cell>
          <cell r="C84">
            <v>607</v>
          </cell>
          <cell r="D84">
            <v>114</v>
          </cell>
          <cell r="E84">
            <v>391</v>
          </cell>
          <cell r="F84">
            <v>305</v>
          </cell>
          <cell r="G84">
            <v>0.6</v>
          </cell>
          <cell r="H84">
            <v>55</v>
          </cell>
          <cell r="I84" t="str">
            <v>в матрице</v>
          </cell>
          <cell r="J84">
            <v>398</v>
          </cell>
          <cell r="K84">
            <v>-7</v>
          </cell>
          <cell r="N84">
            <v>0</v>
          </cell>
          <cell r="P84">
            <v>319.40000000000009</v>
          </cell>
        </row>
        <row r="85">
          <cell r="A85" t="str">
            <v>396 Сардельки «Филейские» Фикс.вес 0,4 NDX мгс ТМ «Вязанка»</v>
          </cell>
          <cell r="B85" t="str">
            <v>шт</v>
          </cell>
          <cell r="C85">
            <v>69</v>
          </cell>
          <cell r="E85">
            <v>50</v>
          </cell>
          <cell r="F85">
            <v>6</v>
          </cell>
          <cell r="G85">
            <v>0.4</v>
          </cell>
          <cell r="H85">
            <v>30</v>
          </cell>
          <cell r="I85" t="str">
            <v>в матрице</v>
          </cell>
          <cell r="J85">
            <v>81</v>
          </cell>
          <cell r="K85">
            <v>-31</v>
          </cell>
          <cell r="N85">
            <v>0</v>
          </cell>
          <cell r="P85">
            <v>65.399999999999991</v>
          </cell>
        </row>
        <row r="86">
          <cell r="A86" t="str">
            <v>397 Сосиски Сливочные по-стародворски Бордо Фикс.вес 0,45 П/а мгс Стародворье  Поком</v>
          </cell>
          <cell r="B86" t="str">
            <v>шт</v>
          </cell>
          <cell r="C86">
            <v>168</v>
          </cell>
          <cell r="E86">
            <v>146</v>
          </cell>
          <cell r="F86">
            <v>4</v>
          </cell>
          <cell r="G86">
            <v>0.45</v>
          </cell>
          <cell r="H86">
            <v>40</v>
          </cell>
          <cell r="I86" t="str">
            <v>в матрице</v>
          </cell>
          <cell r="J86">
            <v>145</v>
          </cell>
          <cell r="K86">
            <v>1</v>
          </cell>
          <cell r="N86">
            <v>0</v>
          </cell>
          <cell r="P86">
            <v>107.2</v>
          </cell>
        </row>
        <row r="87">
          <cell r="A87" t="str">
            <v>398 Сосиски Молочные Дугушки Дугушка Весовые П/а мгс Дугушка  Поком</v>
          </cell>
          <cell r="B87" t="str">
            <v>кг</v>
          </cell>
          <cell r="C87">
            <v>88.319000000000003</v>
          </cell>
          <cell r="E87">
            <v>13.673999999999999</v>
          </cell>
          <cell r="F87">
            <v>74.644999999999996</v>
          </cell>
          <cell r="G87">
            <v>1</v>
          </cell>
          <cell r="H87">
            <v>45</v>
          </cell>
          <cell r="I87" t="str">
            <v>в матрице</v>
          </cell>
          <cell r="J87">
            <v>46</v>
          </cell>
          <cell r="K87">
            <v>-32.326000000000001</v>
          </cell>
          <cell r="N87">
            <v>0</v>
          </cell>
          <cell r="P87">
            <v>0</v>
          </cell>
        </row>
        <row r="88">
          <cell r="A88" t="str">
            <v>417 П/к колбасы «Сочинка рубленая с сочным окороком» Весовой фиброуз ТМ «Стародворье»  Поком</v>
          </cell>
          <cell r="B88" t="str">
            <v>кг</v>
          </cell>
          <cell r="C88">
            <v>505.625</v>
          </cell>
          <cell r="D88">
            <v>121.312</v>
          </cell>
          <cell r="E88">
            <v>378.01400000000001</v>
          </cell>
          <cell r="F88">
            <v>55.959000000000003</v>
          </cell>
          <cell r="G88">
            <v>1</v>
          </cell>
          <cell r="H88">
            <v>40</v>
          </cell>
          <cell r="I88" t="str">
            <v>в матрице</v>
          </cell>
          <cell r="J88">
            <v>363</v>
          </cell>
          <cell r="K88">
            <v>15.01400000000001</v>
          </cell>
          <cell r="N88">
            <v>514.81140000000005</v>
          </cell>
          <cell r="P88">
            <v>356.57159999999999</v>
          </cell>
        </row>
        <row r="89">
          <cell r="A89" t="str">
            <v>443 Сосиски Вязанка 450г Сливушки Сливочные газ/ср  Поком</v>
          </cell>
          <cell r="B89" t="str">
            <v>шт</v>
          </cell>
          <cell r="D89">
            <v>86</v>
          </cell>
          <cell r="E89">
            <v>86</v>
          </cell>
          <cell r="G89">
            <v>0</v>
          </cell>
          <cell r="H89" t="e">
            <v>#N/A</v>
          </cell>
          <cell r="I89" t="str">
            <v>не в матрице</v>
          </cell>
          <cell r="J89">
            <v>86</v>
          </cell>
          <cell r="K89">
            <v>0</v>
          </cell>
        </row>
        <row r="90">
          <cell r="A90" t="str">
            <v>444 Сосиски Вязанка Молокуши вес  Поком</v>
          </cell>
          <cell r="B90" t="str">
            <v>кг</v>
          </cell>
          <cell r="D90">
            <v>42.53</v>
          </cell>
          <cell r="E90">
            <v>42.53</v>
          </cell>
          <cell r="G90">
            <v>0</v>
          </cell>
          <cell r="H90" t="e">
            <v>#N/A</v>
          </cell>
          <cell r="I90" t="str">
            <v>не в матрице</v>
          </cell>
          <cell r="J90">
            <v>31.5</v>
          </cell>
          <cell r="K90">
            <v>11.030000000000001</v>
          </cell>
        </row>
        <row r="91">
          <cell r="A91" t="str">
            <v>446 Сосиски Баварские с сыром 0,35 кг. ТМ Стародворье в оболочке айпил в модифи газовой среде  Поком</v>
          </cell>
          <cell r="B91" t="str">
            <v>шт</v>
          </cell>
          <cell r="D91">
            <v>18</v>
          </cell>
          <cell r="E91">
            <v>2</v>
          </cell>
          <cell r="F91">
            <v>16</v>
          </cell>
          <cell r="G91">
            <v>0</v>
          </cell>
          <cell r="H91" t="e">
            <v>#N/A</v>
          </cell>
          <cell r="I91" t="str">
            <v>не в матрице</v>
          </cell>
          <cell r="J91">
            <v>8</v>
          </cell>
          <cell r="K91">
            <v>-6</v>
          </cell>
          <cell r="N91">
            <v>22.400000000000009</v>
          </cell>
        </row>
        <row r="92">
          <cell r="A92" t="str">
            <v>458 Колбаса Балыкбургская ТМ Баварушка с мраморным балыком в оболочке черева в вакуу 0,11 кг.  Поком</v>
          </cell>
          <cell r="B92" t="str">
            <v>шт</v>
          </cell>
          <cell r="C92">
            <v>24</v>
          </cell>
          <cell r="E92">
            <v>8</v>
          </cell>
          <cell r="G92">
            <v>0.11</v>
          </cell>
          <cell r="H92">
            <v>150</v>
          </cell>
          <cell r="I92" t="str">
            <v>задача Фомин</v>
          </cell>
          <cell r="J92">
            <v>13</v>
          </cell>
          <cell r="K92">
            <v>-5</v>
          </cell>
          <cell r="N92">
            <v>0</v>
          </cell>
          <cell r="P92">
            <v>100</v>
          </cell>
        </row>
        <row r="93">
          <cell r="A93" t="str">
            <v>460  Сосиски Баварские ТМ Стародворье 0,35 кг ПОКОМ</v>
          </cell>
          <cell r="B93" t="str">
            <v>шт</v>
          </cell>
          <cell r="C93">
            <v>23</v>
          </cell>
          <cell r="D93">
            <v>24</v>
          </cell>
          <cell r="E93">
            <v>12</v>
          </cell>
          <cell r="F93">
            <v>29</v>
          </cell>
          <cell r="G93">
            <v>0</v>
          </cell>
          <cell r="H93" t="e">
            <v>#N/A</v>
          </cell>
          <cell r="I93" t="str">
            <v>не в матрице</v>
          </cell>
          <cell r="J93">
            <v>16</v>
          </cell>
          <cell r="K93">
            <v>-4</v>
          </cell>
        </row>
        <row r="94">
          <cell r="A94" t="str">
            <v>470 Колбаса Любительская ТМ Вязанка в оболочке полиамид.Мясной продукт категории А.  Поком</v>
          </cell>
          <cell r="B94" t="str">
            <v>кг</v>
          </cell>
          <cell r="C94">
            <v>408.93700000000001</v>
          </cell>
          <cell r="D94">
            <v>212.23599999999999</v>
          </cell>
          <cell r="E94">
            <v>226.602</v>
          </cell>
          <cell r="F94">
            <v>339.77699999999999</v>
          </cell>
          <cell r="G94">
            <v>1</v>
          </cell>
          <cell r="H94">
            <v>50</v>
          </cell>
          <cell r="I94" t="str">
            <v>в матрице</v>
          </cell>
          <cell r="J94">
            <v>209.95</v>
          </cell>
          <cell r="K94">
            <v>16.652000000000015</v>
          </cell>
          <cell r="N94">
            <v>92.529099999999858</v>
          </cell>
          <cell r="P94">
            <v>56.173500000000161</v>
          </cell>
        </row>
        <row r="95">
          <cell r="A95" t="str">
            <v>479 Колбаса Филедворская ТМ Стародворье в оболочке полиамид.  Поком</v>
          </cell>
          <cell r="B95" t="str">
            <v>кг</v>
          </cell>
          <cell r="C95">
            <v>153.22800000000001</v>
          </cell>
          <cell r="D95">
            <v>69.53</v>
          </cell>
          <cell r="E95">
            <v>160.34100000000001</v>
          </cell>
          <cell r="F95">
            <v>40.776000000000003</v>
          </cell>
          <cell r="G95">
            <v>1</v>
          </cell>
          <cell r="H95">
            <v>55</v>
          </cell>
          <cell r="I95" t="str">
            <v>в матрице</v>
          </cell>
          <cell r="J95">
            <v>149.1</v>
          </cell>
          <cell r="K95">
            <v>11.241000000000014</v>
          </cell>
          <cell r="N95">
            <v>0</v>
          </cell>
          <cell r="P95">
            <v>50</v>
          </cell>
        </row>
        <row r="96">
          <cell r="A96" t="str">
            <v>480 Колбаса Молочная Стародворская ТМ Стародворье с молоком в оболочке полиамид  Поком</v>
          </cell>
          <cell r="B96" t="str">
            <v>кг</v>
          </cell>
          <cell r="C96">
            <v>177.94499999999999</v>
          </cell>
          <cell r="D96">
            <v>229.53</v>
          </cell>
          <cell r="E96">
            <v>195.28899999999999</v>
          </cell>
          <cell r="F96">
            <v>166.102</v>
          </cell>
          <cell r="G96">
            <v>1</v>
          </cell>
          <cell r="H96">
            <v>55</v>
          </cell>
          <cell r="I96" t="str">
            <v>в матрице</v>
          </cell>
          <cell r="J96">
            <v>168.4</v>
          </cell>
          <cell r="K96">
            <v>26.888999999999982</v>
          </cell>
          <cell r="N96">
            <v>100</v>
          </cell>
          <cell r="P96">
            <v>0</v>
          </cell>
        </row>
        <row r="97">
          <cell r="A97" t="str">
            <v>484 Колбаса Филедворская ТМ Стародворье в оболочке полиамид 0,4 кг.  Поком</v>
          </cell>
          <cell r="B97" t="str">
            <v>шт</v>
          </cell>
          <cell r="C97">
            <v>14</v>
          </cell>
          <cell r="D97">
            <v>51</v>
          </cell>
          <cell r="E97">
            <v>13</v>
          </cell>
          <cell r="F97">
            <v>40</v>
          </cell>
          <cell r="G97">
            <v>0.4</v>
          </cell>
          <cell r="H97">
            <v>55</v>
          </cell>
          <cell r="I97" t="str">
            <v>в матрице</v>
          </cell>
          <cell r="J97">
            <v>15</v>
          </cell>
          <cell r="K97">
            <v>-2</v>
          </cell>
          <cell r="N97">
            <v>0</v>
          </cell>
          <cell r="P97">
            <v>0</v>
          </cell>
        </row>
        <row r="98">
          <cell r="A98" t="str">
            <v>486 Колбаса Стародворская ТМ Стародворье со шпиком в оболочке полиамид. ВЕС  Поком</v>
          </cell>
          <cell r="B98" t="str">
            <v>кг</v>
          </cell>
          <cell r="C98">
            <v>1.4379999999999999</v>
          </cell>
          <cell r="F98">
            <v>1.4379999999999999</v>
          </cell>
          <cell r="G98">
            <v>0</v>
          </cell>
          <cell r="H98" t="e">
            <v>#N/A</v>
          </cell>
          <cell r="I98" t="str">
            <v>не в матрице</v>
          </cell>
          <cell r="J98">
            <v>32.5</v>
          </cell>
          <cell r="K98">
            <v>-32.5</v>
          </cell>
        </row>
        <row r="99">
          <cell r="A99" t="str">
            <v>488 Колбаса Молочная Стародворская ТМ Стародворье с молоком в оболочке полиамид 0,4кг.  Поком</v>
          </cell>
          <cell r="B99" t="str">
            <v>шт</v>
          </cell>
          <cell r="C99">
            <v>4</v>
          </cell>
          <cell r="D99">
            <v>90</v>
          </cell>
          <cell r="E99">
            <v>11</v>
          </cell>
          <cell r="F99">
            <v>83</v>
          </cell>
          <cell r="G99">
            <v>0.4</v>
          </cell>
          <cell r="H99">
            <v>55</v>
          </cell>
          <cell r="I99" t="str">
            <v>в матрице</v>
          </cell>
          <cell r="J99">
            <v>11</v>
          </cell>
          <cell r="K99">
            <v>0</v>
          </cell>
          <cell r="N99">
            <v>0</v>
          </cell>
          <cell r="P99">
            <v>0</v>
          </cell>
        </row>
        <row r="100">
          <cell r="A100" t="str">
            <v>Деликатесы «Бекон Балыкбургский с натуральным копчением» ф/в 0,15 нарезка ТМ «Баварушка»</v>
          </cell>
          <cell r="B100" t="str">
            <v>шт</v>
          </cell>
          <cell r="G100">
            <v>0.15</v>
          </cell>
          <cell r="H100">
            <v>60</v>
          </cell>
          <cell r="I100" t="str">
            <v>в матрице</v>
          </cell>
          <cell r="K100">
            <v>0</v>
          </cell>
          <cell r="P100">
            <v>90</v>
          </cell>
        </row>
        <row r="101">
          <cell r="A101" t="str">
            <v>с/к колбасы «Ветчина Балыкбургская с мраморным балыком» ф/в 0,1 нарезка ТМ «Баварушка»</v>
          </cell>
          <cell r="B101" t="str">
            <v>шт</v>
          </cell>
          <cell r="G101">
            <v>0.1</v>
          </cell>
          <cell r="H101">
            <v>60</v>
          </cell>
          <cell r="I101" t="str">
            <v>в матрице</v>
          </cell>
          <cell r="K101">
            <v>0</v>
          </cell>
          <cell r="P101">
            <v>60</v>
          </cell>
        </row>
        <row r="102">
          <cell r="A102" t="str">
            <v>с/к колбасы «Филейбургская зернистая» ф/в 0,06 нарезка ТМ «Баварушка»</v>
          </cell>
          <cell r="B102" t="str">
            <v>шт</v>
          </cell>
          <cell r="G102">
            <v>0.06</v>
          </cell>
          <cell r="H102">
            <v>60</v>
          </cell>
          <cell r="I102" t="str">
            <v>в матрице</v>
          </cell>
          <cell r="K102">
            <v>0</v>
          </cell>
          <cell r="P102">
            <v>60</v>
          </cell>
        </row>
        <row r="103">
          <cell r="A103" t="str">
            <v>сосиски Молочные ГОСТ 0,3 кг ТМ Вязанка</v>
          </cell>
          <cell r="B103" t="str">
            <v>шт</v>
          </cell>
          <cell r="G103">
            <v>0.3</v>
          </cell>
          <cell r="H103">
            <v>30</v>
          </cell>
          <cell r="I103" t="str">
            <v>в матрице</v>
          </cell>
          <cell r="K103">
            <v>0</v>
          </cell>
          <cell r="N103">
            <v>30</v>
          </cell>
          <cell r="P103">
            <v>50</v>
          </cell>
        </row>
        <row r="104">
          <cell r="A104" t="str">
            <v>сосиски Филейские 0,3 кг ТМ Вязанка</v>
          </cell>
          <cell r="B104" t="str">
            <v>шт</v>
          </cell>
          <cell r="G104">
            <v>0.3</v>
          </cell>
          <cell r="H104">
            <v>30</v>
          </cell>
          <cell r="I104" t="str">
            <v>в матрице</v>
          </cell>
          <cell r="K104">
            <v>0</v>
          </cell>
          <cell r="N104">
            <v>30</v>
          </cell>
          <cell r="P104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16" sqref="S116"/>
    </sheetView>
  </sheetViews>
  <sheetFormatPr defaultRowHeight="15" x14ac:dyDescent="0.25"/>
  <cols>
    <col min="1" max="1" width="60" customWidth="1"/>
    <col min="2" max="2" width="4.42578125" customWidth="1"/>
    <col min="3" max="6" width="6.7109375" customWidth="1"/>
    <col min="7" max="7" width="5.28515625" style="8" customWidth="1"/>
    <col min="8" max="8" width="5.28515625" customWidth="1"/>
    <col min="9" max="9" width="12.85546875" customWidth="1"/>
    <col min="10" max="11" width="6.42578125" customWidth="1"/>
    <col min="12" max="13" width="0.85546875" customWidth="1"/>
    <col min="14" max="14" width="10.5703125" customWidth="1"/>
    <col min="15" max="15" width="11.42578125" style="31" customWidth="1"/>
    <col min="16" max="18" width="6.7109375" customWidth="1"/>
    <col min="19" max="19" width="31.85546875" customWidth="1"/>
    <col min="20" max="21" width="5.28515625" customWidth="1"/>
    <col min="22" max="27" width="6" customWidth="1"/>
    <col min="28" max="28" width="30.28515625" customWidth="1"/>
    <col min="29" max="29" width="8" customWidth="1"/>
    <col min="30" max="30" width="10.5703125" style="35" customWidth="1"/>
    <col min="31" max="31" width="10" style="35" customWidth="1"/>
    <col min="32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25" t="s">
        <v>181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3"/>
      <c r="AE1" s="33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25" t="s">
        <v>182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36" t="s">
        <v>188</v>
      </c>
      <c r="AE2" s="36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6"/>
      <c r="P3" s="2" t="s">
        <v>14</v>
      </c>
      <c r="Q3" s="3" t="s">
        <v>15</v>
      </c>
      <c r="R3" s="9" t="s">
        <v>16</v>
      </c>
      <c r="S3" s="9" t="s">
        <v>183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34" t="s">
        <v>187</v>
      </c>
      <c r="AE3" s="34" t="s">
        <v>42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hidden="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25"/>
      <c r="P4" s="1" t="s">
        <v>23</v>
      </c>
      <c r="Q4" s="1"/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idden="1" x14ac:dyDescent="0.25">
      <c r="A5" s="1"/>
      <c r="B5" s="1"/>
      <c r="C5" s="1"/>
      <c r="D5" s="1"/>
      <c r="E5" s="4">
        <f>SUM(E6:E496)</f>
        <v>12688.339999999998</v>
      </c>
      <c r="F5" s="4">
        <f>SUM(F6:F496)</f>
        <v>35389.088999999993</v>
      </c>
      <c r="G5" s="6"/>
      <c r="H5" s="1"/>
      <c r="I5" s="1"/>
      <c r="J5" s="4">
        <f t="shared" ref="J5:R5" si="0">SUM(J6:J496)</f>
        <v>12572.682999999997</v>
      </c>
      <c r="K5" s="4">
        <f t="shared" si="0"/>
        <v>115.65700000000004</v>
      </c>
      <c r="L5" s="4">
        <f t="shared" si="0"/>
        <v>0</v>
      </c>
      <c r="M5" s="4">
        <f t="shared" si="0"/>
        <v>0</v>
      </c>
      <c r="N5" s="4">
        <f t="shared" si="0"/>
        <v>6611.7539000000006</v>
      </c>
      <c r="O5" s="27"/>
      <c r="P5" s="4">
        <f t="shared" si="0"/>
        <v>2537.6679999999997</v>
      </c>
      <c r="Q5" s="4">
        <f t="shared" si="0"/>
        <v>0</v>
      </c>
      <c r="R5" s="4">
        <f t="shared" si="0"/>
        <v>0</v>
      </c>
      <c r="S5" s="1"/>
      <c r="T5" s="1"/>
      <c r="U5" s="1"/>
      <c r="V5" s="4">
        <f t="shared" ref="V5:AA5" si="1">SUM(V6:V496)</f>
        <v>2574.1643999999969</v>
      </c>
      <c r="W5" s="4">
        <f t="shared" si="1"/>
        <v>2424.8313999999987</v>
      </c>
      <c r="X5" s="4">
        <f t="shared" si="1"/>
        <v>2579.5064000000002</v>
      </c>
      <c r="Y5" s="4">
        <f t="shared" si="1"/>
        <v>2844.531199999999</v>
      </c>
      <c r="Z5" s="4">
        <f t="shared" si="1"/>
        <v>3198.2403999999992</v>
      </c>
      <c r="AA5" s="4">
        <f t="shared" si="1"/>
        <v>3140.8688000000006</v>
      </c>
      <c r="AB5" s="1"/>
      <c r="AC5" s="4">
        <f>SUM(AC6:AC496)</f>
        <v>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idden="1" x14ac:dyDescent="0.25">
      <c r="A6" s="1" t="s">
        <v>30</v>
      </c>
      <c r="B6" s="1" t="s">
        <v>31</v>
      </c>
      <c r="C6" s="1">
        <v>54.314999999999998</v>
      </c>
      <c r="D6" s="1">
        <v>198.08099999999999</v>
      </c>
      <c r="E6" s="1">
        <v>79.007999999999996</v>
      </c>
      <c r="F6" s="1">
        <v>157.44</v>
      </c>
      <c r="G6" s="6">
        <v>1</v>
      </c>
      <c r="H6" s="1">
        <v>50</v>
      </c>
      <c r="I6" s="1" t="s">
        <v>32</v>
      </c>
      <c r="J6" s="1">
        <v>79.278000000000006</v>
      </c>
      <c r="K6" s="1">
        <f t="shared" ref="K6:K37" si="2">E6-J6</f>
        <v>-0.27000000000001023</v>
      </c>
      <c r="L6" s="1"/>
      <c r="M6" s="1"/>
      <c r="N6" s="1"/>
      <c r="O6" s="25"/>
      <c r="P6" s="1">
        <f>E6/5</f>
        <v>15.801599999999999</v>
      </c>
      <c r="Q6" s="5"/>
      <c r="R6" s="5"/>
      <c r="S6" s="1"/>
      <c r="T6" s="1">
        <f>(F6+N6+Q6)/P6</f>
        <v>9.9635479951397325</v>
      </c>
      <c r="U6" s="1">
        <f>(F6+N6)/P6</f>
        <v>9.9635479951397325</v>
      </c>
      <c r="V6" s="1">
        <v>13.9686</v>
      </c>
      <c r="W6" s="1">
        <v>14.7082</v>
      </c>
      <c r="X6" s="1">
        <v>21.688400000000001</v>
      </c>
      <c r="Y6" s="1">
        <v>23.3308</v>
      </c>
      <c r="Z6" s="1">
        <v>13.3268</v>
      </c>
      <c r="AA6" s="1">
        <v>13.855600000000001</v>
      </c>
      <c r="AB6" s="1"/>
      <c r="AC6" s="1">
        <f t="shared" ref="AC6:AC37" si="3"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5" t="s">
        <v>33</v>
      </c>
      <c r="B7" s="15" t="s">
        <v>31</v>
      </c>
      <c r="C7" s="15">
        <v>6.633</v>
      </c>
      <c r="D7" s="20">
        <v>60.145000000000003</v>
      </c>
      <c r="E7" s="20"/>
      <c r="F7" s="21">
        <v>59.777999999999999</v>
      </c>
      <c r="G7" s="24">
        <v>0</v>
      </c>
      <c r="H7" s="20">
        <v>30</v>
      </c>
      <c r="I7" s="20" t="s">
        <v>34</v>
      </c>
      <c r="J7" s="20">
        <v>2.6</v>
      </c>
      <c r="K7" s="20">
        <f t="shared" si="2"/>
        <v>-2.6</v>
      </c>
      <c r="L7" s="20"/>
      <c r="M7" s="20"/>
      <c r="N7" s="20"/>
      <c r="O7" s="28">
        <f>VLOOKUP(A7,[1]Sheet!$A:$P,16,0)</f>
        <v>53.388000000000012</v>
      </c>
      <c r="P7" s="15">
        <f t="shared" ref="P7:P70" si="4">E7/5</f>
        <v>0</v>
      </c>
      <c r="Q7" s="17"/>
      <c r="R7" s="17" t="s">
        <v>179</v>
      </c>
      <c r="S7" s="15" t="s">
        <v>180</v>
      </c>
      <c r="T7" s="15" t="e">
        <f t="shared" ref="T7:T70" si="5">(F7+N7+Q7)/P7</f>
        <v>#DIV/0!</v>
      </c>
      <c r="U7" s="15" t="e">
        <f t="shared" ref="U7:U70" si="6">(F7+N7)/P7</f>
        <v>#DIV/0!</v>
      </c>
      <c r="V7" s="15">
        <v>-0.64640000000000009</v>
      </c>
      <c r="W7" s="15">
        <v>-0.64640000000000009</v>
      </c>
      <c r="X7" s="15">
        <v>-4.5999999999999999E-3</v>
      </c>
      <c r="Y7" s="15">
        <v>2.9474</v>
      </c>
      <c r="Z7" s="15">
        <v>4.9037999999999986</v>
      </c>
      <c r="AA7" s="15">
        <v>3.6082000000000001</v>
      </c>
      <c r="AB7" s="15" t="s">
        <v>35</v>
      </c>
      <c r="AC7" s="15">
        <f t="shared" si="3"/>
        <v>0</v>
      </c>
      <c r="AD7" s="34"/>
      <c r="AE7" s="34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hidden="1" x14ac:dyDescent="0.25">
      <c r="A8" s="1" t="s">
        <v>36</v>
      </c>
      <c r="B8" s="1" t="s">
        <v>31</v>
      </c>
      <c r="C8" s="1">
        <v>99.884</v>
      </c>
      <c r="D8" s="1">
        <v>137.768</v>
      </c>
      <c r="E8" s="1">
        <v>61.648000000000003</v>
      </c>
      <c r="F8" s="1">
        <v>158.399</v>
      </c>
      <c r="G8" s="6">
        <v>1</v>
      </c>
      <c r="H8" s="1">
        <v>45</v>
      </c>
      <c r="I8" s="1" t="s">
        <v>32</v>
      </c>
      <c r="J8" s="1">
        <v>52.874000000000002</v>
      </c>
      <c r="K8" s="1">
        <f t="shared" si="2"/>
        <v>8.7740000000000009</v>
      </c>
      <c r="L8" s="1"/>
      <c r="M8" s="1"/>
      <c r="N8" s="1">
        <v>30.318800000000021</v>
      </c>
      <c r="O8" s="25">
        <f>VLOOKUP(A8,[1]Sheet!$A:$P,16,0)</f>
        <v>43.035099999999723</v>
      </c>
      <c r="P8" s="1">
        <f t="shared" si="4"/>
        <v>12.329600000000001</v>
      </c>
      <c r="Q8" s="5"/>
      <c r="R8" s="5"/>
      <c r="S8" s="1"/>
      <c r="T8" s="1">
        <f t="shared" si="5"/>
        <v>15.306076433947572</v>
      </c>
      <c r="U8" s="1">
        <f t="shared" si="6"/>
        <v>15.306076433947572</v>
      </c>
      <c r="V8" s="1">
        <v>14.108000000000001</v>
      </c>
      <c r="W8" s="1">
        <v>13.4244</v>
      </c>
      <c r="X8" s="1">
        <v>13.0176</v>
      </c>
      <c r="Y8" s="1">
        <v>15.324</v>
      </c>
      <c r="Z8" s="1">
        <v>14.76</v>
      </c>
      <c r="AA8" s="1">
        <v>12.5672</v>
      </c>
      <c r="AB8" s="1" t="s">
        <v>37</v>
      </c>
      <c r="AC8" s="1">
        <f t="shared" si="3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hidden="1" x14ac:dyDescent="0.25">
      <c r="A9" s="1" t="s">
        <v>38</v>
      </c>
      <c r="B9" s="1" t="s">
        <v>31</v>
      </c>
      <c r="C9" s="1">
        <v>190.79400000000001</v>
      </c>
      <c r="D9" s="1">
        <v>49.116</v>
      </c>
      <c r="E9" s="18">
        <f>91.029+E93</f>
        <v>97.138999999999996</v>
      </c>
      <c r="F9" s="18">
        <f>113.68+F93</f>
        <v>186.28</v>
      </c>
      <c r="G9" s="6">
        <v>1</v>
      </c>
      <c r="H9" s="1">
        <v>45</v>
      </c>
      <c r="I9" s="1" t="s">
        <v>32</v>
      </c>
      <c r="J9" s="1">
        <v>74.900000000000006</v>
      </c>
      <c r="K9" s="1">
        <f t="shared" si="2"/>
        <v>22.23899999999999</v>
      </c>
      <c r="L9" s="1"/>
      <c r="M9" s="1"/>
      <c r="N9" s="1">
        <v>39.043200000000041</v>
      </c>
      <c r="O9" s="25"/>
      <c r="P9" s="1">
        <f t="shared" si="4"/>
        <v>19.427799999999998</v>
      </c>
      <c r="Q9" s="5"/>
      <c r="R9" s="5"/>
      <c r="S9" s="1"/>
      <c r="T9" s="1">
        <f t="shared" si="5"/>
        <v>11.597978155014982</v>
      </c>
      <c r="U9" s="1">
        <f t="shared" si="6"/>
        <v>11.597978155014982</v>
      </c>
      <c r="V9" s="1">
        <v>17.692599999999999</v>
      </c>
      <c r="W9" s="1">
        <v>14.726800000000001</v>
      </c>
      <c r="X9" s="1">
        <v>18.521599999999999</v>
      </c>
      <c r="Y9" s="1">
        <v>22.099399999999999</v>
      </c>
      <c r="Z9" s="1">
        <v>23.5672</v>
      </c>
      <c r="AA9" s="1">
        <v>22.590399999999999</v>
      </c>
      <c r="AB9" s="1" t="s">
        <v>39</v>
      </c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idden="1" x14ac:dyDescent="0.25">
      <c r="A10" s="1" t="s">
        <v>40</v>
      </c>
      <c r="B10" s="1" t="s">
        <v>31</v>
      </c>
      <c r="C10" s="1">
        <v>63.46</v>
      </c>
      <c r="D10" s="1"/>
      <c r="E10" s="1">
        <v>13.983000000000001</v>
      </c>
      <c r="F10" s="1">
        <v>48.1</v>
      </c>
      <c r="G10" s="6">
        <v>1</v>
      </c>
      <c r="H10" s="1">
        <v>40</v>
      </c>
      <c r="I10" s="1" t="s">
        <v>32</v>
      </c>
      <c r="J10" s="1">
        <v>12.6</v>
      </c>
      <c r="K10" s="1">
        <f t="shared" si="2"/>
        <v>1.3830000000000009</v>
      </c>
      <c r="L10" s="1"/>
      <c r="M10" s="1"/>
      <c r="N10" s="1"/>
      <c r="O10" s="25"/>
      <c r="P10" s="1">
        <f t="shared" si="4"/>
        <v>2.7966000000000002</v>
      </c>
      <c r="Q10" s="5"/>
      <c r="R10" s="5"/>
      <c r="S10" s="1"/>
      <c r="T10" s="1">
        <f t="shared" si="5"/>
        <v>17.199456482872058</v>
      </c>
      <c r="U10" s="1">
        <f t="shared" si="6"/>
        <v>17.199456482872058</v>
      </c>
      <c r="V10" s="1">
        <v>3.0464000000000002</v>
      </c>
      <c r="W10" s="1">
        <v>3.0464000000000002</v>
      </c>
      <c r="X10" s="1">
        <v>2.3302</v>
      </c>
      <c r="Y10" s="1">
        <v>3.3637999999999999</v>
      </c>
      <c r="Z10" s="1">
        <v>5.4272</v>
      </c>
      <c r="AA10" s="1">
        <v>4.3936000000000002</v>
      </c>
      <c r="AB10" s="1"/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idden="1" x14ac:dyDescent="0.25">
      <c r="A11" s="1" t="s">
        <v>41</v>
      </c>
      <c r="B11" s="1" t="s">
        <v>42</v>
      </c>
      <c r="C11" s="1">
        <v>120</v>
      </c>
      <c r="D11" s="1">
        <v>184</v>
      </c>
      <c r="E11" s="18">
        <f>111+E96</f>
        <v>135</v>
      </c>
      <c r="F11" s="1">
        <v>177</v>
      </c>
      <c r="G11" s="6">
        <v>0.45</v>
      </c>
      <c r="H11" s="1">
        <v>45</v>
      </c>
      <c r="I11" s="1" t="s">
        <v>32</v>
      </c>
      <c r="J11" s="1">
        <v>110</v>
      </c>
      <c r="K11" s="1">
        <f t="shared" si="2"/>
        <v>25</v>
      </c>
      <c r="L11" s="1"/>
      <c r="M11" s="1"/>
      <c r="N11" s="1"/>
      <c r="O11" s="25"/>
      <c r="P11" s="1">
        <f t="shared" si="4"/>
        <v>27</v>
      </c>
      <c r="Q11" s="5"/>
      <c r="R11" s="5"/>
      <c r="S11" s="1"/>
      <c r="T11" s="1">
        <f t="shared" si="5"/>
        <v>6.5555555555555554</v>
      </c>
      <c r="U11" s="1">
        <f t="shared" si="6"/>
        <v>6.5555555555555554</v>
      </c>
      <c r="V11" s="1">
        <v>20.8</v>
      </c>
      <c r="W11" s="1">
        <v>20</v>
      </c>
      <c r="X11" s="1">
        <v>29</v>
      </c>
      <c r="Y11" s="1">
        <v>30.4</v>
      </c>
      <c r="Z11" s="1">
        <v>27.4</v>
      </c>
      <c r="AA11" s="1">
        <v>25.8</v>
      </c>
      <c r="AB11" s="1" t="s">
        <v>43</v>
      </c>
      <c r="AC11" s="1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idden="1" x14ac:dyDescent="0.25">
      <c r="A12" s="1" t="s">
        <v>44</v>
      </c>
      <c r="B12" s="1" t="s">
        <v>42</v>
      </c>
      <c r="C12" s="1">
        <v>303</v>
      </c>
      <c r="D12" s="1">
        <v>84</v>
      </c>
      <c r="E12" s="18">
        <f>175+E97</f>
        <v>211</v>
      </c>
      <c r="F12" s="1">
        <v>118</v>
      </c>
      <c r="G12" s="6">
        <v>0.45</v>
      </c>
      <c r="H12" s="1">
        <v>45</v>
      </c>
      <c r="I12" s="1" t="s">
        <v>32</v>
      </c>
      <c r="J12" s="1">
        <v>173</v>
      </c>
      <c r="K12" s="1">
        <f t="shared" si="2"/>
        <v>38</v>
      </c>
      <c r="L12" s="1"/>
      <c r="M12" s="1"/>
      <c r="N12" s="1">
        <v>106.6</v>
      </c>
      <c r="O12" s="25"/>
      <c r="P12" s="1">
        <f t="shared" si="4"/>
        <v>42.2</v>
      </c>
      <c r="Q12" s="5"/>
      <c r="R12" s="5"/>
      <c r="S12" s="1"/>
      <c r="T12" s="1">
        <f t="shared" si="5"/>
        <v>5.322274881516587</v>
      </c>
      <c r="U12" s="1">
        <f t="shared" si="6"/>
        <v>5.322274881516587</v>
      </c>
      <c r="V12" s="1">
        <v>30.2</v>
      </c>
      <c r="W12" s="1">
        <v>25.6</v>
      </c>
      <c r="X12" s="1">
        <v>32.4</v>
      </c>
      <c r="Y12" s="1">
        <v>34</v>
      </c>
      <c r="Z12" s="1">
        <v>40</v>
      </c>
      <c r="AA12" s="1">
        <v>42.6</v>
      </c>
      <c r="AB12" s="1" t="s">
        <v>45</v>
      </c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idden="1" x14ac:dyDescent="0.25">
      <c r="A13" s="11" t="s">
        <v>46</v>
      </c>
      <c r="B13" s="11" t="s">
        <v>42</v>
      </c>
      <c r="C13" s="11">
        <v>75</v>
      </c>
      <c r="D13" s="11"/>
      <c r="E13" s="11"/>
      <c r="F13" s="11"/>
      <c r="G13" s="12">
        <v>0</v>
      </c>
      <c r="H13" s="11">
        <v>45</v>
      </c>
      <c r="I13" s="11" t="s">
        <v>47</v>
      </c>
      <c r="J13" s="11">
        <v>3</v>
      </c>
      <c r="K13" s="11">
        <f t="shared" si="2"/>
        <v>-3</v>
      </c>
      <c r="L13" s="11"/>
      <c r="M13" s="11"/>
      <c r="N13" s="11"/>
      <c r="O13" s="29"/>
      <c r="P13" s="11">
        <f t="shared" si="4"/>
        <v>0</v>
      </c>
      <c r="Q13" s="13"/>
      <c r="R13" s="13"/>
      <c r="S13" s="11"/>
      <c r="T13" s="11" t="e">
        <f t="shared" si="5"/>
        <v>#DIV/0!</v>
      </c>
      <c r="U13" s="11" t="e">
        <f t="shared" si="6"/>
        <v>#DIV/0!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 t="s">
        <v>48</v>
      </c>
      <c r="AC13" s="1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idden="1" x14ac:dyDescent="0.25">
      <c r="A14" s="1" t="s">
        <v>49</v>
      </c>
      <c r="B14" s="1" t="s">
        <v>42</v>
      </c>
      <c r="C14" s="1">
        <v>17</v>
      </c>
      <c r="D14" s="1">
        <v>33</v>
      </c>
      <c r="E14" s="1">
        <v>21</v>
      </c>
      <c r="F14" s="1">
        <v>29</v>
      </c>
      <c r="G14" s="6">
        <v>0.17</v>
      </c>
      <c r="H14" s="1">
        <v>180</v>
      </c>
      <c r="I14" s="1" t="s">
        <v>32</v>
      </c>
      <c r="J14" s="1">
        <v>37</v>
      </c>
      <c r="K14" s="1">
        <f t="shared" si="2"/>
        <v>-16</v>
      </c>
      <c r="L14" s="1"/>
      <c r="M14" s="1"/>
      <c r="N14" s="1">
        <v>15</v>
      </c>
      <c r="O14" s="25"/>
      <c r="P14" s="1">
        <f t="shared" si="4"/>
        <v>4.2</v>
      </c>
      <c r="Q14" s="5"/>
      <c r="R14" s="5"/>
      <c r="S14" s="1"/>
      <c r="T14" s="1">
        <f t="shared" si="5"/>
        <v>10.476190476190476</v>
      </c>
      <c r="U14" s="1">
        <f t="shared" si="6"/>
        <v>10.476190476190476</v>
      </c>
      <c r="V14" s="1">
        <v>3</v>
      </c>
      <c r="W14" s="1">
        <v>2.8</v>
      </c>
      <c r="X14" s="1">
        <v>1.6</v>
      </c>
      <c r="Y14" s="1">
        <v>1.6</v>
      </c>
      <c r="Z14" s="1">
        <v>2.2000000000000002</v>
      </c>
      <c r="AA14" s="1">
        <v>2.2000000000000002</v>
      </c>
      <c r="AB14" s="1"/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42</v>
      </c>
      <c r="C15" s="1">
        <v>54</v>
      </c>
      <c r="D15" s="20">
        <v>348</v>
      </c>
      <c r="E15" s="20">
        <v>29</v>
      </c>
      <c r="F15" s="21">
        <v>370</v>
      </c>
      <c r="G15" s="24">
        <v>0.3</v>
      </c>
      <c r="H15" s="20">
        <v>40</v>
      </c>
      <c r="I15" s="20" t="s">
        <v>32</v>
      </c>
      <c r="J15" s="20">
        <v>29</v>
      </c>
      <c r="K15" s="20">
        <f t="shared" si="2"/>
        <v>0</v>
      </c>
      <c r="L15" s="20"/>
      <c r="M15" s="20"/>
      <c r="N15" s="20"/>
      <c r="O15" s="28">
        <f>VLOOKUP(A15,[1]Sheet!$A:$P,16,0)</f>
        <v>324.39999999999998</v>
      </c>
      <c r="P15" s="1">
        <f t="shared" si="4"/>
        <v>5.8</v>
      </c>
      <c r="Q15" s="5"/>
      <c r="R15" s="5" t="s">
        <v>179</v>
      </c>
      <c r="S15" s="1" t="s">
        <v>180</v>
      </c>
      <c r="T15" s="1">
        <f t="shared" si="5"/>
        <v>63.793103448275865</v>
      </c>
      <c r="U15" s="1">
        <f t="shared" si="6"/>
        <v>63.793103448275865</v>
      </c>
      <c r="V15" s="1">
        <v>4.2</v>
      </c>
      <c r="W15" s="1">
        <v>7</v>
      </c>
      <c r="X15" s="1">
        <v>5</v>
      </c>
      <c r="Y15" s="1">
        <v>2.6</v>
      </c>
      <c r="Z15" s="1">
        <v>0.8</v>
      </c>
      <c r="AA15" s="1">
        <v>1.4</v>
      </c>
      <c r="AB15" s="1" t="s">
        <v>51</v>
      </c>
      <c r="AC15" s="1">
        <f t="shared" si="3"/>
        <v>0</v>
      </c>
      <c r="AD15" s="34">
        <v>54</v>
      </c>
      <c r="AE15" s="34">
        <v>324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42</v>
      </c>
      <c r="C16" s="1">
        <v>1</v>
      </c>
      <c r="D16" s="20">
        <v>204</v>
      </c>
      <c r="E16" s="20">
        <v>19</v>
      </c>
      <c r="F16" s="21">
        <v>186</v>
      </c>
      <c r="G16" s="24">
        <v>0.4</v>
      </c>
      <c r="H16" s="20">
        <v>50</v>
      </c>
      <c r="I16" s="20" t="s">
        <v>32</v>
      </c>
      <c r="J16" s="20">
        <v>21</v>
      </c>
      <c r="K16" s="20">
        <f t="shared" si="2"/>
        <v>-2</v>
      </c>
      <c r="L16" s="20"/>
      <c r="M16" s="20"/>
      <c r="N16" s="20"/>
      <c r="O16" s="28">
        <f>VLOOKUP(A16,[1]Sheet!$A:$P,16,0)</f>
        <v>99</v>
      </c>
      <c r="P16" s="1">
        <f t="shared" si="4"/>
        <v>3.8</v>
      </c>
      <c r="Q16" s="5"/>
      <c r="R16" s="5" t="s">
        <v>179</v>
      </c>
      <c r="S16" s="1" t="s">
        <v>180</v>
      </c>
      <c r="T16" s="1">
        <f t="shared" si="5"/>
        <v>48.947368421052637</v>
      </c>
      <c r="U16" s="1">
        <f t="shared" si="6"/>
        <v>48.947368421052637</v>
      </c>
      <c r="V16" s="1">
        <v>6</v>
      </c>
      <c r="W16" s="1">
        <v>8.6</v>
      </c>
      <c r="X16" s="1">
        <v>7.2</v>
      </c>
      <c r="Y16" s="1">
        <v>5</v>
      </c>
      <c r="Z16" s="1">
        <v>1.6</v>
      </c>
      <c r="AA16" s="1">
        <v>3.8</v>
      </c>
      <c r="AB16" s="1"/>
      <c r="AC16" s="1">
        <f t="shared" si="3"/>
        <v>0</v>
      </c>
      <c r="AD16" s="34">
        <v>25</v>
      </c>
      <c r="AE16" s="34">
        <v>150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42</v>
      </c>
      <c r="C17" s="1">
        <v>47</v>
      </c>
      <c r="D17" s="20">
        <v>435</v>
      </c>
      <c r="E17" s="20">
        <v>48</v>
      </c>
      <c r="F17" s="21">
        <v>414</v>
      </c>
      <c r="G17" s="24">
        <v>0.17</v>
      </c>
      <c r="H17" s="20">
        <v>180</v>
      </c>
      <c r="I17" s="20" t="s">
        <v>32</v>
      </c>
      <c r="J17" s="20">
        <v>80</v>
      </c>
      <c r="K17" s="20">
        <f t="shared" si="2"/>
        <v>-32</v>
      </c>
      <c r="L17" s="20"/>
      <c r="M17" s="20"/>
      <c r="N17" s="20"/>
      <c r="O17" s="28">
        <f>VLOOKUP(A17,[1]Sheet!$A:$P,16,0)</f>
        <v>230.6</v>
      </c>
      <c r="P17" s="1">
        <f t="shared" si="4"/>
        <v>9.6</v>
      </c>
      <c r="Q17" s="5"/>
      <c r="R17" s="5" t="s">
        <v>179</v>
      </c>
      <c r="S17" s="1" t="s">
        <v>180</v>
      </c>
      <c r="T17" s="1">
        <f t="shared" si="5"/>
        <v>43.125</v>
      </c>
      <c r="U17" s="1">
        <f t="shared" si="6"/>
        <v>43.125</v>
      </c>
      <c r="V17" s="1">
        <v>15.4</v>
      </c>
      <c r="W17" s="1">
        <v>16.600000000000001</v>
      </c>
      <c r="X17" s="1">
        <v>10.199999999999999</v>
      </c>
      <c r="Y17" s="1">
        <v>8.6</v>
      </c>
      <c r="Z17" s="1">
        <v>7.2</v>
      </c>
      <c r="AA17" s="1">
        <v>6</v>
      </c>
      <c r="AB17" s="1"/>
      <c r="AC17" s="1">
        <f t="shared" si="3"/>
        <v>0</v>
      </c>
      <c r="AD17" s="34">
        <v>20</v>
      </c>
      <c r="AE17" s="34">
        <v>300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idden="1" x14ac:dyDescent="0.25">
      <c r="A18" s="1" t="s">
        <v>54</v>
      </c>
      <c r="B18" s="1" t="s">
        <v>42</v>
      </c>
      <c r="C18" s="1">
        <v>25</v>
      </c>
      <c r="D18" s="1">
        <v>42</v>
      </c>
      <c r="E18" s="1">
        <v>30</v>
      </c>
      <c r="F18" s="1">
        <v>33</v>
      </c>
      <c r="G18" s="6">
        <v>0.35</v>
      </c>
      <c r="H18" s="1">
        <v>45</v>
      </c>
      <c r="I18" s="1" t="s">
        <v>32</v>
      </c>
      <c r="J18" s="1">
        <v>30</v>
      </c>
      <c r="K18" s="1">
        <f t="shared" si="2"/>
        <v>0</v>
      </c>
      <c r="L18" s="1"/>
      <c r="M18" s="1"/>
      <c r="N18" s="1">
        <v>62.600000000000009</v>
      </c>
      <c r="O18" s="25"/>
      <c r="P18" s="1">
        <f t="shared" si="4"/>
        <v>6</v>
      </c>
      <c r="Q18" s="5"/>
      <c r="R18" s="5"/>
      <c r="S18" s="1"/>
      <c r="T18" s="1">
        <f t="shared" si="5"/>
        <v>15.933333333333335</v>
      </c>
      <c r="U18" s="1">
        <f t="shared" si="6"/>
        <v>15.933333333333335</v>
      </c>
      <c r="V18" s="1">
        <v>7.4</v>
      </c>
      <c r="W18" s="1">
        <v>3.6</v>
      </c>
      <c r="X18" s="1">
        <v>1.6</v>
      </c>
      <c r="Y18" s="1">
        <v>2.6</v>
      </c>
      <c r="Z18" s="1">
        <v>3.6</v>
      </c>
      <c r="AA18" s="1">
        <v>4.8</v>
      </c>
      <c r="AB18" s="1"/>
      <c r="AC18" s="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idden="1" x14ac:dyDescent="0.25">
      <c r="A19" s="1" t="s">
        <v>55</v>
      </c>
      <c r="B19" s="1" t="s">
        <v>42</v>
      </c>
      <c r="C19" s="1">
        <v>33</v>
      </c>
      <c r="D19" s="1">
        <v>60</v>
      </c>
      <c r="E19" s="1">
        <v>35</v>
      </c>
      <c r="F19" s="1">
        <v>55</v>
      </c>
      <c r="G19" s="6">
        <v>0.35</v>
      </c>
      <c r="H19" s="1">
        <v>45</v>
      </c>
      <c r="I19" s="1" t="s">
        <v>32</v>
      </c>
      <c r="J19" s="1">
        <v>35</v>
      </c>
      <c r="K19" s="1">
        <f t="shared" si="2"/>
        <v>0</v>
      </c>
      <c r="L19" s="1"/>
      <c r="M19" s="1"/>
      <c r="N19" s="1"/>
      <c r="O19" s="25"/>
      <c r="P19" s="1">
        <f t="shared" si="4"/>
        <v>7</v>
      </c>
      <c r="Q19" s="5"/>
      <c r="R19" s="5"/>
      <c r="S19" s="1"/>
      <c r="T19" s="1">
        <f t="shared" si="5"/>
        <v>7.8571428571428568</v>
      </c>
      <c r="U19" s="1">
        <f t="shared" si="6"/>
        <v>7.8571428571428568</v>
      </c>
      <c r="V19" s="1">
        <v>5.6</v>
      </c>
      <c r="W19" s="1">
        <v>6.6</v>
      </c>
      <c r="X19" s="1">
        <v>7.6</v>
      </c>
      <c r="Y19" s="1">
        <v>6.6</v>
      </c>
      <c r="Z19" s="1">
        <v>2.8</v>
      </c>
      <c r="AA19" s="1">
        <v>3.4</v>
      </c>
      <c r="AB19" s="1"/>
      <c r="AC19" s="1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idden="1" x14ac:dyDescent="0.25">
      <c r="A20" s="1" t="s">
        <v>56</v>
      </c>
      <c r="B20" s="1" t="s">
        <v>31</v>
      </c>
      <c r="C20" s="1">
        <v>330.04399999999998</v>
      </c>
      <c r="D20" s="1">
        <v>324.16500000000002</v>
      </c>
      <c r="E20" s="1">
        <v>225.02699999999999</v>
      </c>
      <c r="F20" s="1">
        <v>395.06</v>
      </c>
      <c r="G20" s="6">
        <v>1</v>
      </c>
      <c r="H20" s="1">
        <v>55</v>
      </c>
      <c r="I20" s="1" t="s">
        <v>32</v>
      </c>
      <c r="J20" s="1">
        <v>210.976</v>
      </c>
      <c r="K20" s="1">
        <f t="shared" si="2"/>
        <v>14.050999999999988</v>
      </c>
      <c r="L20" s="1"/>
      <c r="M20" s="1"/>
      <c r="N20" s="1"/>
      <c r="O20" s="25"/>
      <c r="P20" s="1">
        <f t="shared" si="4"/>
        <v>45.005399999999995</v>
      </c>
      <c r="Q20" s="5"/>
      <c r="R20" s="5"/>
      <c r="S20" s="1"/>
      <c r="T20" s="1">
        <f t="shared" si="5"/>
        <v>8.77805774418181</v>
      </c>
      <c r="U20" s="1">
        <f t="shared" si="6"/>
        <v>8.77805774418181</v>
      </c>
      <c r="V20" s="1">
        <v>36.548999999999999</v>
      </c>
      <c r="W20" s="1">
        <v>33.033999999999999</v>
      </c>
      <c r="X20" s="1">
        <v>50.943600000000004</v>
      </c>
      <c r="Y20" s="1">
        <v>58.848400000000012</v>
      </c>
      <c r="Z20" s="1">
        <v>58.891800000000003</v>
      </c>
      <c r="AA20" s="1">
        <v>55.343400000000003</v>
      </c>
      <c r="AB20" s="1"/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idden="1" x14ac:dyDescent="0.25">
      <c r="A21" s="1" t="s">
        <v>57</v>
      </c>
      <c r="B21" s="1" t="s">
        <v>31</v>
      </c>
      <c r="C21" s="1">
        <v>2252.701</v>
      </c>
      <c r="D21" s="1">
        <v>2311.75</v>
      </c>
      <c r="E21" s="1">
        <v>1567.06</v>
      </c>
      <c r="F21" s="1">
        <v>2659.0610000000001</v>
      </c>
      <c r="G21" s="6">
        <v>1</v>
      </c>
      <c r="H21" s="1">
        <v>50</v>
      </c>
      <c r="I21" s="1" t="s">
        <v>32</v>
      </c>
      <c r="J21" s="1">
        <v>1550.0360000000001</v>
      </c>
      <c r="K21" s="1">
        <f t="shared" si="2"/>
        <v>17.023999999999887</v>
      </c>
      <c r="L21" s="1"/>
      <c r="M21" s="1"/>
      <c r="N21" s="1">
        <v>800</v>
      </c>
      <c r="O21" s="25"/>
      <c r="P21" s="1">
        <f t="shared" si="4"/>
        <v>313.41199999999998</v>
      </c>
      <c r="Q21" s="5"/>
      <c r="R21" s="5"/>
      <c r="S21" s="1"/>
      <c r="T21" s="1">
        <f t="shared" si="5"/>
        <v>11.036785445356273</v>
      </c>
      <c r="U21" s="1">
        <f t="shared" si="6"/>
        <v>11.036785445356273</v>
      </c>
      <c r="V21" s="1">
        <v>332.84359999999998</v>
      </c>
      <c r="W21" s="1">
        <v>321.6028</v>
      </c>
      <c r="X21" s="1">
        <v>370.834</v>
      </c>
      <c r="Y21" s="1">
        <v>393.41239999999999</v>
      </c>
      <c r="Z21" s="1">
        <v>392.6472</v>
      </c>
      <c r="AA21" s="1">
        <v>395.93579999999997</v>
      </c>
      <c r="AB21" s="1"/>
      <c r="AC21" s="1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idden="1" x14ac:dyDescent="0.25">
      <c r="A22" s="1" t="s">
        <v>58</v>
      </c>
      <c r="B22" s="1" t="s">
        <v>31</v>
      </c>
      <c r="C22" s="1">
        <v>288.238</v>
      </c>
      <c r="D22" s="1">
        <v>339.36</v>
      </c>
      <c r="E22" s="1">
        <v>244.40799999999999</v>
      </c>
      <c r="F22" s="1">
        <v>320.69400000000002</v>
      </c>
      <c r="G22" s="6">
        <v>1</v>
      </c>
      <c r="H22" s="1">
        <v>55</v>
      </c>
      <c r="I22" s="1" t="s">
        <v>32</v>
      </c>
      <c r="J22" s="1">
        <v>226.45</v>
      </c>
      <c r="K22" s="1">
        <f t="shared" si="2"/>
        <v>17.957999999999998</v>
      </c>
      <c r="L22" s="1"/>
      <c r="M22" s="1"/>
      <c r="N22" s="1">
        <v>131.18920000000031</v>
      </c>
      <c r="O22" s="25"/>
      <c r="P22" s="1">
        <f t="shared" si="4"/>
        <v>48.881599999999999</v>
      </c>
      <c r="Q22" s="5"/>
      <c r="R22" s="5"/>
      <c r="S22" s="1"/>
      <c r="T22" s="1">
        <f t="shared" si="5"/>
        <v>9.2444437170632785</v>
      </c>
      <c r="U22" s="1">
        <f t="shared" si="6"/>
        <v>9.2444437170632785</v>
      </c>
      <c r="V22" s="1">
        <v>46.1372</v>
      </c>
      <c r="W22" s="1">
        <v>48.489600000000003</v>
      </c>
      <c r="X22" s="1">
        <v>51.9208</v>
      </c>
      <c r="Y22" s="1">
        <v>51.182400000000001</v>
      </c>
      <c r="Z22" s="1">
        <v>53.637199999999993</v>
      </c>
      <c r="AA22" s="1">
        <v>51.476599999999998</v>
      </c>
      <c r="AB22" s="1"/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59</v>
      </c>
      <c r="B23" s="15" t="s">
        <v>31</v>
      </c>
      <c r="C23" s="15"/>
      <c r="D23" s="20">
        <v>437.57900000000001</v>
      </c>
      <c r="E23" s="20"/>
      <c r="F23" s="21">
        <v>437.57900000000001</v>
      </c>
      <c r="G23" s="24">
        <v>0</v>
      </c>
      <c r="H23" s="20">
        <v>60</v>
      </c>
      <c r="I23" s="20" t="s">
        <v>32</v>
      </c>
      <c r="J23" s="20"/>
      <c r="K23" s="20">
        <f t="shared" si="2"/>
        <v>0</v>
      </c>
      <c r="L23" s="20"/>
      <c r="M23" s="20"/>
      <c r="N23" s="20"/>
      <c r="O23" s="28">
        <f>VLOOKUP(A23,[1]Sheet!$A:$P,16,0)</f>
        <v>429.17919999999998</v>
      </c>
      <c r="P23" s="15">
        <f t="shared" si="4"/>
        <v>0</v>
      </c>
      <c r="Q23" s="17"/>
      <c r="R23" s="17" t="s">
        <v>179</v>
      </c>
      <c r="S23" s="15" t="s">
        <v>180</v>
      </c>
      <c r="T23" s="15" t="e">
        <f t="shared" si="5"/>
        <v>#DIV/0!</v>
      </c>
      <c r="U23" s="15" t="e">
        <f t="shared" si="6"/>
        <v>#DIV/0!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-0.16220000000000001</v>
      </c>
      <c r="AB23" s="15" t="s">
        <v>60</v>
      </c>
      <c r="AC23" s="15">
        <f t="shared" si="3"/>
        <v>0</v>
      </c>
      <c r="AD23" s="34">
        <v>30</v>
      </c>
      <c r="AE23" s="34">
        <v>360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idden="1" x14ac:dyDescent="0.25">
      <c r="A24" s="1" t="s">
        <v>61</v>
      </c>
      <c r="B24" s="1" t="s">
        <v>31</v>
      </c>
      <c r="C24" s="1">
        <v>1979.587</v>
      </c>
      <c r="D24" s="1">
        <v>2601.9949999999999</v>
      </c>
      <c r="E24" s="1">
        <v>1188.5119999999999</v>
      </c>
      <c r="F24" s="1">
        <v>3024.2080000000001</v>
      </c>
      <c r="G24" s="6">
        <v>1</v>
      </c>
      <c r="H24" s="1">
        <v>60</v>
      </c>
      <c r="I24" s="1" t="s">
        <v>32</v>
      </c>
      <c r="J24" s="1">
        <v>1161.1579999999999</v>
      </c>
      <c r="K24" s="1">
        <f t="shared" si="2"/>
        <v>27.354000000000042</v>
      </c>
      <c r="L24" s="1"/>
      <c r="M24" s="1"/>
      <c r="N24" s="1">
        <v>650</v>
      </c>
      <c r="O24" s="25">
        <f>VLOOKUP(A24,[1]Sheet!$A:$P,16,0)</f>
        <v>800</v>
      </c>
      <c r="P24" s="1">
        <f t="shared" si="4"/>
        <v>237.70239999999998</v>
      </c>
      <c r="Q24" s="5"/>
      <c r="R24" s="5"/>
      <c r="S24" s="1"/>
      <c r="T24" s="1">
        <f t="shared" si="5"/>
        <v>15.457176704989097</v>
      </c>
      <c r="U24" s="1">
        <f t="shared" si="6"/>
        <v>15.457176704989097</v>
      </c>
      <c r="V24" s="1">
        <v>272.30079999999998</v>
      </c>
      <c r="W24" s="1">
        <v>263.40899999999999</v>
      </c>
      <c r="X24" s="1">
        <v>281.33640000000003</v>
      </c>
      <c r="Y24" s="1">
        <v>295.47300000000001</v>
      </c>
      <c r="Z24" s="1">
        <v>321.46620000000001</v>
      </c>
      <c r="AA24" s="1">
        <v>309.17099999999999</v>
      </c>
      <c r="AB24" s="1"/>
      <c r="AC24" s="1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idden="1" x14ac:dyDescent="0.25">
      <c r="A25" s="1" t="s">
        <v>62</v>
      </c>
      <c r="B25" s="1" t="s">
        <v>31</v>
      </c>
      <c r="C25" s="1">
        <v>29.056000000000001</v>
      </c>
      <c r="D25" s="1">
        <v>100.07</v>
      </c>
      <c r="E25" s="1">
        <v>39.514000000000003</v>
      </c>
      <c r="F25" s="1">
        <v>81.384</v>
      </c>
      <c r="G25" s="6">
        <v>1</v>
      </c>
      <c r="H25" s="1">
        <v>50</v>
      </c>
      <c r="I25" s="1" t="s">
        <v>32</v>
      </c>
      <c r="J25" s="1">
        <v>36.450000000000003</v>
      </c>
      <c r="K25" s="1">
        <f t="shared" si="2"/>
        <v>3.0640000000000001</v>
      </c>
      <c r="L25" s="1"/>
      <c r="M25" s="1"/>
      <c r="N25" s="1">
        <v>25.529600000000009</v>
      </c>
      <c r="O25" s="25"/>
      <c r="P25" s="1">
        <f t="shared" si="4"/>
        <v>7.9028000000000009</v>
      </c>
      <c r="Q25" s="5"/>
      <c r="R25" s="5"/>
      <c r="S25" s="1"/>
      <c r="T25" s="1">
        <f t="shared" si="5"/>
        <v>13.528572151642454</v>
      </c>
      <c r="U25" s="1">
        <f t="shared" si="6"/>
        <v>13.528572151642454</v>
      </c>
      <c r="V25" s="1">
        <v>9.4906000000000006</v>
      </c>
      <c r="W25" s="1">
        <v>10.186199999999999</v>
      </c>
      <c r="X25" s="1">
        <v>6.3475999999999999</v>
      </c>
      <c r="Y25" s="1">
        <v>6.0136000000000003</v>
      </c>
      <c r="Z25" s="1">
        <v>7.4608000000000008</v>
      </c>
      <c r="AA25" s="1">
        <v>8.321200000000001</v>
      </c>
      <c r="AB25" s="1"/>
      <c r="AC25" s="1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idden="1" x14ac:dyDescent="0.25">
      <c r="A26" s="1" t="s">
        <v>63</v>
      </c>
      <c r="B26" s="1" t="s">
        <v>31</v>
      </c>
      <c r="C26" s="1">
        <v>316.26799999999997</v>
      </c>
      <c r="D26" s="1">
        <v>285.60000000000002</v>
      </c>
      <c r="E26" s="1">
        <v>280.12099999999998</v>
      </c>
      <c r="F26" s="1">
        <v>175.292</v>
      </c>
      <c r="G26" s="6">
        <v>1</v>
      </c>
      <c r="H26" s="1">
        <v>55</v>
      </c>
      <c r="I26" s="1" t="s">
        <v>32</v>
      </c>
      <c r="J26" s="1">
        <v>261.14999999999998</v>
      </c>
      <c r="K26" s="1">
        <f t="shared" si="2"/>
        <v>18.971000000000004</v>
      </c>
      <c r="L26" s="1"/>
      <c r="M26" s="1"/>
      <c r="N26" s="1">
        <v>183.54900000000001</v>
      </c>
      <c r="O26" s="25"/>
      <c r="P26" s="1">
        <f t="shared" si="4"/>
        <v>56.024199999999993</v>
      </c>
      <c r="Q26" s="5"/>
      <c r="R26" s="5"/>
      <c r="S26" s="1"/>
      <c r="T26" s="1">
        <f t="shared" si="5"/>
        <v>6.4051070787266937</v>
      </c>
      <c r="U26" s="1">
        <f t="shared" si="6"/>
        <v>6.4051070787266937</v>
      </c>
      <c r="V26" s="1">
        <v>47.521000000000001</v>
      </c>
      <c r="W26" s="1">
        <v>35.040999999999997</v>
      </c>
      <c r="X26" s="1">
        <v>44.116</v>
      </c>
      <c r="Y26" s="1">
        <v>57.008399999999988</v>
      </c>
      <c r="Z26" s="1">
        <v>53.442399999999999</v>
      </c>
      <c r="AA26" s="1">
        <v>48.813600000000001</v>
      </c>
      <c r="AB26" s="1"/>
      <c r="AC26" s="1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idden="1" x14ac:dyDescent="0.25">
      <c r="A27" s="1" t="s">
        <v>64</v>
      </c>
      <c r="B27" s="1" t="s">
        <v>31</v>
      </c>
      <c r="C27" s="1">
        <v>1907.421</v>
      </c>
      <c r="D27" s="1">
        <v>2934.0320000000002</v>
      </c>
      <c r="E27" s="1">
        <v>1293.0060000000001</v>
      </c>
      <c r="F27" s="1">
        <v>3300.7719999999999</v>
      </c>
      <c r="G27" s="6">
        <v>1</v>
      </c>
      <c r="H27" s="1">
        <v>60</v>
      </c>
      <c r="I27" s="1" t="s">
        <v>32</v>
      </c>
      <c r="J27" s="1">
        <v>1265.768</v>
      </c>
      <c r="K27" s="1">
        <f t="shared" si="2"/>
        <v>27.238000000000056</v>
      </c>
      <c r="L27" s="1"/>
      <c r="M27" s="1"/>
      <c r="N27" s="1">
        <v>750</v>
      </c>
      <c r="O27" s="25">
        <f>VLOOKUP(A27,[1]Sheet!$A:$P,16,0)</f>
        <v>900</v>
      </c>
      <c r="P27" s="1">
        <f t="shared" si="4"/>
        <v>258.60120000000001</v>
      </c>
      <c r="Q27" s="5"/>
      <c r="R27" s="5"/>
      <c r="S27" s="1"/>
      <c r="T27" s="1">
        <f t="shared" si="5"/>
        <v>15.664165518180116</v>
      </c>
      <c r="U27" s="1">
        <f t="shared" si="6"/>
        <v>15.664165518180116</v>
      </c>
      <c r="V27" s="1">
        <v>281.95060000000001</v>
      </c>
      <c r="W27" s="1">
        <v>266.3306</v>
      </c>
      <c r="X27" s="1">
        <v>272.71980000000002</v>
      </c>
      <c r="Y27" s="1">
        <v>277.86900000000003</v>
      </c>
      <c r="Z27" s="1">
        <v>310.59320000000002</v>
      </c>
      <c r="AA27" s="1">
        <v>329.01499999999999</v>
      </c>
      <c r="AB27" s="1"/>
      <c r="AC27" s="1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idden="1" x14ac:dyDescent="0.25">
      <c r="A28" s="1" t="s">
        <v>65</v>
      </c>
      <c r="B28" s="1" t="s">
        <v>31</v>
      </c>
      <c r="C28" s="1">
        <v>1800.4949999999999</v>
      </c>
      <c r="D28" s="1">
        <v>973.92</v>
      </c>
      <c r="E28" s="1">
        <v>902.21900000000005</v>
      </c>
      <c r="F28" s="1">
        <v>1576.1320000000001</v>
      </c>
      <c r="G28" s="6">
        <v>1</v>
      </c>
      <c r="H28" s="1">
        <v>60</v>
      </c>
      <c r="I28" s="1" t="s">
        <v>32</v>
      </c>
      <c r="J28" s="1">
        <v>880.11599999999999</v>
      </c>
      <c r="K28" s="1">
        <f t="shared" si="2"/>
        <v>22.103000000000065</v>
      </c>
      <c r="L28" s="1"/>
      <c r="M28" s="1"/>
      <c r="N28" s="1">
        <v>600</v>
      </c>
      <c r="O28" s="25"/>
      <c r="P28" s="1">
        <f t="shared" si="4"/>
        <v>180.44380000000001</v>
      </c>
      <c r="Q28" s="5"/>
      <c r="R28" s="5"/>
      <c r="S28" s="1"/>
      <c r="T28" s="1">
        <f t="shared" si="5"/>
        <v>12.059887898614416</v>
      </c>
      <c r="U28" s="1">
        <f t="shared" si="6"/>
        <v>12.059887898614416</v>
      </c>
      <c r="V28" s="1">
        <v>205.4742</v>
      </c>
      <c r="W28" s="1">
        <v>187.7672</v>
      </c>
      <c r="X28" s="1">
        <v>214.88140000000001</v>
      </c>
      <c r="Y28" s="1">
        <v>242.46719999999999</v>
      </c>
      <c r="Z28" s="1">
        <v>262.32940000000002</v>
      </c>
      <c r="AA28" s="1">
        <v>253.85919999999999</v>
      </c>
      <c r="AB28" s="1"/>
      <c r="AC28" s="1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idden="1" x14ac:dyDescent="0.25">
      <c r="A29" s="1" t="s">
        <v>66</v>
      </c>
      <c r="B29" s="1" t="s">
        <v>31</v>
      </c>
      <c r="C29" s="1">
        <v>146.74799999999999</v>
      </c>
      <c r="D29" s="1">
        <v>226.637</v>
      </c>
      <c r="E29" s="1">
        <v>154.70699999999999</v>
      </c>
      <c r="F29" s="1">
        <v>195.90100000000001</v>
      </c>
      <c r="G29" s="6">
        <v>1</v>
      </c>
      <c r="H29" s="1">
        <v>60</v>
      </c>
      <c r="I29" s="1" t="s">
        <v>32</v>
      </c>
      <c r="J29" s="1">
        <v>144.75</v>
      </c>
      <c r="K29" s="1">
        <f t="shared" si="2"/>
        <v>9.9569999999999936</v>
      </c>
      <c r="L29" s="1"/>
      <c r="M29" s="1"/>
      <c r="N29" s="1">
        <v>152.4995000000001</v>
      </c>
      <c r="O29" s="25"/>
      <c r="P29" s="1">
        <f t="shared" si="4"/>
        <v>30.941399999999998</v>
      </c>
      <c r="Q29" s="5"/>
      <c r="R29" s="5"/>
      <c r="S29" s="1"/>
      <c r="T29" s="1">
        <f t="shared" si="5"/>
        <v>11.260010859237141</v>
      </c>
      <c r="U29" s="1">
        <f t="shared" si="6"/>
        <v>11.260010859237141</v>
      </c>
      <c r="V29" s="1">
        <v>32.419600000000003</v>
      </c>
      <c r="W29" s="1">
        <v>28.709599999999998</v>
      </c>
      <c r="X29" s="1">
        <v>24.381</v>
      </c>
      <c r="Y29" s="1">
        <v>25.787400000000002</v>
      </c>
      <c r="Z29" s="1">
        <v>33.185199999999988</v>
      </c>
      <c r="AA29" s="1">
        <v>34.058399999999999</v>
      </c>
      <c r="AB29" s="1"/>
      <c r="AC29" s="1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idden="1" x14ac:dyDescent="0.25">
      <c r="A30" s="1" t="s">
        <v>67</v>
      </c>
      <c r="B30" s="1" t="s">
        <v>31</v>
      </c>
      <c r="C30" s="1">
        <v>90.606999999999999</v>
      </c>
      <c r="D30" s="1">
        <v>147.80500000000001</v>
      </c>
      <c r="E30" s="1">
        <v>78.989000000000004</v>
      </c>
      <c r="F30" s="1">
        <v>135.46</v>
      </c>
      <c r="G30" s="6">
        <v>1</v>
      </c>
      <c r="H30" s="1">
        <v>60</v>
      </c>
      <c r="I30" s="1" t="s">
        <v>32</v>
      </c>
      <c r="J30" s="1">
        <v>108.1</v>
      </c>
      <c r="K30" s="1">
        <f t="shared" si="2"/>
        <v>-29.11099999999999</v>
      </c>
      <c r="L30" s="1"/>
      <c r="M30" s="1"/>
      <c r="N30" s="1">
        <v>142.24119999999999</v>
      </c>
      <c r="O30" s="25"/>
      <c r="P30" s="1">
        <f t="shared" si="4"/>
        <v>15.797800000000001</v>
      </c>
      <c r="Q30" s="5"/>
      <c r="R30" s="5"/>
      <c r="S30" s="1"/>
      <c r="T30" s="1">
        <f t="shared" si="5"/>
        <v>17.578472951930014</v>
      </c>
      <c r="U30" s="1">
        <f t="shared" si="6"/>
        <v>17.578472951930014</v>
      </c>
      <c r="V30" s="1">
        <v>23.880800000000001</v>
      </c>
      <c r="W30" s="1">
        <v>20.543800000000001</v>
      </c>
      <c r="X30" s="1">
        <v>1.2323999999999999</v>
      </c>
      <c r="Y30" s="1">
        <v>6.8409999999999993</v>
      </c>
      <c r="Z30" s="1">
        <v>24.4682</v>
      </c>
      <c r="AA30" s="1">
        <v>20.073</v>
      </c>
      <c r="AB30" s="1"/>
      <c r="AC30" s="1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idden="1" x14ac:dyDescent="0.25">
      <c r="A31" s="1" t="s">
        <v>68</v>
      </c>
      <c r="B31" s="1" t="s">
        <v>31</v>
      </c>
      <c r="C31" s="1">
        <v>191.13200000000001</v>
      </c>
      <c r="D31" s="1">
        <v>183.64400000000001</v>
      </c>
      <c r="E31" s="1">
        <v>165.386</v>
      </c>
      <c r="F31" s="1">
        <v>190.881</v>
      </c>
      <c r="G31" s="6">
        <v>1</v>
      </c>
      <c r="H31" s="1">
        <v>60</v>
      </c>
      <c r="I31" s="1" t="s">
        <v>32</v>
      </c>
      <c r="J31" s="1">
        <v>150.6</v>
      </c>
      <c r="K31" s="1">
        <f t="shared" si="2"/>
        <v>14.786000000000001</v>
      </c>
      <c r="L31" s="1"/>
      <c r="M31" s="1"/>
      <c r="N31" s="1">
        <v>90.761200000000031</v>
      </c>
      <c r="O31" s="25"/>
      <c r="P31" s="1">
        <f t="shared" si="4"/>
        <v>33.077199999999998</v>
      </c>
      <c r="Q31" s="5"/>
      <c r="R31" s="5"/>
      <c r="S31" s="1"/>
      <c r="T31" s="1">
        <f t="shared" si="5"/>
        <v>8.5146929002454872</v>
      </c>
      <c r="U31" s="1">
        <f t="shared" si="6"/>
        <v>8.5146929002454872</v>
      </c>
      <c r="V31" s="1">
        <v>28.756399999999999</v>
      </c>
      <c r="W31" s="1">
        <v>28.402000000000001</v>
      </c>
      <c r="X31" s="1">
        <v>30.658000000000001</v>
      </c>
      <c r="Y31" s="1">
        <v>32.7654</v>
      </c>
      <c r="Z31" s="1">
        <v>35.654600000000002</v>
      </c>
      <c r="AA31" s="1">
        <v>36.519399999999997</v>
      </c>
      <c r="AB31" s="1"/>
      <c r="AC31" s="1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idden="1" x14ac:dyDescent="0.25">
      <c r="A32" s="1" t="s">
        <v>69</v>
      </c>
      <c r="B32" s="1" t="s">
        <v>31</v>
      </c>
      <c r="C32" s="1">
        <v>43.965000000000003</v>
      </c>
      <c r="D32" s="1">
        <v>62.25</v>
      </c>
      <c r="E32" s="1">
        <v>14.093999999999999</v>
      </c>
      <c r="F32" s="1">
        <v>43.45</v>
      </c>
      <c r="G32" s="6">
        <v>1</v>
      </c>
      <c r="H32" s="1">
        <v>35</v>
      </c>
      <c r="I32" s="1" t="s">
        <v>32</v>
      </c>
      <c r="J32" s="1">
        <v>18.797999999999998</v>
      </c>
      <c r="K32" s="1">
        <f t="shared" si="2"/>
        <v>-4.7039999999999988</v>
      </c>
      <c r="L32" s="1"/>
      <c r="M32" s="1"/>
      <c r="N32" s="1"/>
      <c r="O32" s="25">
        <f>VLOOKUP(A32,[1]Sheet!$A:$P,16,0)</f>
        <v>46.365300000000083</v>
      </c>
      <c r="P32" s="1">
        <f t="shared" si="4"/>
        <v>2.8188</v>
      </c>
      <c r="Q32" s="5"/>
      <c r="R32" s="5"/>
      <c r="S32" s="1"/>
      <c r="T32" s="1">
        <f t="shared" si="5"/>
        <v>15.414360720874132</v>
      </c>
      <c r="U32" s="1">
        <f t="shared" si="6"/>
        <v>15.414360720874132</v>
      </c>
      <c r="V32" s="1">
        <v>0.98719999999999997</v>
      </c>
      <c r="W32" s="1">
        <v>1.4056</v>
      </c>
      <c r="X32" s="1">
        <v>1.5744</v>
      </c>
      <c r="Y32" s="1">
        <v>1.5744</v>
      </c>
      <c r="Z32" s="1">
        <v>3.2448000000000001</v>
      </c>
      <c r="AA32" s="1">
        <v>3.2464</v>
      </c>
      <c r="AB32" s="1" t="s">
        <v>51</v>
      </c>
      <c r="AC32" s="1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70</v>
      </c>
      <c r="B33" s="15" t="s">
        <v>31</v>
      </c>
      <c r="C33" s="15"/>
      <c r="D33" s="20">
        <v>232.12700000000001</v>
      </c>
      <c r="E33" s="20"/>
      <c r="F33" s="21">
        <v>232.12700000000001</v>
      </c>
      <c r="G33" s="24">
        <v>0</v>
      </c>
      <c r="H33" s="20">
        <v>30</v>
      </c>
      <c r="I33" s="20" t="s">
        <v>32</v>
      </c>
      <c r="J33" s="20"/>
      <c r="K33" s="20">
        <f t="shared" si="2"/>
        <v>0</v>
      </c>
      <c r="L33" s="20"/>
      <c r="M33" s="20"/>
      <c r="N33" s="20"/>
      <c r="O33" s="28">
        <f>VLOOKUP(A33,[1]Sheet!$A:$P,16,0)</f>
        <v>221.24780000000021</v>
      </c>
      <c r="P33" s="15">
        <f t="shared" si="4"/>
        <v>0</v>
      </c>
      <c r="Q33" s="17"/>
      <c r="R33" s="17" t="s">
        <v>179</v>
      </c>
      <c r="S33" s="15" t="s">
        <v>180</v>
      </c>
      <c r="T33" s="15" t="e">
        <f t="shared" si="5"/>
        <v>#DIV/0!</v>
      </c>
      <c r="U33" s="15" t="e">
        <f t="shared" si="6"/>
        <v>#DIV/0!</v>
      </c>
      <c r="V33" s="15">
        <v>-0.2616</v>
      </c>
      <c r="W33" s="15">
        <v>-0.2616</v>
      </c>
      <c r="X33" s="15">
        <v>0</v>
      </c>
      <c r="Y33" s="15">
        <v>0</v>
      </c>
      <c r="Z33" s="15">
        <v>2.0783999999999998</v>
      </c>
      <c r="AA33" s="15">
        <v>2.0783999999999998</v>
      </c>
      <c r="AB33" s="15" t="s">
        <v>35</v>
      </c>
      <c r="AC33" s="15">
        <f t="shared" si="3"/>
        <v>0</v>
      </c>
      <c r="AD33" s="34">
        <v>25</v>
      </c>
      <c r="AE33" s="34">
        <v>192.5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idden="1" x14ac:dyDescent="0.25">
      <c r="A34" s="1" t="s">
        <v>71</v>
      </c>
      <c r="B34" s="1" t="s">
        <v>31</v>
      </c>
      <c r="C34" s="1">
        <v>178.03800000000001</v>
      </c>
      <c r="D34" s="1">
        <v>28.138999999999999</v>
      </c>
      <c r="E34" s="1">
        <v>66.424999999999997</v>
      </c>
      <c r="F34" s="1">
        <v>129.899</v>
      </c>
      <c r="G34" s="6">
        <v>1</v>
      </c>
      <c r="H34" s="1">
        <v>30</v>
      </c>
      <c r="I34" s="1" t="s">
        <v>32</v>
      </c>
      <c r="J34" s="1">
        <v>63.3</v>
      </c>
      <c r="K34" s="1">
        <f t="shared" si="2"/>
        <v>3.125</v>
      </c>
      <c r="L34" s="1"/>
      <c r="M34" s="1"/>
      <c r="N34" s="1"/>
      <c r="O34" s="25"/>
      <c r="P34" s="1">
        <f t="shared" si="4"/>
        <v>13.285</v>
      </c>
      <c r="Q34" s="5"/>
      <c r="R34" s="5"/>
      <c r="S34" s="1"/>
      <c r="T34" s="1">
        <f t="shared" si="5"/>
        <v>9.7778697779450514</v>
      </c>
      <c r="U34" s="1">
        <f t="shared" si="6"/>
        <v>9.7778697779450514</v>
      </c>
      <c r="V34" s="1">
        <v>15.2232</v>
      </c>
      <c r="W34" s="1">
        <v>15.5938</v>
      </c>
      <c r="X34" s="1">
        <v>17.146000000000001</v>
      </c>
      <c r="Y34" s="1">
        <v>20.7986</v>
      </c>
      <c r="Z34" s="1">
        <v>23.655799999999999</v>
      </c>
      <c r="AA34" s="1">
        <v>22.439399999999999</v>
      </c>
      <c r="AB34" s="1" t="s">
        <v>72</v>
      </c>
      <c r="AC34" s="1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idden="1" x14ac:dyDescent="0.25">
      <c r="A35" s="1" t="s">
        <v>73</v>
      </c>
      <c r="B35" s="1" t="s">
        <v>31</v>
      </c>
      <c r="C35" s="1">
        <v>269.49599999999998</v>
      </c>
      <c r="D35" s="1">
        <v>25.998999999999999</v>
      </c>
      <c r="E35" s="1">
        <v>125.62</v>
      </c>
      <c r="F35" s="1">
        <v>152.012</v>
      </c>
      <c r="G35" s="6">
        <v>1</v>
      </c>
      <c r="H35" s="1">
        <v>30</v>
      </c>
      <c r="I35" s="1" t="s">
        <v>32</v>
      </c>
      <c r="J35" s="1">
        <v>120.71599999999999</v>
      </c>
      <c r="K35" s="1">
        <f t="shared" si="2"/>
        <v>4.9040000000000106</v>
      </c>
      <c r="L35" s="1"/>
      <c r="M35" s="1"/>
      <c r="N35" s="1"/>
      <c r="O35" s="25"/>
      <c r="P35" s="1">
        <f t="shared" si="4"/>
        <v>25.124000000000002</v>
      </c>
      <c r="Q35" s="5"/>
      <c r="R35" s="5"/>
      <c r="S35" s="1"/>
      <c r="T35" s="1">
        <f t="shared" si="5"/>
        <v>6.0504696704346435</v>
      </c>
      <c r="U35" s="1">
        <f t="shared" si="6"/>
        <v>6.0504696704346435</v>
      </c>
      <c r="V35" s="1">
        <v>20.363600000000002</v>
      </c>
      <c r="W35" s="1">
        <v>21.182400000000001</v>
      </c>
      <c r="X35" s="1">
        <v>28.5596</v>
      </c>
      <c r="Y35" s="1">
        <v>30.611799999999999</v>
      </c>
      <c r="Z35" s="1">
        <v>34.192399999999999</v>
      </c>
      <c r="AA35" s="1">
        <v>32.512</v>
      </c>
      <c r="AB35" s="1"/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idden="1" x14ac:dyDescent="0.25">
      <c r="A36" s="1" t="s">
        <v>74</v>
      </c>
      <c r="B36" s="1" t="s">
        <v>31</v>
      </c>
      <c r="C36" s="1">
        <v>58.088000000000001</v>
      </c>
      <c r="D36" s="1"/>
      <c r="E36" s="1">
        <v>1.1040000000000001</v>
      </c>
      <c r="F36" s="1">
        <v>56</v>
      </c>
      <c r="G36" s="6">
        <v>1</v>
      </c>
      <c r="H36" s="1">
        <v>45</v>
      </c>
      <c r="I36" s="1" t="s">
        <v>32</v>
      </c>
      <c r="J36" s="1">
        <v>1.8</v>
      </c>
      <c r="K36" s="1">
        <f t="shared" si="2"/>
        <v>-0.69599999999999995</v>
      </c>
      <c r="L36" s="1"/>
      <c r="M36" s="1"/>
      <c r="N36" s="1"/>
      <c r="O36" s="25"/>
      <c r="P36" s="1">
        <f t="shared" si="4"/>
        <v>0.22080000000000002</v>
      </c>
      <c r="Q36" s="5"/>
      <c r="R36" s="5"/>
      <c r="S36" s="1"/>
      <c r="T36" s="1">
        <f t="shared" si="5"/>
        <v>253.62318840579707</v>
      </c>
      <c r="U36" s="1">
        <f t="shared" si="6"/>
        <v>253.62318840579707</v>
      </c>
      <c r="V36" s="1">
        <v>0</v>
      </c>
      <c r="W36" s="1">
        <v>0</v>
      </c>
      <c r="X36" s="1">
        <v>0.27400000000000002</v>
      </c>
      <c r="Y36" s="1">
        <v>0.27400000000000002</v>
      </c>
      <c r="Z36" s="1">
        <v>0.55519999999999992</v>
      </c>
      <c r="AA36" s="1">
        <v>0.55519999999999992</v>
      </c>
      <c r="AB36" s="1" t="s">
        <v>48</v>
      </c>
      <c r="AC36" s="1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idden="1" x14ac:dyDescent="0.25">
      <c r="A37" s="1" t="s">
        <v>75</v>
      </c>
      <c r="B37" s="1" t="s">
        <v>31</v>
      </c>
      <c r="C37" s="1">
        <v>314.03500000000003</v>
      </c>
      <c r="D37" s="1">
        <v>761.18700000000001</v>
      </c>
      <c r="E37" s="1">
        <v>345.25299999999999</v>
      </c>
      <c r="F37" s="1">
        <v>657.71299999999997</v>
      </c>
      <c r="G37" s="6">
        <v>1</v>
      </c>
      <c r="H37" s="1">
        <v>40</v>
      </c>
      <c r="I37" s="1" t="s">
        <v>32</v>
      </c>
      <c r="J37" s="1">
        <v>341.59199999999998</v>
      </c>
      <c r="K37" s="1">
        <f t="shared" si="2"/>
        <v>3.6610000000000014</v>
      </c>
      <c r="L37" s="1"/>
      <c r="M37" s="1"/>
      <c r="N37" s="1"/>
      <c r="O37" s="25">
        <f>VLOOKUP(A37,[1]Sheet!$A:$P,16,0)</f>
        <v>89.030600000000732</v>
      </c>
      <c r="P37" s="1">
        <f t="shared" si="4"/>
        <v>69.050600000000003</v>
      </c>
      <c r="Q37" s="5"/>
      <c r="R37" s="5"/>
      <c r="S37" s="1"/>
      <c r="T37" s="1">
        <f t="shared" si="5"/>
        <v>9.5250873996750194</v>
      </c>
      <c r="U37" s="1">
        <f t="shared" si="6"/>
        <v>9.5250873996750194</v>
      </c>
      <c r="V37" s="1">
        <v>64.900800000000004</v>
      </c>
      <c r="W37" s="1">
        <v>76.913199999999989</v>
      </c>
      <c r="X37" s="1">
        <v>75.965000000000003</v>
      </c>
      <c r="Y37" s="1">
        <v>69.870800000000003</v>
      </c>
      <c r="Z37" s="1">
        <v>67.871000000000009</v>
      </c>
      <c r="AA37" s="1">
        <v>76.775000000000006</v>
      </c>
      <c r="AB37" s="1" t="s">
        <v>76</v>
      </c>
      <c r="AC37" s="1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idden="1" x14ac:dyDescent="0.25">
      <c r="A38" s="1" t="s">
        <v>77</v>
      </c>
      <c r="B38" s="1" t="s">
        <v>31</v>
      </c>
      <c r="C38" s="1">
        <v>114.17100000000001</v>
      </c>
      <c r="D38" s="1">
        <v>1.84</v>
      </c>
      <c r="E38" s="1">
        <v>25.619</v>
      </c>
      <c r="F38" s="1">
        <v>83.656000000000006</v>
      </c>
      <c r="G38" s="6">
        <v>1</v>
      </c>
      <c r="H38" s="1">
        <v>35</v>
      </c>
      <c r="I38" s="1" t="s">
        <v>32</v>
      </c>
      <c r="J38" s="1">
        <v>24.4</v>
      </c>
      <c r="K38" s="1">
        <f t="shared" ref="K38:K69" si="7">E38-J38</f>
        <v>1.2190000000000012</v>
      </c>
      <c r="L38" s="1"/>
      <c r="M38" s="1"/>
      <c r="N38" s="1"/>
      <c r="O38" s="25"/>
      <c r="P38" s="1">
        <f t="shared" si="4"/>
        <v>5.1238000000000001</v>
      </c>
      <c r="Q38" s="5"/>
      <c r="R38" s="5"/>
      <c r="S38" s="1"/>
      <c r="T38" s="1">
        <f t="shared" si="5"/>
        <v>16.326944845622389</v>
      </c>
      <c r="U38" s="1">
        <f t="shared" si="6"/>
        <v>16.326944845622389</v>
      </c>
      <c r="V38" s="1">
        <v>5.9396000000000004</v>
      </c>
      <c r="W38" s="1">
        <v>5.9396000000000004</v>
      </c>
      <c r="X38" s="1">
        <v>5.8875999999999999</v>
      </c>
      <c r="Y38" s="1">
        <v>8.1364000000000001</v>
      </c>
      <c r="Z38" s="1">
        <v>12.5746</v>
      </c>
      <c r="AA38" s="1">
        <v>11.2826</v>
      </c>
      <c r="AB38" s="1" t="s">
        <v>51</v>
      </c>
      <c r="AC38" s="1">
        <f t="shared" ref="AC38:AC69" si="8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idden="1" x14ac:dyDescent="0.25">
      <c r="A39" s="1" t="s">
        <v>78</v>
      </c>
      <c r="B39" s="1" t="s">
        <v>31</v>
      </c>
      <c r="C39" s="1">
        <v>77.356999999999999</v>
      </c>
      <c r="D39" s="1">
        <v>4.1959999999999997</v>
      </c>
      <c r="E39" s="1">
        <v>20.831</v>
      </c>
      <c r="F39" s="1">
        <v>57.845999999999997</v>
      </c>
      <c r="G39" s="6">
        <v>1</v>
      </c>
      <c r="H39" s="1">
        <v>45</v>
      </c>
      <c r="I39" s="1" t="s">
        <v>32</v>
      </c>
      <c r="J39" s="1">
        <v>19.7</v>
      </c>
      <c r="K39" s="1">
        <f t="shared" si="7"/>
        <v>1.1310000000000002</v>
      </c>
      <c r="L39" s="1"/>
      <c r="M39" s="1"/>
      <c r="N39" s="1"/>
      <c r="O39" s="25"/>
      <c r="P39" s="1">
        <f t="shared" si="4"/>
        <v>4.1661999999999999</v>
      </c>
      <c r="Q39" s="5"/>
      <c r="R39" s="5"/>
      <c r="S39" s="1"/>
      <c r="T39" s="1">
        <f t="shared" si="5"/>
        <v>13.88459507464836</v>
      </c>
      <c r="U39" s="1">
        <f t="shared" si="6"/>
        <v>13.88459507464836</v>
      </c>
      <c r="V39" s="1">
        <v>4.1547999999999998</v>
      </c>
      <c r="W39" s="1">
        <v>3.2852000000000001</v>
      </c>
      <c r="X39" s="1">
        <v>3.0026000000000002</v>
      </c>
      <c r="Y39" s="1">
        <v>3.8481999999999998</v>
      </c>
      <c r="Z39" s="1">
        <v>2.9922</v>
      </c>
      <c r="AA39" s="1">
        <v>2.3952</v>
      </c>
      <c r="AB39" s="1" t="s">
        <v>51</v>
      </c>
      <c r="AC39" s="1">
        <f t="shared" si="8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idden="1" x14ac:dyDescent="0.25">
      <c r="A40" s="1" t="s">
        <v>79</v>
      </c>
      <c r="B40" s="1" t="s">
        <v>31</v>
      </c>
      <c r="C40" s="1">
        <v>57.295000000000002</v>
      </c>
      <c r="D40" s="1">
        <v>31.076000000000001</v>
      </c>
      <c r="E40" s="1">
        <v>13.798999999999999</v>
      </c>
      <c r="F40" s="1">
        <v>66.197000000000003</v>
      </c>
      <c r="G40" s="6">
        <v>1</v>
      </c>
      <c r="H40" s="1">
        <v>30</v>
      </c>
      <c r="I40" s="1" t="s">
        <v>32</v>
      </c>
      <c r="J40" s="1">
        <v>15.086</v>
      </c>
      <c r="K40" s="1">
        <f t="shared" si="7"/>
        <v>-1.2870000000000008</v>
      </c>
      <c r="L40" s="1"/>
      <c r="M40" s="1"/>
      <c r="N40" s="1"/>
      <c r="O40" s="25">
        <f>VLOOKUP(A40,[1]Sheet!$A:$P,16,0)</f>
        <v>2.6894999999998959</v>
      </c>
      <c r="P40" s="1">
        <f t="shared" si="4"/>
        <v>2.7597999999999998</v>
      </c>
      <c r="Q40" s="5"/>
      <c r="R40" s="5"/>
      <c r="S40" s="1"/>
      <c r="T40" s="1">
        <f t="shared" si="5"/>
        <v>23.986158417276616</v>
      </c>
      <c r="U40" s="1">
        <f t="shared" si="6"/>
        <v>23.986158417276616</v>
      </c>
      <c r="V40" s="1">
        <v>2.8868</v>
      </c>
      <c r="W40" s="1">
        <v>2.1015999999999999</v>
      </c>
      <c r="X40" s="1">
        <v>3.2591999999999999</v>
      </c>
      <c r="Y40" s="1">
        <v>4.5514000000000001</v>
      </c>
      <c r="Z40" s="1">
        <v>5.5015999999999998</v>
      </c>
      <c r="AA40" s="1">
        <v>5.2450000000000001</v>
      </c>
      <c r="AB40" s="1" t="s">
        <v>51</v>
      </c>
      <c r="AC40" s="1">
        <f t="shared" si="8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idden="1" x14ac:dyDescent="0.25">
      <c r="A41" s="1" t="s">
        <v>80</v>
      </c>
      <c r="B41" s="1" t="s">
        <v>31</v>
      </c>
      <c r="C41" s="1">
        <v>428.63799999999998</v>
      </c>
      <c r="D41" s="1">
        <v>454.05900000000003</v>
      </c>
      <c r="E41" s="1">
        <v>285.67700000000002</v>
      </c>
      <c r="F41" s="1">
        <v>524.26599999999996</v>
      </c>
      <c r="G41" s="6">
        <v>1</v>
      </c>
      <c r="H41" s="1">
        <v>45</v>
      </c>
      <c r="I41" s="1" t="s">
        <v>32</v>
      </c>
      <c r="J41" s="1">
        <v>283.70100000000002</v>
      </c>
      <c r="K41" s="1">
        <f t="shared" si="7"/>
        <v>1.9759999999999991</v>
      </c>
      <c r="L41" s="1"/>
      <c r="M41" s="1"/>
      <c r="N41" s="1">
        <v>204.3600000000001</v>
      </c>
      <c r="O41" s="25">
        <f>VLOOKUP(A41,[1]Sheet!$A:$P,16,0)</f>
        <v>20</v>
      </c>
      <c r="P41" s="1">
        <f t="shared" si="4"/>
        <v>57.135400000000004</v>
      </c>
      <c r="Q41" s="5"/>
      <c r="R41" s="5"/>
      <c r="S41" s="1"/>
      <c r="T41" s="1">
        <f t="shared" si="5"/>
        <v>12.752619216807794</v>
      </c>
      <c r="U41" s="1">
        <f t="shared" si="6"/>
        <v>12.752619216807794</v>
      </c>
      <c r="V41" s="1">
        <v>68.092399999999998</v>
      </c>
      <c r="W41" s="1">
        <v>61.094399999999993</v>
      </c>
      <c r="X41" s="1">
        <v>54.168799999999997</v>
      </c>
      <c r="Y41" s="1">
        <v>55.911199999999987</v>
      </c>
      <c r="Z41" s="1">
        <v>65.547200000000004</v>
      </c>
      <c r="AA41" s="1">
        <v>66.084000000000003</v>
      </c>
      <c r="AB41" s="1"/>
      <c r="AC41" s="1">
        <f t="shared" si="8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idden="1" x14ac:dyDescent="0.25">
      <c r="A42" s="1" t="s">
        <v>81</v>
      </c>
      <c r="B42" s="1" t="s">
        <v>31</v>
      </c>
      <c r="C42" s="1">
        <v>256.93400000000003</v>
      </c>
      <c r="D42" s="1">
        <v>388.15499999999997</v>
      </c>
      <c r="E42" s="1">
        <v>171.79599999999999</v>
      </c>
      <c r="F42" s="1">
        <v>415.03</v>
      </c>
      <c r="G42" s="6">
        <v>1</v>
      </c>
      <c r="H42" s="1">
        <v>45</v>
      </c>
      <c r="I42" s="1" t="s">
        <v>32</v>
      </c>
      <c r="J42" s="1">
        <v>172.9</v>
      </c>
      <c r="K42" s="1">
        <f t="shared" si="7"/>
        <v>-1.1040000000000134</v>
      </c>
      <c r="L42" s="1"/>
      <c r="M42" s="1"/>
      <c r="N42" s="1">
        <v>127.4293000000002</v>
      </c>
      <c r="O42" s="25">
        <f>VLOOKUP(A42,[1]Sheet!$A:$P,16,0)</f>
        <v>97.636299999999977</v>
      </c>
      <c r="P42" s="1">
        <f t="shared" si="4"/>
        <v>34.359200000000001</v>
      </c>
      <c r="Q42" s="5"/>
      <c r="R42" s="5"/>
      <c r="S42" s="1"/>
      <c r="T42" s="1">
        <f t="shared" si="5"/>
        <v>15.787890870567423</v>
      </c>
      <c r="U42" s="1">
        <f t="shared" si="6"/>
        <v>15.787890870567423</v>
      </c>
      <c r="V42" s="1">
        <v>42.427599999999998</v>
      </c>
      <c r="W42" s="1">
        <v>40.470999999999997</v>
      </c>
      <c r="X42" s="1">
        <v>37.970999999999997</v>
      </c>
      <c r="Y42" s="1">
        <v>36.925400000000003</v>
      </c>
      <c r="Z42" s="1">
        <v>40.059399999999997</v>
      </c>
      <c r="AA42" s="1">
        <v>44.77</v>
      </c>
      <c r="AB42" s="1"/>
      <c r="AC42" s="1">
        <f t="shared" si="8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idden="1" x14ac:dyDescent="0.25">
      <c r="A43" s="1" t="s">
        <v>82</v>
      </c>
      <c r="B43" s="1" t="s">
        <v>31</v>
      </c>
      <c r="C43" s="1">
        <v>18.786000000000001</v>
      </c>
      <c r="D43" s="1">
        <v>17.794</v>
      </c>
      <c r="E43" s="1">
        <v>13.045</v>
      </c>
      <c r="F43" s="1">
        <v>21.341000000000001</v>
      </c>
      <c r="G43" s="6">
        <v>1</v>
      </c>
      <c r="H43" s="1">
        <v>45</v>
      </c>
      <c r="I43" s="1" t="s">
        <v>32</v>
      </c>
      <c r="J43" s="1">
        <v>12.4</v>
      </c>
      <c r="K43" s="1">
        <f t="shared" si="7"/>
        <v>0.64499999999999957</v>
      </c>
      <c r="L43" s="1"/>
      <c r="M43" s="1"/>
      <c r="N43" s="1">
        <v>10</v>
      </c>
      <c r="O43" s="25"/>
      <c r="P43" s="1">
        <f t="shared" si="4"/>
        <v>2.609</v>
      </c>
      <c r="Q43" s="5"/>
      <c r="R43" s="5"/>
      <c r="S43" s="1"/>
      <c r="T43" s="1">
        <f t="shared" si="5"/>
        <v>12.012648524338827</v>
      </c>
      <c r="U43" s="1">
        <f t="shared" si="6"/>
        <v>12.012648524338827</v>
      </c>
      <c r="V43" s="1">
        <v>2.9243999999999999</v>
      </c>
      <c r="W43" s="1">
        <v>3.0644</v>
      </c>
      <c r="X43" s="1">
        <v>1.4423999999999999</v>
      </c>
      <c r="Y43" s="1">
        <v>1.4388000000000001</v>
      </c>
      <c r="Z43" s="1">
        <v>1.5795999999999999</v>
      </c>
      <c r="AA43" s="1">
        <v>1.298</v>
      </c>
      <c r="AB43" s="1"/>
      <c r="AC43" s="1">
        <f t="shared" si="8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idden="1" x14ac:dyDescent="0.25">
      <c r="A44" s="11" t="s">
        <v>83</v>
      </c>
      <c r="B44" s="11" t="s">
        <v>31</v>
      </c>
      <c r="C44" s="11">
        <v>17.734999999999999</v>
      </c>
      <c r="D44" s="11">
        <v>0.26500000000000001</v>
      </c>
      <c r="E44" s="11">
        <v>-1.3879999999999999</v>
      </c>
      <c r="F44" s="11"/>
      <c r="G44" s="12">
        <v>0</v>
      </c>
      <c r="H44" s="11" t="e">
        <v>#N/A</v>
      </c>
      <c r="I44" s="11" t="s">
        <v>47</v>
      </c>
      <c r="J44" s="11">
        <v>4</v>
      </c>
      <c r="K44" s="11">
        <f t="shared" si="7"/>
        <v>-5.3879999999999999</v>
      </c>
      <c r="L44" s="11"/>
      <c r="M44" s="11"/>
      <c r="N44" s="11"/>
      <c r="O44" s="29"/>
      <c r="P44" s="11">
        <f t="shared" si="4"/>
        <v>-0.27759999999999996</v>
      </c>
      <c r="Q44" s="13"/>
      <c r="R44" s="13"/>
      <c r="S44" s="11"/>
      <c r="T44" s="11">
        <f t="shared" si="5"/>
        <v>0</v>
      </c>
      <c r="U44" s="11">
        <f t="shared" si="6"/>
        <v>0</v>
      </c>
      <c r="V44" s="11">
        <v>0</v>
      </c>
      <c r="W44" s="11">
        <v>0.2782</v>
      </c>
      <c r="X44" s="11">
        <v>1.9198</v>
      </c>
      <c r="Y44" s="11">
        <v>1.6415999999999999</v>
      </c>
      <c r="Z44" s="11">
        <v>2.3997999999999999</v>
      </c>
      <c r="AA44" s="11">
        <v>2.3997999999999999</v>
      </c>
      <c r="AB44" s="11" t="s">
        <v>84</v>
      </c>
      <c r="AC44" s="11">
        <f t="shared" si="8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idden="1" x14ac:dyDescent="0.25">
      <c r="A45" s="1" t="s">
        <v>85</v>
      </c>
      <c r="B45" s="1" t="s">
        <v>42</v>
      </c>
      <c r="C45" s="1">
        <v>1118</v>
      </c>
      <c r="D45" s="1">
        <v>1104</v>
      </c>
      <c r="E45" s="1">
        <v>614</v>
      </c>
      <c r="F45" s="1">
        <v>1439</v>
      </c>
      <c r="G45" s="6">
        <v>0.4</v>
      </c>
      <c r="H45" s="1">
        <v>45</v>
      </c>
      <c r="I45" s="1" t="s">
        <v>32</v>
      </c>
      <c r="J45" s="1">
        <v>612</v>
      </c>
      <c r="K45" s="1">
        <f t="shared" si="7"/>
        <v>2</v>
      </c>
      <c r="L45" s="1"/>
      <c r="M45" s="1"/>
      <c r="N45" s="1">
        <v>454.7</v>
      </c>
      <c r="O45" s="25">
        <f>VLOOKUP(A45,[1]Sheet!$A:$P,16,0)</f>
        <v>867.60000000000036</v>
      </c>
      <c r="P45" s="1">
        <f t="shared" si="4"/>
        <v>122.8</v>
      </c>
      <c r="Q45" s="5"/>
      <c r="R45" s="5"/>
      <c r="S45" s="1"/>
      <c r="T45" s="1">
        <f t="shared" si="5"/>
        <v>15.421009771986972</v>
      </c>
      <c r="U45" s="1">
        <f t="shared" si="6"/>
        <v>15.421009771986972</v>
      </c>
      <c r="V45" s="1">
        <v>115.8</v>
      </c>
      <c r="W45" s="1">
        <v>100.2</v>
      </c>
      <c r="X45" s="1">
        <v>105.6</v>
      </c>
      <c r="Y45" s="1">
        <v>127.4</v>
      </c>
      <c r="Z45" s="1">
        <v>151.6</v>
      </c>
      <c r="AA45" s="1">
        <v>140.80000000000001</v>
      </c>
      <c r="AB45" s="1"/>
      <c r="AC45" s="1">
        <f t="shared" si="8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42</v>
      </c>
      <c r="C46" s="1">
        <v>61</v>
      </c>
      <c r="D46" s="20">
        <v>150</v>
      </c>
      <c r="E46" s="20">
        <v>24</v>
      </c>
      <c r="F46" s="21">
        <v>171</v>
      </c>
      <c r="G46" s="24">
        <v>0.45</v>
      </c>
      <c r="H46" s="20">
        <v>50</v>
      </c>
      <c r="I46" s="20" t="s">
        <v>32</v>
      </c>
      <c r="J46" s="20">
        <v>24</v>
      </c>
      <c r="K46" s="20">
        <f t="shared" si="7"/>
        <v>0</v>
      </c>
      <c r="L46" s="20"/>
      <c r="M46" s="20"/>
      <c r="N46" s="20"/>
      <c r="O46" s="28">
        <f>VLOOKUP(A46,[1]Sheet!$A:$P,16,0)</f>
        <v>108.8</v>
      </c>
      <c r="P46" s="1">
        <f t="shared" si="4"/>
        <v>4.8</v>
      </c>
      <c r="Q46" s="5"/>
      <c r="R46" s="5" t="s">
        <v>179</v>
      </c>
      <c r="S46" s="1" t="s">
        <v>180</v>
      </c>
      <c r="T46" s="1">
        <f t="shared" si="5"/>
        <v>35.625</v>
      </c>
      <c r="U46" s="1">
        <f t="shared" si="6"/>
        <v>35.625</v>
      </c>
      <c r="V46" s="1">
        <v>5</v>
      </c>
      <c r="W46" s="1">
        <v>5.8</v>
      </c>
      <c r="X46" s="1">
        <v>5.8</v>
      </c>
      <c r="Y46" s="1">
        <v>5.6</v>
      </c>
      <c r="Z46" s="1">
        <v>6.4</v>
      </c>
      <c r="AA46" s="1">
        <v>5.8</v>
      </c>
      <c r="AB46" s="1"/>
      <c r="AC46" s="1">
        <f t="shared" si="8"/>
        <v>0</v>
      </c>
      <c r="AD46" s="34">
        <v>10</v>
      </c>
      <c r="AE46" s="34">
        <v>100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idden="1" x14ac:dyDescent="0.25">
      <c r="A47" s="1" t="s">
        <v>87</v>
      </c>
      <c r="B47" s="1" t="s">
        <v>31</v>
      </c>
      <c r="C47" s="1">
        <v>57.359000000000002</v>
      </c>
      <c r="D47" s="1">
        <v>78.540000000000006</v>
      </c>
      <c r="E47" s="1">
        <v>13.204000000000001</v>
      </c>
      <c r="F47" s="1">
        <v>93.174999999999997</v>
      </c>
      <c r="G47" s="6">
        <v>1</v>
      </c>
      <c r="H47" s="1">
        <v>45</v>
      </c>
      <c r="I47" s="1" t="s">
        <v>32</v>
      </c>
      <c r="J47" s="1">
        <v>12.7</v>
      </c>
      <c r="K47" s="1">
        <f t="shared" si="7"/>
        <v>0.50400000000000134</v>
      </c>
      <c r="L47" s="1"/>
      <c r="M47" s="1"/>
      <c r="N47" s="1">
        <v>10.55700000000002</v>
      </c>
      <c r="O47" s="25"/>
      <c r="P47" s="1">
        <f t="shared" si="4"/>
        <v>2.6408</v>
      </c>
      <c r="Q47" s="5"/>
      <c r="R47" s="5"/>
      <c r="S47" s="1"/>
      <c r="T47" s="1">
        <f t="shared" si="5"/>
        <v>39.280521054226</v>
      </c>
      <c r="U47" s="1">
        <f t="shared" si="6"/>
        <v>39.280521054226</v>
      </c>
      <c r="V47" s="1">
        <v>8.2480000000000011</v>
      </c>
      <c r="W47" s="1">
        <v>7.7007999999999992</v>
      </c>
      <c r="X47" s="1">
        <v>5.2713999999999999</v>
      </c>
      <c r="Y47" s="1">
        <v>5.8452000000000002</v>
      </c>
      <c r="Z47" s="1">
        <v>6.4284000000000008</v>
      </c>
      <c r="AA47" s="1">
        <v>6.6932</v>
      </c>
      <c r="AB47" s="1"/>
      <c r="AC47" s="1">
        <f t="shared" si="8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42</v>
      </c>
      <c r="C48" s="1">
        <v>88</v>
      </c>
      <c r="D48" s="20">
        <v>939</v>
      </c>
      <c r="E48" s="20">
        <v>57</v>
      </c>
      <c r="F48" s="21">
        <v>953</v>
      </c>
      <c r="G48" s="24">
        <v>0.35</v>
      </c>
      <c r="H48" s="20">
        <v>40</v>
      </c>
      <c r="I48" s="20" t="s">
        <v>32</v>
      </c>
      <c r="J48" s="20">
        <v>62</v>
      </c>
      <c r="K48" s="20">
        <f t="shared" si="7"/>
        <v>-5</v>
      </c>
      <c r="L48" s="20"/>
      <c r="M48" s="20"/>
      <c r="N48" s="20">
        <v>27.099999999999991</v>
      </c>
      <c r="O48" s="28">
        <f>VLOOKUP(A48,[1]Sheet!$A:$P,16,0)</f>
        <v>833.80000000000041</v>
      </c>
      <c r="P48" s="1">
        <f t="shared" si="4"/>
        <v>11.4</v>
      </c>
      <c r="Q48" s="5"/>
      <c r="R48" s="5" t="s">
        <v>179</v>
      </c>
      <c r="S48" s="1" t="s">
        <v>180</v>
      </c>
      <c r="T48" s="1">
        <f t="shared" si="5"/>
        <v>85.973684210526315</v>
      </c>
      <c r="U48" s="1">
        <f t="shared" si="6"/>
        <v>85.973684210526315</v>
      </c>
      <c r="V48" s="1">
        <v>13.6</v>
      </c>
      <c r="W48" s="1">
        <v>14.2</v>
      </c>
      <c r="X48" s="1">
        <v>11.8</v>
      </c>
      <c r="Y48" s="1">
        <v>10.8</v>
      </c>
      <c r="Z48" s="1">
        <v>14.4</v>
      </c>
      <c r="AA48" s="1">
        <v>15</v>
      </c>
      <c r="AB48" s="1"/>
      <c r="AC48" s="1">
        <f t="shared" si="8"/>
        <v>0</v>
      </c>
      <c r="AD48" s="34">
        <v>140</v>
      </c>
      <c r="AE48" s="34">
        <v>840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idden="1" x14ac:dyDescent="0.25">
      <c r="A49" s="1" t="s">
        <v>89</v>
      </c>
      <c r="B49" s="1" t="s">
        <v>31</v>
      </c>
      <c r="C49" s="1">
        <v>51.78</v>
      </c>
      <c r="D49" s="1">
        <v>120.961</v>
      </c>
      <c r="E49" s="1">
        <v>51.466000000000001</v>
      </c>
      <c r="F49" s="1">
        <v>108.30500000000001</v>
      </c>
      <c r="G49" s="6">
        <v>1</v>
      </c>
      <c r="H49" s="1">
        <v>40</v>
      </c>
      <c r="I49" s="1" t="s">
        <v>32</v>
      </c>
      <c r="J49" s="1">
        <v>52.8</v>
      </c>
      <c r="K49" s="1">
        <f t="shared" si="7"/>
        <v>-1.3339999999999961</v>
      </c>
      <c r="L49" s="1"/>
      <c r="M49" s="1"/>
      <c r="N49" s="1">
        <v>20.1294</v>
      </c>
      <c r="O49" s="25"/>
      <c r="P49" s="1">
        <f t="shared" si="4"/>
        <v>10.293200000000001</v>
      </c>
      <c r="Q49" s="5"/>
      <c r="R49" s="5"/>
      <c r="S49" s="1"/>
      <c r="T49" s="1">
        <f t="shared" si="5"/>
        <v>12.477596860062954</v>
      </c>
      <c r="U49" s="1">
        <f t="shared" si="6"/>
        <v>12.477596860062954</v>
      </c>
      <c r="V49" s="1">
        <v>11.7082</v>
      </c>
      <c r="W49" s="1">
        <v>11.6972</v>
      </c>
      <c r="X49" s="1">
        <v>11.0528</v>
      </c>
      <c r="Y49" s="1">
        <v>11.7264</v>
      </c>
      <c r="Z49" s="1">
        <v>9.3664000000000005</v>
      </c>
      <c r="AA49" s="1">
        <v>7.3962000000000003</v>
      </c>
      <c r="AB49" s="1"/>
      <c r="AC49" s="1">
        <f t="shared" si="8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hidden="1" x14ac:dyDescent="0.25">
      <c r="A50" s="1" t="s">
        <v>90</v>
      </c>
      <c r="B50" s="1" t="s">
        <v>42</v>
      </c>
      <c r="C50" s="1">
        <v>485</v>
      </c>
      <c r="D50" s="1"/>
      <c r="E50" s="1">
        <v>184</v>
      </c>
      <c r="F50" s="1">
        <v>141</v>
      </c>
      <c r="G50" s="6">
        <v>0.4</v>
      </c>
      <c r="H50" s="1">
        <v>40</v>
      </c>
      <c r="I50" s="1" t="s">
        <v>32</v>
      </c>
      <c r="J50" s="1">
        <v>186</v>
      </c>
      <c r="K50" s="1">
        <f t="shared" si="7"/>
        <v>-2</v>
      </c>
      <c r="L50" s="1"/>
      <c r="M50" s="1"/>
      <c r="N50" s="1">
        <v>118.2</v>
      </c>
      <c r="O50" s="25"/>
      <c r="P50" s="1">
        <f t="shared" si="4"/>
        <v>36.799999999999997</v>
      </c>
      <c r="Q50" s="5"/>
      <c r="R50" s="5"/>
      <c r="S50" s="1"/>
      <c r="T50" s="1">
        <f t="shared" si="5"/>
        <v>7.0434782608695654</v>
      </c>
      <c r="U50" s="1">
        <f t="shared" si="6"/>
        <v>7.0434782608695654</v>
      </c>
      <c r="V50" s="1">
        <v>39.6</v>
      </c>
      <c r="W50" s="1">
        <v>34.6</v>
      </c>
      <c r="X50" s="1">
        <v>28.6</v>
      </c>
      <c r="Y50" s="1">
        <v>42.4</v>
      </c>
      <c r="Z50" s="1">
        <v>57.8</v>
      </c>
      <c r="AA50" s="1">
        <v>60.8</v>
      </c>
      <c r="AB50" s="1"/>
      <c r="AC50" s="1">
        <f t="shared" si="8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idden="1" x14ac:dyDescent="0.25">
      <c r="A51" s="1" t="s">
        <v>91</v>
      </c>
      <c r="B51" s="1" t="s">
        <v>42</v>
      </c>
      <c r="C51" s="1">
        <v>1150</v>
      </c>
      <c r="D51" s="1">
        <v>36</v>
      </c>
      <c r="E51" s="1">
        <v>464</v>
      </c>
      <c r="F51" s="1">
        <v>605</v>
      </c>
      <c r="G51" s="6">
        <v>0.4</v>
      </c>
      <c r="H51" s="1">
        <v>45</v>
      </c>
      <c r="I51" s="1" t="s">
        <v>32</v>
      </c>
      <c r="J51" s="1">
        <v>466</v>
      </c>
      <c r="K51" s="1">
        <f t="shared" si="7"/>
        <v>-2</v>
      </c>
      <c r="L51" s="1"/>
      <c r="M51" s="1"/>
      <c r="N51" s="1"/>
      <c r="O51" s="25"/>
      <c r="P51" s="1">
        <f t="shared" si="4"/>
        <v>92.8</v>
      </c>
      <c r="Q51" s="5"/>
      <c r="R51" s="5"/>
      <c r="S51" s="1"/>
      <c r="T51" s="1">
        <f t="shared" si="5"/>
        <v>6.5193965517241379</v>
      </c>
      <c r="U51" s="1">
        <f t="shared" si="6"/>
        <v>6.5193965517241379</v>
      </c>
      <c r="V51" s="1">
        <v>65</v>
      </c>
      <c r="W51" s="1">
        <v>58</v>
      </c>
      <c r="X51" s="1">
        <v>42.2</v>
      </c>
      <c r="Y51" s="1">
        <v>53</v>
      </c>
      <c r="Z51" s="1">
        <v>122.8</v>
      </c>
      <c r="AA51" s="1">
        <v>122.8</v>
      </c>
      <c r="AB51" s="1"/>
      <c r="AC51" s="1">
        <f t="shared" si="8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hidden="1" x14ac:dyDescent="0.25">
      <c r="A52" s="1" t="s">
        <v>92</v>
      </c>
      <c r="B52" s="1" t="s">
        <v>42</v>
      </c>
      <c r="C52" s="1">
        <v>861</v>
      </c>
      <c r="D52" s="1">
        <v>282</v>
      </c>
      <c r="E52" s="1">
        <v>495</v>
      </c>
      <c r="F52" s="1">
        <v>488</v>
      </c>
      <c r="G52" s="6">
        <v>0.4</v>
      </c>
      <c r="H52" s="1">
        <v>40</v>
      </c>
      <c r="I52" s="1" t="s">
        <v>32</v>
      </c>
      <c r="J52" s="1">
        <v>495</v>
      </c>
      <c r="K52" s="1">
        <f t="shared" si="7"/>
        <v>0</v>
      </c>
      <c r="L52" s="1"/>
      <c r="M52" s="1"/>
      <c r="N52" s="1">
        <v>393.20000000000027</v>
      </c>
      <c r="O52" s="25"/>
      <c r="P52" s="1">
        <f t="shared" si="4"/>
        <v>99</v>
      </c>
      <c r="Q52" s="5"/>
      <c r="R52" s="5"/>
      <c r="S52" s="1"/>
      <c r="T52" s="1">
        <f t="shared" si="5"/>
        <v>8.9010101010101046</v>
      </c>
      <c r="U52" s="1">
        <f t="shared" si="6"/>
        <v>8.9010101010101046</v>
      </c>
      <c r="V52" s="1">
        <v>98.4</v>
      </c>
      <c r="W52" s="1">
        <v>84</v>
      </c>
      <c r="X52" s="1">
        <v>88.8</v>
      </c>
      <c r="Y52" s="1">
        <v>110.4</v>
      </c>
      <c r="Z52" s="1">
        <v>120</v>
      </c>
      <c r="AA52" s="1">
        <v>108.8</v>
      </c>
      <c r="AB52" s="1"/>
      <c r="AC52" s="1">
        <f t="shared" si="8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31</v>
      </c>
      <c r="C53" s="1">
        <v>68.519000000000005</v>
      </c>
      <c r="D53" s="20">
        <v>420.37299999999999</v>
      </c>
      <c r="E53" s="20">
        <v>53.975999999999999</v>
      </c>
      <c r="F53" s="21">
        <v>430.83199999999999</v>
      </c>
      <c r="G53" s="24">
        <v>1</v>
      </c>
      <c r="H53" s="20">
        <v>50</v>
      </c>
      <c r="I53" s="20" t="s">
        <v>32</v>
      </c>
      <c r="J53" s="20">
        <v>52.5</v>
      </c>
      <c r="K53" s="20">
        <f t="shared" si="7"/>
        <v>1.4759999999999991</v>
      </c>
      <c r="L53" s="20"/>
      <c r="M53" s="20"/>
      <c r="N53" s="20">
        <v>25.127100000000041</v>
      </c>
      <c r="O53" s="28">
        <f>VLOOKUP(A53,[1]Sheet!$A:$P,16,0)</f>
        <v>284.73709999999937</v>
      </c>
      <c r="P53" s="1">
        <f t="shared" si="4"/>
        <v>10.795199999999999</v>
      </c>
      <c r="Q53" s="5"/>
      <c r="R53" s="5" t="s">
        <v>179</v>
      </c>
      <c r="S53" s="1" t="s">
        <v>180</v>
      </c>
      <c r="T53" s="1">
        <f t="shared" si="5"/>
        <v>42.237207277308435</v>
      </c>
      <c r="U53" s="1">
        <f t="shared" si="6"/>
        <v>42.237207277308435</v>
      </c>
      <c r="V53" s="1">
        <v>12.2568</v>
      </c>
      <c r="W53" s="1">
        <v>11.728</v>
      </c>
      <c r="X53" s="1">
        <v>15.8802</v>
      </c>
      <c r="Y53" s="1">
        <v>16.4114</v>
      </c>
      <c r="Z53" s="1">
        <v>10.2416</v>
      </c>
      <c r="AA53" s="1">
        <v>9.4308000000000014</v>
      </c>
      <c r="AB53" s="1"/>
      <c r="AC53" s="1">
        <f t="shared" si="8"/>
        <v>0</v>
      </c>
      <c r="AD53" s="34">
        <v>35</v>
      </c>
      <c r="AE53" s="34">
        <v>350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31</v>
      </c>
      <c r="C54" s="1">
        <v>94.546999999999997</v>
      </c>
      <c r="D54" s="20">
        <v>756.19799999999998</v>
      </c>
      <c r="E54" s="20">
        <v>84.677999999999997</v>
      </c>
      <c r="F54" s="21">
        <v>754.22400000000005</v>
      </c>
      <c r="G54" s="24">
        <v>1</v>
      </c>
      <c r="H54" s="20">
        <v>50</v>
      </c>
      <c r="I54" s="20" t="s">
        <v>32</v>
      </c>
      <c r="J54" s="20">
        <v>84.932000000000002</v>
      </c>
      <c r="K54" s="20">
        <f t="shared" si="7"/>
        <v>-0.25400000000000489</v>
      </c>
      <c r="L54" s="20"/>
      <c r="M54" s="20"/>
      <c r="N54" s="20">
        <v>15.37640000000002</v>
      </c>
      <c r="O54" s="28">
        <f>VLOOKUP(A54,[1]Sheet!$A:$P,16,0)</f>
        <v>605.0033999999996</v>
      </c>
      <c r="P54" s="1">
        <f t="shared" si="4"/>
        <v>16.935600000000001</v>
      </c>
      <c r="Q54" s="5"/>
      <c r="R54" s="5" t="s">
        <v>179</v>
      </c>
      <c r="S54" s="1" t="s">
        <v>180</v>
      </c>
      <c r="T54" s="1">
        <f t="shared" si="5"/>
        <v>45.442759630600627</v>
      </c>
      <c r="U54" s="1">
        <f t="shared" si="6"/>
        <v>45.442759630600627</v>
      </c>
      <c r="V54" s="1">
        <v>14.868399999999999</v>
      </c>
      <c r="W54" s="1">
        <v>14.368399999999999</v>
      </c>
      <c r="X54" s="1">
        <v>19.951599999999999</v>
      </c>
      <c r="Y54" s="1">
        <v>19.948399999999999</v>
      </c>
      <c r="Z54" s="1">
        <v>16.939599999999999</v>
      </c>
      <c r="AA54" s="1">
        <v>16.6312</v>
      </c>
      <c r="AB54" s="1"/>
      <c r="AC54" s="1">
        <f t="shared" si="8"/>
        <v>0</v>
      </c>
      <c r="AD54" s="34">
        <v>60</v>
      </c>
      <c r="AE54" s="34">
        <v>600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5" t="s">
        <v>95</v>
      </c>
      <c r="B55" s="15" t="s">
        <v>31</v>
      </c>
      <c r="C55" s="15">
        <v>0.04</v>
      </c>
      <c r="D55" s="20">
        <v>132.22999999999999</v>
      </c>
      <c r="E55" s="20"/>
      <c r="F55" s="21">
        <v>132.22999999999999</v>
      </c>
      <c r="G55" s="24">
        <v>0</v>
      </c>
      <c r="H55" s="20">
        <v>55</v>
      </c>
      <c r="I55" s="20" t="s">
        <v>32</v>
      </c>
      <c r="J55" s="20">
        <v>18.600000000000001</v>
      </c>
      <c r="K55" s="20">
        <f t="shared" si="7"/>
        <v>-18.600000000000001</v>
      </c>
      <c r="L55" s="20"/>
      <c r="M55" s="20"/>
      <c r="N55" s="20"/>
      <c r="O55" s="28">
        <f>VLOOKUP(A55,[1]Sheet!$A:$P,16,0)</f>
        <v>119.7846000000001</v>
      </c>
      <c r="P55" s="15">
        <f t="shared" si="4"/>
        <v>0</v>
      </c>
      <c r="Q55" s="17"/>
      <c r="R55" s="17" t="s">
        <v>179</v>
      </c>
      <c r="S55" s="15" t="s">
        <v>180</v>
      </c>
      <c r="T55" s="15" t="e">
        <f t="shared" si="5"/>
        <v>#DIV/0!</v>
      </c>
      <c r="U55" s="15" t="e">
        <f t="shared" si="6"/>
        <v>#DIV/0!</v>
      </c>
      <c r="V55" s="15">
        <v>0</v>
      </c>
      <c r="W55" s="15">
        <v>0</v>
      </c>
      <c r="X55" s="15">
        <v>16.003599999999999</v>
      </c>
      <c r="Y55" s="15">
        <v>18.736000000000001</v>
      </c>
      <c r="Z55" s="15">
        <v>6.9744000000000002</v>
      </c>
      <c r="AA55" s="15">
        <v>6.1231999999999998</v>
      </c>
      <c r="AB55" s="15" t="s">
        <v>96</v>
      </c>
      <c r="AC55" s="15">
        <f t="shared" si="8"/>
        <v>0</v>
      </c>
      <c r="AD55" s="34"/>
      <c r="AE55" s="34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hidden="1" x14ac:dyDescent="0.25">
      <c r="A56" s="15" t="s">
        <v>97</v>
      </c>
      <c r="B56" s="15" t="s">
        <v>31</v>
      </c>
      <c r="C56" s="15">
        <v>39.902999999999999</v>
      </c>
      <c r="D56" s="15">
        <v>28.5</v>
      </c>
      <c r="E56" s="15">
        <v>5.13</v>
      </c>
      <c r="F56" s="15"/>
      <c r="G56" s="16">
        <v>0</v>
      </c>
      <c r="H56" s="15">
        <v>40</v>
      </c>
      <c r="I56" s="15" t="s">
        <v>32</v>
      </c>
      <c r="J56" s="15">
        <v>4.8</v>
      </c>
      <c r="K56" s="15">
        <f t="shared" si="7"/>
        <v>0.33000000000000007</v>
      </c>
      <c r="L56" s="15"/>
      <c r="M56" s="15"/>
      <c r="N56" s="15"/>
      <c r="O56" s="30"/>
      <c r="P56" s="15">
        <f t="shared" si="4"/>
        <v>1.026</v>
      </c>
      <c r="Q56" s="17"/>
      <c r="R56" s="17"/>
      <c r="S56" s="15"/>
      <c r="T56" s="15">
        <f t="shared" si="5"/>
        <v>0</v>
      </c>
      <c r="U56" s="15">
        <f t="shared" si="6"/>
        <v>0</v>
      </c>
      <c r="V56" s="15">
        <v>0.72839999999999994</v>
      </c>
      <c r="W56" s="15">
        <v>0.72839999999999994</v>
      </c>
      <c r="X56" s="15">
        <v>0.14760000000000001</v>
      </c>
      <c r="Y56" s="15">
        <v>0.14760000000000001</v>
      </c>
      <c r="Z56" s="15">
        <v>0.29220000000000002</v>
      </c>
      <c r="AA56" s="15">
        <v>0.29220000000000002</v>
      </c>
      <c r="AB56" s="15" t="s">
        <v>98</v>
      </c>
      <c r="AC56" s="15">
        <f t="shared" si="8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hidden="1" x14ac:dyDescent="0.25">
      <c r="A57" s="1" t="s">
        <v>99</v>
      </c>
      <c r="B57" s="1" t="s">
        <v>31</v>
      </c>
      <c r="C57" s="1">
        <v>31.553999999999998</v>
      </c>
      <c r="D57" s="1">
        <v>29</v>
      </c>
      <c r="E57" s="1">
        <v>2.2240000000000002</v>
      </c>
      <c r="F57" s="1"/>
      <c r="G57" s="6">
        <v>1</v>
      </c>
      <c r="H57" s="1">
        <v>40</v>
      </c>
      <c r="I57" s="1" t="s">
        <v>32</v>
      </c>
      <c r="J57" s="1">
        <v>4.8</v>
      </c>
      <c r="K57" s="1">
        <f t="shared" si="7"/>
        <v>-2.5759999999999996</v>
      </c>
      <c r="L57" s="1"/>
      <c r="M57" s="1"/>
      <c r="N57" s="1"/>
      <c r="O57" s="25"/>
      <c r="P57" s="1">
        <f t="shared" si="4"/>
        <v>0.44480000000000003</v>
      </c>
      <c r="Q57" s="5"/>
      <c r="R57" s="5"/>
      <c r="S57" s="1"/>
      <c r="T57" s="1">
        <f t="shared" si="5"/>
        <v>0</v>
      </c>
      <c r="U57" s="1">
        <f t="shared" si="6"/>
        <v>0</v>
      </c>
      <c r="V57" s="1">
        <v>0.73960000000000004</v>
      </c>
      <c r="W57" s="1">
        <v>0.88619999999999999</v>
      </c>
      <c r="X57" s="1">
        <v>0.29380000000000001</v>
      </c>
      <c r="Y57" s="1">
        <v>0.1472</v>
      </c>
      <c r="Z57" s="1">
        <v>1.1732</v>
      </c>
      <c r="AA57" s="1">
        <v>1.1732</v>
      </c>
      <c r="AB57" s="1" t="s">
        <v>48</v>
      </c>
      <c r="AC57" s="1">
        <f t="shared" si="8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hidden="1" x14ac:dyDescent="0.25">
      <c r="A58" s="1" t="s">
        <v>100</v>
      </c>
      <c r="B58" s="1" t="s">
        <v>31</v>
      </c>
      <c r="C58" s="1">
        <v>442.07299999999998</v>
      </c>
      <c r="D58" s="1">
        <v>0.35599999999999998</v>
      </c>
      <c r="E58" s="1">
        <v>136.328</v>
      </c>
      <c r="F58" s="1">
        <v>284.58800000000002</v>
      </c>
      <c r="G58" s="6">
        <v>1</v>
      </c>
      <c r="H58" s="1">
        <v>40</v>
      </c>
      <c r="I58" s="1" t="s">
        <v>32</v>
      </c>
      <c r="J58" s="1">
        <v>137.24700000000001</v>
      </c>
      <c r="K58" s="1">
        <f t="shared" si="7"/>
        <v>-0.91900000000001114</v>
      </c>
      <c r="L58" s="1"/>
      <c r="M58" s="1"/>
      <c r="N58" s="1"/>
      <c r="O58" s="25"/>
      <c r="P58" s="1">
        <f t="shared" si="4"/>
        <v>27.265599999999999</v>
      </c>
      <c r="Q58" s="5"/>
      <c r="R58" s="5"/>
      <c r="S58" s="1"/>
      <c r="T58" s="1">
        <f t="shared" si="5"/>
        <v>10.4376210316296</v>
      </c>
      <c r="U58" s="1">
        <f t="shared" si="6"/>
        <v>10.4376210316296</v>
      </c>
      <c r="V58" s="1">
        <v>17.177199999999999</v>
      </c>
      <c r="W58" s="1">
        <v>19.298999999999999</v>
      </c>
      <c r="X58" s="1">
        <v>31.137799999999999</v>
      </c>
      <c r="Y58" s="1">
        <v>36.422600000000003</v>
      </c>
      <c r="Z58" s="1">
        <v>53.328599999999987</v>
      </c>
      <c r="AA58" s="1">
        <v>52.819600000000001</v>
      </c>
      <c r="AB58" s="1" t="s">
        <v>101</v>
      </c>
      <c r="AC58" s="1">
        <f t="shared" si="8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42</v>
      </c>
      <c r="C59" s="1">
        <v>810</v>
      </c>
      <c r="D59" s="20">
        <v>2256</v>
      </c>
      <c r="E59" s="20">
        <v>425</v>
      </c>
      <c r="F59" s="21">
        <v>2535</v>
      </c>
      <c r="G59" s="24">
        <v>0.4</v>
      </c>
      <c r="H59" s="20">
        <v>45</v>
      </c>
      <c r="I59" s="20" t="s">
        <v>32</v>
      </c>
      <c r="J59" s="20">
        <v>424</v>
      </c>
      <c r="K59" s="20">
        <f t="shared" si="7"/>
        <v>1</v>
      </c>
      <c r="L59" s="20"/>
      <c r="M59" s="20"/>
      <c r="N59" s="20">
        <v>211.39999999999989</v>
      </c>
      <c r="O59" s="28">
        <f>VLOOKUP(A59,[1]Sheet!$A:$P,16,0)</f>
        <v>2080.1999999999998</v>
      </c>
      <c r="P59" s="1">
        <f t="shared" si="4"/>
        <v>85</v>
      </c>
      <c r="Q59" s="5"/>
      <c r="R59" s="5" t="s">
        <v>179</v>
      </c>
      <c r="S59" s="1" t="s">
        <v>180</v>
      </c>
      <c r="T59" s="1">
        <f t="shared" si="5"/>
        <v>32.310588235294119</v>
      </c>
      <c r="U59" s="1">
        <f t="shared" si="6"/>
        <v>32.310588235294119</v>
      </c>
      <c r="V59" s="1">
        <v>77.599999999999994</v>
      </c>
      <c r="W59" s="1">
        <v>75.2</v>
      </c>
      <c r="X59" s="1">
        <v>87</v>
      </c>
      <c r="Y59" s="1">
        <v>98.8</v>
      </c>
      <c r="Z59" s="1">
        <v>113</v>
      </c>
      <c r="AA59" s="1">
        <v>107.8</v>
      </c>
      <c r="AB59" s="1"/>
      <c r="AC59" s="1">
        <f t="shared" si="8"/>
        <v>0</v>
      </c>
      <c r="AD59" s="34">
        <v>347</v>
      </c>
      <c r="AE59" s="34">
        <v>2082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31</v>
      </c>
      <c r="C60" s="1">
        <v>36.573</v>
      </c>
      <c r="D60" s="20">
        <v>186.36199999999999</v>
      </c>
      <c r="E60" s="20">
        <v>5.3280000000000003</v>
      </c>
      <c r="F60" s="21">
        <v>206.23500000000001</v>
      </c>
      <c r="G60" s="24">
        <v>1</v>
      </c>
      <c r="H60" s="20">
        <v>40</v>
      </c>
      <c r="I60" s="20" t="s">
        <v>32</v>
      </c>
      <c r="J60" s="20">
        <v>5.35</v>
      </c>
      <c r="K60" s="20">
        <f t="shared" si="7"/>
        <v>-2.1999999999999353E-2</v>
      </c>
      <c r="L60" s="20"/>
      <c r="M60" s="20"/>
      <c r="N60" s="20">
        <v>16.265299999999989</v>
      </c>
      <c r="O60" s="28">
        <f>VLOOKUP(A60,[1]Sheet!$A:$P,16,0)</f>
        <v>151.91909999999999</v>
      </c>
      <c r="P60" s="1">
        <f t="shared" si="4"/>
        <v>1.0656000000000001</v>
      </c>
      <c r="Q60" s="5"/>
      <c r="R60" s="5" t="s">
        <v>179</v>
      </c>
      <c r="S60" s="1" t="s">
        <v>180</v>
      </c>
      <c r="T60" s="1">
        <f t="shared" si="5"/>
        <v>208.80283408408408</v>
      </c>
      <c r="U60" s="1">
        <f t="shared" si="6"/>
        <v>208.80283408408408</v>
      </c>
      <c r="V60" s="1">
        <v>5.3213999999999997</v>
      </c>
      <c r="W60" s="1">
        <v>4.7869999999999999</v>
      </c>
      <c r="X60" s="1">
        <v>2.4462000000000002</v>
      </c>
      <c r="Y60" s="1">
        <v>2.7155999999999998</v>
      </c>
      <c r="Z60" s="1">
        <v>5.05</v>
      </c>
      <c r="AA60" s="1">
        <v>5.3346</v>
      </c>
      <c r="AB60" s="1"/>
      <c r="AC60" s="1">
        <f t="shared" si="8"/>
        <v>0</v>
      </c>
      <c r="AD60" s="34">
        <v>20</v>
      </c>
      <c r="AE60" s="34">
        <v>161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42</v>
      </c>
      <c r="C61" s="1">
        <v>45</v>
      </c>
      <c r="D61" s="20">
        <v>703</v>
      </c>
      <c r="E61" s="20">
        <v>70</v>
      </c>
      <c r="F61" s="21">
        <v>664</v>
      </c>
      <c r="G61" s="24">
        <v>0.35</v>
      </c>
      <c r="H61" s="20">
        <v>40</v>
      </c>
      <c r="I61" s="20" t="s">
        <v>32</v>
      </c>
      <c r="J61" s="20">
        <v>69</v>
      </c>
      <c r="K61" s="20">
        <f t="shared" si="7"/>
        <v>1</v>
      </c>
      <c r="L61" s="20"/>
      <c r="M61" s="20"/>
      <c r="N61" s="20">
        <v>15.19999999999999</v>
      </c>
      <c r="O61" s="28">
        <f>VLOOKUP(A61,[1]Sheet!$A:$P,16,0)</f>
        <v>523.59999999999991</v>
      </c>
      <c r="P61" s="1">
        <f t="shared" si="4"/>
        <v>14</v>
      </c>
      <c r="Q61" s="5"/>
      <c r="R61" s="5" t="s">
        <v>179</v>
      </c>
      <c r="S61" s="1" t="s">
        <v>180</v>
      </c>
      <c r="T61" s="1">
        <f t="shared" si="5"/>
        <v>48.51428571428572</v>
      </c>
      <c r="U61" s="1">
        <f t="shared" si="6"/>
        <v>48.51428571428572</v>
      </c>
      <c r="V61" s="1">
        <v>15.4</v>
      </c>
      <c r="W61" s="1">
        <v>17.2</v>
      </c>
      <c r="X61" s="1">
        <v>11.8</v>
      </c>
      <c r="Y61" s="1">
        <v>9.6</v>
      </c>
      <c r="Z61" s="1">
        <v>11</v>
      </c>
      <c r="AA61" s="1">
        <v>13.2</v>
      </c>
      <c r="AB61" s="1"/>
      <c r="AC61" s="1">
        <f t="shared" si="8"/>
        <v>0</v>
      </c>
      <c r="AD61" s="34">
        <v>88</v>
      </c>
      <c r="AE61" s="34">
        <v>528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hidden="1" x14ac:dyDescent="0.25">
      <c r="A62" s="11" t="s">
        <v>105</v>
      </c>
      <c r="B62" s="11" t="s">
        <v>31</v>
      </c>
      <c r="C62" s="11"/>
      <c r="D62" s="11"/>
      <c r="E62" s="11">
        <v>1.393</v>
      </c>
      <c r="F62" s="11">
        <v>-1.393</v>
      </c>
      <c r="G62" s="12">
        <v>0</v>
      </c>
      <c r="H62" s="11" t="e">
        <v>#N/A</v>
      </c>
      <c r="I62" s="11" t="s">
        <v>47</v>
      </c>
      <c r="J62" s="11">
        <v>1.393</v>
      </c>
      <c r="K62" s="11">
        <f t="shared" si="7"/>
        <v>0</v>
      </c>
      <c r="L62" s="11"/>
      <c r="M62" s="11"/>
      <c r="N62" s="11"/>
      <c r="O62" s="29"/>
      <c r="P62" s="11">
        <f t="shared" si="4"/>
        <v>0.27860000000000001</v>
      </c>
      <c r="Q62" s="13"/>
      <c r="R62" s="13"/>
      <c r="S62" s="11"/>
      <c r="T62" s="11">
        <f t="shared" si="5"/>
        <v>-5</v>
      </c>
      <c r="U62" s="11">
        <f t="shared" si="6"/>
        <v>-5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/>
      <c r="AC62" s="11">
        <f t="shared" si="8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106</v>
      </c>
      <c r="B63" s="1" t="s">
        <v>42</v>
      </c>
      <c r="C63" s="1">
        <v>21</v>
      </c>
      <c r="D63" s="20">
        <v>760</v>
      </c>
      <c r="E63" s="20">
        <v>16</v>
      </c>
      <c r="F63" s="21">
        <v>757</v>
      </c>
      <c r="G63" s="24">
        <v>0.4</v>
      </c>
      <c r="H63" s="20">
        <v>50</v>
      </c>
      <c r="I63" s="20" t="s">
        <v>32</v>
      </c>
      <c r="J63" s="20">
        <v>16</v>
      </c>
      <c r="K63" s="20">
        <f t="shared" si="7"/>
        <v>0</v>
      </c>
      <c r="L63" s="20"/>
      <c r="M63" s="20"/>
      <c r="N63" s="20"/>
      <c r="O63" s="28">
        <f>VLOOKUP(A63,[1]Sheet!$A:$P,16,0)</f>
        <v>726.80000000000018</v>
      </c>
      <c r="P63" s="1">
        <f t="shared" si="4"/>
        <v>3.2</v>
      </c>
      <c r="Q63" s="5"/>
      <c r="R63" s="5" t="s">
        <v>179</v>
      </c>
      <c r="S63" s="1" t="s">
        <v>180</v>
      </c>
      <c r="T63" s="1">
        <f t="shared" si="5"/>
        <v>236.5625</v>
      </c>
      <c r="U63" s="1">
        <f t="shared" si="6"/>
        <v>236.5625</v>
      </c>
      <c r="V63" s="1">
        <v>3.2</v>
      </c>
      <c r="W63" s="1">
        <v>3.2</v>
      </c>
      <c r="X63" s="1">
        <v>3.6</v>
      </c>
      <c r="Y63" s="1">
        <v>3.6</v>
      </c>
      <c r="Z63" s="1">
        <v>3.2</v>
      </c>
      <c r="AA63" s="1">
        <v>2.8</v>
      </c>
      <c r="AB63" s="1"/>
      <c r="AC63" s="1">
        <f t="shared" si="8"/>
        <v>0</v>
      </c>
      <c r="AD63" s="34">
        <v>70</v>
      </c>
      <c r="AE63" s="34">
        <v>700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hidden="1" x14ac:dyDescent="0.25">
      <c r="A64" s="11" t="s">
        <v>107</v>
      </c>
      <c r="B64" s="11" t="s">
        <v>42</v>
      </c>
      <c r="C64" s="11">
        <v>29</v>
      </c>
      <c r="D64" s="11"/>
      <c r="E64" s="11">
        <v>6</v>
      </c>
      <c r="F64" s="11">
        <v>23</v>
      </c>
      <c r="G64" s="12">
        <v>0</v>
      </c>
      <c r="H64" s="11" t="e">
        <v>#N/A</v>
      </c>
      <c r="I64" s="11" t="s">
        <v>47</v>
      </c>
      <c r="J64" s="11">
        <v>6</v>
      </c>
      <c r="K64" s="11">
        <f t="shared" si="7"/>
        <v>0</v>
      </c>
      <c r="L64" s="11"/>
      <c r="M64" s="11"/>
      <c r="N64" s="11"/>
      <c r="O64" s="29"/>
      <c r="P64" s="11">
        <f t="shared" si="4"/>
        <v>1.2</v>
      </c>
      <c r="Q64" s="13"/>
      <c r="R64" s="13"/>
      <c r="S64" s="11"/>
      <c r="T64" s="11">
        <f t="shared" si="5"/>
        <v>19.166666666666668</v>
      </c>
      <c r="U64" s="11">
        <f t="shared" si="6"/>
        <v>19.166666666666668</v>
      </c>
      <c r="V64" s="11">
        <v>0.6</v>
      </c>
      <c r="W64" s="11">
        <v>1.2</v>
      </c>
      <c r="X64" s="11">
        <v>1.8</v>
      </c>
      <c r="Y64" s="11">
        <v>1.2</v>
      </c>
      <c r="Z64" s="11">
        <v>0.2</v>
      </c>
      <c r="AA64" s="11">
        <v>0.2</v>
      </c>
      <c r="AB64" s="19" t="s">
        <v>108</v>
      </c>
      <c r="AC64" s="11">
        <f t="shared" si="8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hidden="1" x14ac:dyDescent="0.25">
      <c r="A65" s="1" t="s">
        <v>109</v>
      </c>
      <c r="B65" s="1" t="s">
        <v>42</v>
      </c>
      <c r="C65" s="1">
        <v>113</v>
      </c>
      <c r="D65" s="1">
        <v>534</v>
      </c>
      <c r="E65" s="1">
        <v>28</v>
      </c>
      <c r="F65" s="1">
        <v>615</v>
      </c>
      <c r="G65" s="6">
        <v>0.45</v>
      </c>
      <c r="H65" s="1">
        <v>45</v>
      </c>
      <c r="I65" s="1" t="s">
        <v>32</v>
      </c>
      <c r="J65" s="1">
        <v>26</v>
      </c>
      <c r="K65" s="1">
        <f t="shared" si="7"/>
        <v>2</v>
      </c>
      <c r="L65" s="1"/>
      <c r="M65" s="1"/>
      <c r="N65" s="1"/>
      <c r="O65" s="25">
        <f>VLOOKUP(A65,[1]Sheet!$A:$P,16,0)</f>
        <v>530.60000000000014</v>
      </c>
      <c r="P65" s="1">
        <f t="shared" si="4"/>
        <v>5.6</v>
      </c>
      <c r="Q65" s="5"/>
      <c r="R65" s="5"/>
      <c r="S65" s="1"/>
      <c r="T65" s="1">
        <f t="shared" si="5"/>
        <v>109.82142857142858</v>
      </c>
      <c r="U65" s="1">
        <f t="shared" si="6"/>
        <v>109.82142857142858</v>
      </c>
      <c r="V65" s="1">
        <v>6</v>
      </c>
      <c r="W65" s="1">
        <v>3.4</v>
      </c>
      <c r="X65" s="1">
        <v>0</v>
      </c>
      <c r="Y65" s="1">
        <v>1</v>
      </c>
      <c r="Z65" s="1">
        <v>9.8000000000000007</v>
      </c>
      <c r="AA65" s="1">
        <v>8.8000000000000007</v>
      </c>
      <c r="AB65" s="1"/>
      <c r="AC65" s="1">
        <f t="shared" si="8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hidden="1" x14ac:dyDescent="0.25">
      <c r="A66" s="1" t="s">
        <v>110</v>
      </c>
      <c r="B66" s="1" t="s">
        <v>42</v>
      </c>
      <c r="C66" s="1">
        <v>330</v>
      </c>
      <c r="D66" s="1"/>
      <c r="E66" s="1">
        <v>123</v>
      </c>
      <c r="F66" s="1">
        <v>109</v>
      </c>
      <c r="G66" s="6">
        <v>0.4</v>
      </c>
      <c r="H66" s="1">
        <v>40</v>
      </c>
      <c r="I66" s="1" t="s">
        <v>32</v>
      </c>
      <c r="J66" s="1">
        <v>126</v>
      </c>
      <c r="K66" s="1">
        <f t="shared" si="7"/>
        <v>-3</v>
      </c>
      <c r="L66" s="1"/>
      <c r="M66" s="1"/>
      <c r="N66" s="1">
        <v>85.399999999999977</v>
      </c>
      <c r="O66" s="25"/>
      <c r="P66" s="1">
        <f t="shared" si="4"/>
        <v>24.6</v>
      </c>
      <c r="Q66" s="5"/>
      <c r="R66" s="5"/>
      <c r="S66" s="1"/>
      <c r="T66" s="1">
        <f t="shared" si="5"/>
        <v>7.9024390243902429</v>
      </c>
      <c r="U66" s="1">
        <f t="shared" si="6"/>
        <v>7.9024390243902429</v>
      </c>
      <c r="V66" s="1">
        <v>27.2</v>
      </c>
      <c r="W66" s="1">
        <v>23.2</v>
      </c>
      <c r="X66" s="1">
        <v>16.600000000000001</v>
      </c>
      <c r="Y66" s="1">
        <v>26</v>
      </c>
      <c r="Z66" s="1">
        <v>38</v>
      </c>
      <c r="AA66" s="1">
        <v>33</v>
      </c>
      <c r="AB66" s="1"/>
      <c r="AC66" s="1">
        <f t="shared" si="8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hidden="1" x14ac:dyDescent="0.25">
      <c r="A67" s="1" t="s">
        <v>111</v>
      </c>
      <c r="B67" s="1" t="s">
        <v>31</v>
      </c>
      <c r="C67" s="1">
        <v>61.207999999999998</v>
      </c>
      <c r="D67" s="1">
        <v>287.60500000000002</v>
      </c>
      <c r="E67" s="1">
        <v>52.185000000000002</v>
      </c>
      <c r="F67" s="1">
        <v>284.33800000000002</v>
      </c>
      <c r="G67" s="6">
        <v>1</v>
      </c>
      <c r="H67" s="1">
        <v>40</v>
      </c>
      <c r="I67" s="1" t="s">
        <v>32</v>
      </c>
      <c r="J67" s="1">
        <v>52.6</v>
      </c>
      <c r="K67" s="1">
        <f t="shared" si="7"/>
        <v>-0.41499999999999915</v>
      </c>
      <c r="L67" s="1"/>
      <c r="M67" s="1"/>
      <c r="N67" s="1">
        <v>47.610300000000002</v>
      </c>
      <c r="O67" s="25">
        <f>VLOOKUP(A67,[1]Sheet!$A:$P,16,0)</f>
        <v>222.73780000000019</v>
      </c>
      <c r="P67" s="1">
        <f t="shared" si="4"/>
        <v>10.437000000000001</v>
      </c>
      <c r="Q67" s="5"/>
      <c r="R67" s="5"/>
      <c r="S67" s="1"/>
      <c r="T67" s="1">
        <f t="shared" si="5"/>
        <v>31.804953530708055</v>
      </c>
      <c r="U67" s="1">
        <f t="shared" si="6"/>
        <v>31.804953530708055</v>
      </c>
      <c r="V67" s="1">
        <v>10.282400000000001</v>
      </c>
      <c r="W67" s="1">
        <v>8.1074000000000002</v>
      </c>
      <c r="X67" s="1">
        <v>7.9531999999999998</v>
      </c>
      <c r="Y67" s="1">
        <v>9.6810000000000009</v>
      </c>
      <c r="Z67" s="1">
        <v>9.1004000000000005</v>
      </c>
      <c r="AA67" s="1">
        <v>9.3978000000000002</v>
      </c>
      <c r="AB67" s="1"/>
      <c r="AC67" s="1">
        <f t="shared" si="8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hidden="1" x14ac:dyDescent="0.25">
      <c r="A68" s="11" t="s">
        <v>112</v>
      </c>
      <c r="B68" s="11" t="s">
        <v>42</v>
      </c>
      <c r="C68" s="11">
        <v>2</v>
      </c>
      <c r="D68" s="11"/>
      <c r="E68" s="11"/>
      <c r="F68" s="11"/>
      <c r="G68" s="12">
        <v>0</v>
      </c>
      <c r="H68" s="11">
        <v>35</v>
      </c>
      <c r="I68" s="11" t="s">
        <v>47</v>
      </c>
      <c r="J68" s="11">
        <v>1</v>
      </c>
      <c r="K68" s="11">
        <f t="shared" si="7"/>
        <v>-1</v>
      </c>
      <c r="L68" s="11"/>
      <c r="M68" s="11"/>
      <c r="N68" s="11"/>
      <c r="O68" s="29"/>
      <c r="P68" s="11">
        <f t="shared" si="4"/>
        <v>0</v>
      </c>
      <c r="Q68" s="13"/>
      <c r="R68" s="13"/>
      <c r="S68" s="11"/>
      <c r="T68" s="11" t="e">
        <f t="shared" si="5"/>
        <v>#DIV/0!</v>
      </c>
      <c r="U68" s="11" t="e">
        <f t="shared" si="6"/>
        <v>#DIV/0!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/>
      <c r="AC68" s="11">
        <f t="shared" si="8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113</v>
      </c>
      <c r="B69" s="15" t="s">
        <v>31</v>
      </c>
      <c r="C69" s="15">
        <v>13.041</v>
      </c>
      <c r="D69" s="20">
        <v>255.047</v>
      </c>
      <c r="E69" s="20"/>
      <c r="F69" s="21">
        <v>255.047</v>
      </c>
      <c r="G69" s="24">
        <v>0</v>
      </c>
      <c r="H69" s="20">
        <v>30</v>
      </c>
      <c r="I69" s="20" t="s">
        <v>32</v>
      </c>
      <c r="J69" s="20">
        <v>3.9</v>
      </c>
      <c r="K69" s="20">
        <f t="shared" si="7"/>
        <v>-3.9</v>
      </c>
      <c r="L69" s="20"/>
      <c r="M69" s="20"/>
      <c r="N69" s="20"/>
      <c r="O69" s="28">
        <f>VLOOKUP(A69,[1]Sheet!$A:$P,16,0)</f>
        <v>246.91300000000001</v>
      </c>
      <c r="P69" s="15">
        <f t="shared" si="4"/>
        <v>0</v>
      </c>
      <c r="Q69" s="17"/>
      <c r="R69" s="17" t="s">
        <v>179</v>
      </c>
      <c r="S69" s="15" t="s">
        <v>180</v>
      </c>
      <c r="T69" s="15" t="e">
        <f t="shared" si="5"/>
        <v>#DIV/0!</v>
      </c>
      <c r="U69" s="15" t="e">
        <f t="shared" si="6"/>
        <v>#DIV/0!</v>
      </c>
      <c r="V69" s="15">
        <v>-0.53780000000000006</v>
      </c>
      <c r="W69" s="15">
        <v>-0.53780000000000006</v>
      </c>
      <c r="X69" s="15">
        <v>-0.78459999999999996</v>
      </c>
      <c r="Y69" s="15">
        <v>2.1179999999999999</v>
      </c>
      <c r="Z69" s="15">
        <v>3.1619999999999999</v>
      </c>
      <c r="AA69" s="15">
        <v>3.1467999999999998</v>
      </c>
      <c r="AB69" s="15" t="s">
        <v>114</v>
      </c>
      <c r="AC69" s="15">
        <f t="shared" si="8"/>
        <v>0</v>
      </c>
      <c r="AD69" s="34">
        <v>30</v>
      </c>
      <c r="AE69" s="34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42</v>
      </c>
      <c r="C70" s="1">
        <v>-4</v>
      </c>
      <c r="D70" s="1">
        <v>4</v>
      </c>
      <c r="E70" s="18">
        <f>E71</f>
        <v>18</v>
      </c>
      <c r="F70" s="21">
        <f>F71</f>
        <v>826</v>
      </c>
      <c r="G70" s="24">
        <v>0.45</v>
      </c>
      <c r="H70" s="20">
        <v>50</v>
      </c>
      <c r="I70" s="20" t="s">
        <v>32</v>
      </c>
      <c r="J70" s="20"/>
      <c r="K70" s="20">
        <f t="shared" ref="K70:K102" si="9">E70-J70</f>
        <v>18</v>
      </c>
      <c r="L70" s="20"/>
      <c r="M70" s="20"/>
      <c r="N70" s="20"/>
      <c r="O70" s="28">
        <f>VLOOKUP(A70,[1]Sheet!$A:$P,16,0)</f>
        <v>788</v>
      </c>
      <c r="P70" s="1">
        <f t="shared" si="4"/>
        <v>3.6</v>
      </c>
      <c r="Q70" s="5"/>
      <c r="R70" s="5" t="s">
        <v>179</v>
      </c>
      <c r="S70" s="1" t="s">
        <v>180</v>
      </c>
      <c r="T70" s="1">
        <f t="shared" si="5"/>
        <v>229.44444444444443</v>
      </c>
      <c r="U70" s="1">
        <f t="shared" si="6"/>
        <v>229.44444444444443</v>
      </c>
      <c r="V70" s="1">
        <v>2.4</v>
      </c>
      <c r="W70" s="1">
        <v>2.6</v>
      </c>
      <c r="X70" s="1">
        <v>4</v>
      </c>
      <c r="Y70" s="1">
        <v>4.2</v>
      </c>
      <c r="Z70" s="1">
        <v>5</v>
      </c>
      <c r="AA70" s="1">
        <v>5</v>
      </c>
      <c r="AB70" s="1" t="s">
        <v>116</v>
      </c>
      <c r="AC70" s="1">
        <f t="shared" ref="AC70:AC101" si="10">ROUND(Q70*G70,0)</f>
        <v>0</v>
      </c>
      <c r="AD70" s="34">
        <v>70</v>
      </c>
      <c r="AE70" s="34">
        <v>700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117</v>
      </c>
      <c r="B71" s="11" t="s">
        <v>42</v>
      </c>
      <c r="C71" s="11">
        <v>64</v>
      </c>
      <c r="D71" s="20">
        <v>790</v>
      </c>
      <c r="E71" s="18">
        <v>18</v>
      </c>
      <c r="F71" s="21">
        <v>826</v>
      </c>
      <c r="G71" s="12">
        <v>0</v>
      </c>
      <c r="H71" s="11" t="e">
        <v>#N/A</v>
      </c>
      <c r="I71" s="11" t="s">
        <v>47</v>
      </c>
      <c r="J71" s="11">
        <v>18</v>
      </c>
      <c r="K71" s="11">
        <f t="shared" si="9"/>
        <v>0</v>
      </c>
      <c r="L71" s="11"/>
      <c r="M71" s="11"/>
      <c r="N71" s="11"/>
      <c r="O71" s="29"/>
      <c r="P71" s="11">
        <f t="shared" ref="P71:P113" si="11">E71/5</f>
        <v>3.6</v>
      </c>
      <c r="Q71" s="13"/>
      <c r="R71" s="13"/>
      <c r="S71" s="11">
        <v>367</v>
      </c>
      <c r="T71" s="11">
        <f t="shared" ref="T71:T113" si="12">(F71+N71+Q71)/P71</f>
        <v>229.44444444444443</v>
      </c>
      <c r="U71" s="11">
        <f t="shared" ref="U71:U113" si="13">(F71+N71)/P71</f>
        <v>229.44444444444443</v>
      </c>
      <c r="V71" s="11">
        <v>2.4</v>
      </c>
      <c r="W71" s="11">
        <v>2.6</v>
      </c>
      <c r="X71" s="11">
        <v>3</v>
      </c>
      <c r="Y71" s="11">
        <v>2.8</v>
      </c>
      <c r="Z71" s="11">
        <v>0</v>
      </c>
      <c r="AA71" s="11">
        <v>0</v>
      </c>
      <c r="AB71" s="11" t="s">
        <v>185</v>
      </c>
      <c r="AC71" s="11">
        <f t="shared" si="10"/>
        <v>0</v>
      </c>
      <c r="AD71" s="34"/>
      <c r="AE71" s="34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118</v>
      </c>
      <c r="B72" s="1" t="s">
        <v>31</v>
      </c>
      <c r="C72" s="1">
        <v>86.656000000000006</v>
      </c>
      <c r="D72" s="20">
        <v>316.08</v>
      </c>
      <c r="E72" s="20">
        <v>41.25</v>
      </c>
      <c r="F72" s="21">
        <v>322.65600000000001</v>
      </c>
      <c r="G72" s="24">
        <v>1</v>
      </c>
      <c r="H72" s="20">
        <v>50</v>
      </c>
      <c r="I72" s="20" t="s">
        <v>32</v>
      </c>
      <c r="J72" s="20">
        <v>37.5</v>
      </c>
      <c r="K72" s="20">
        <f t="shared" si="9"/>
        <v>3.75</v>
      </c>
      <c r="L72" s="20"/>
      <c r="M72" s="20"/>
      <c r="N72" s="20"/>
      <c r="O72" s="28">
        <f>VLOOKUP(A72,[1]Sheet!$A:$P,16,0)</f>
        <v>226.4829000000004</v>
      </c>
      <c r="P72" s="1">
        <f t="shared" si="11"/>
        <v>8.25</v>
      </c>
      <c r="Q72" s="5"/>
      <c r="R72" s="5" t="s">
        <v>179</v>
      </c>
      <c r="S72" s="1" t="s">
        <v>180</v>
      </c>
      <c r="T72" s="1">
        <f t="shared" si="12"/>
        <v>39.109818181818184</v>
      </c>
      <c r="U72" s="1">
        <f t="shared" si="13"/>
        <v>39.109818181818184</v>
      </c>
      <c r="V72" s="1">
        <v>9.6999999999999993</v>
      </c>
      <c r="W72" s="1">
        <v>9.4760000000000009</v>
      </c>
      <c r="X72" s="1">
        <v>13.464</v>
      </c>
      <c r="Y72" s="1">
        <v>15.2936</v>
      </c>
      <c r="Z72" s="1">
        <v>9.2748000000000008</v>
      </c>
      <c r="AA72" s="1">
        <v>7.8422000000000001</v>
      </c>
      <c r="AB72" s="1"/>
      <c r="AC72" s="1">
        <f t="shared" si="10"/>
        <v>0</v>
      </c>
      <c r="AD72" s="34">
        <v>21</v>
      </c>
      <c r="AE72" s="34">
        <v>241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119</v>
      </c>
      <c r="B73" s="1" t="s">
        <v>31</v>
      </c>
      <c r="C73" s="1">
        <v>-1.4379999999999999</v>
      </c>
      <c r="D73" s="20">
        <v>238.065</v>
      </c>
      <c r="E73" s="20">
        <v>2.698</v>
      </c>
      <c r="F73" s="21">
        <v>223.75700000000001</v>
      </c>
      <c r="G73" s="24">
        <v>1</v>
      </c>
      <c r="H73" s="20">
        <v>50</v>
      </c>
      <c r="I73" s="20" t="s">
        <v>32</v>
      </c>
      <c r="J73" s="20">
        <v>2.65</v>
      </c>
      <c r="K73" s="20">
        <f t="shared" si="9"/>
        <v>4.8000000000000043E-2</v>
      </c>
      <c r="L73" s="20"/>
      <c r="M73" s="20"/>
      <c r="N73" s="20"/>
      <c r="O73" s="28">
        <f>VLOOKUP(A73,[1]Sheet!$A:$P,16,0)</f>
        <v>149.93629999999999</v>
      </c>
      <c r="P73" s="1">
        <f t="shared" si="11"/>
        <v>0.53959999999999997</v>
      </c>
      <c r="Q73" s="5"/>
      <c r="R73" s="5" t="s">
        <v>179</v>
      </c>
      <c r="S73" s="1" t="s">
        <v>180</v>
      </c>
      <c r="T73" s="1">
        <f t="shared" si="12"/>
        <v>414.67197924388438</v>
      </c>
      <c r="U73" s="1">
        <f t="shared" si="13"/>
        <v>414.67197924388438</v>
      </c>
      <c r="V73" s="1">
        <v>0</v>
      </c>
      <c r="W73" s="1">
        <v>0.28920000000000001</v>
      </c>
      <c r="X73" s="1">
        <v>6.0216000000000003</v>
      </c>
      <c r="Y73" s="1">
        <v>6.5531999999999986</v>
      </c>
      <c r="Z73" s="1">
        <v>2.7109999999999999</v>
      </c>
      <c r="AA73" s="1">
        <v>2.1598000000000002</v>
      </c>
      <c r="AB73" s="1"/>
      <c r="AC73" s="1">
        <f t="shared" si="10"/>
        <v>0</v>
      </c>
      <c r="AD73" s="34">
        <v>14</v>
      </c>
      <c r="AE73" s="34">
        <v>151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hidden="1" x14ac:dyDescent="0.25">
      <c r="A74" s="1" t="s">
        <v>120</v>
      </c>
      <c r="B74" s="1" t="s">
        <v>42</v>
      </c>
      <c r="C74" s="1">
        <v>959</v>
      </c>
      <c r="D74" s="1">
        <v>432</v>
      </c>
      <c r="E74" s="1">
        <v>541</v>
      </c>
      <c r="F74" s="1">
        <v>724</v>
      </c>
      <c r="G74" s="6">
        <v>0.4</v>
      </c>
      <c r="H74" s="1">
        <v>40</v>
      </c>
      <c r="I74" s="1" t="s">
        <v>32</v>
      </c>
      <c r="J74" s="1">
        <v>542</v>
      </c>
      <c r="K74" s="1">
        <f t="shared" si="9"/>
        <v>-1</v>
      </c>
      <c r="L74" s="1"/>
      <c r="M74" s="1"/>
      <c r="N74" s="1">
        <v>368.40000000000009</v>
      </c>
      <c r="O74" s="25">
        <f>VLOOKUP(A74,[1]Sheet!$A:$P,16,0)</f>
        <v>138.00000000000091</v>
      </c>
      <c r="P74" s="1">
        <f t="shared" si="11"/>
        <v>108.2</v>
      </c>
      <c r="Q74" s="5"/>
      <c r="R74" s="5"/>
      <c r="S74" s="1"/>
      <c r="T74" s="1">
        <f t="shared" si="12"/>
        <v>10.096118299445472</v>
      </c>
      <c r="U74" s="1">
        <f t="shared" si="13"/>
        <v>10.096118299445472</v>
      </c>
      <c r="V74" s="1">
        <v>105</v>
      </c>
      <c r="W74" s="1">
        <v>96.4</v>
      </c>
      <c r="X74" s="1">
        <v>104</v>
      </c>
      <c r="Y74" s="1">
        <v>120.8</v>
      </c>
      <c r="Z74" s="1">
        <v>136.6</v>
      </c>
      <c r="AA74" s="1">
        <v>129</v>
      </c>
      <c r="AB74" s="1"/>
      <c r="AC74" s="1">
        <f t="shared" si="10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hidden="1" x14ac:dyDescent="0.25">
      <c r="A75" s="1" t="s">
        <v>121</v>
      </c>
      <c r="B75" s="1" t="s">
        <v>42</v>
      </c>
      <c r="C75" s="1">
        <v>901</v>
      </c>
      <c r="D75" s="1">
        <v>66</v>
      </c>
      <c r="E75" s="1">
        <v>440</v>
      </c>
      <c r="F75" s="1">
        <v>437</v>
      </c>
      <c r="G75" s="6">
        <v>0.4</v>
      </c>
      <c r="H75" s="1">
        <v>40</v>
      </c>
      <c r="I75" s="1" t="s">
        <v>32</v>
      </c>
      <c r="J75" s="1">
        <v>440</v>
      </c>
      <c r="K75" s="1">
        <f t="shared" si="9"/>
        <v>0</v>
      </c>
      <c r="L75" s="1"/>
      <c r="M75" s="1"/>
      <c r="N75" s="1">
        <v>342.4000000000002</v>
      </c>
      <c r="O75" s="25"/>
      <c r="P75" s="1">
        <f t="shared" si="11"/>
        <v>88</v>
      </c>
      <c r="Q75" s="5"/>
      <c r="R75" s="5"/>
      <c r="S75" s="1"/>
      <c r="T75" s="1">
        <f t="shared" si="12"/>
        <v>8.8568181818181841</v>
      </c>
      <c r="U75" s="1">
        <f t="shared" si="13"/>
        <v>8.8568181818181841</v>
      </c>
      <c r="V75" s="1">
        <v>85.8</v>
      </c>
      <c r="W75" s="1">
        <v>74.8</v>
      </c>
      <c r="X75" s="1">
        <v>81.400000000000006</v>
      </c>
      <c r="Y75" s="1">
        <v>102.4</v>
      </c>
      <c r="Z75" s="1">
        <v>120.6</v>
      </c>
      <c r="AA75" s="1">
        <v>110.8</v>
      </c>
      <c r="AB75" s="1"/>
      <c r="AC75" s="1">
        <f t="shared" si="10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hidden="1" x14ac:dyDescent="0.25">
      <c r="A76" s="11" t="s">
        <v>122</v>
      </c>
      <c r="B76" s="11" t="s">
        <v>42</v>
      </c>
      <c r="C76" s="11">
        <v>-6</v>
      </c>
      <c r="D76" s="11">
        <v>12</v>
      </c>
      <c r="E76" s="18">
        <v>6</v>
      </c>
      <c r="F76" s="11"/>
      <c r="G76" s="12">
        <v>0</v>
      </c>
      <c r="H76" s="11" t="e">
        <v>#N/A</v>
      </c>
      <c r="I76" s="11" t="s">
        <v>47</v>
      </c>
      <c r="J76" s="11">
        <v>6</v>
      </c>
      <c r="K76" s="11">
        <f t="shared" si="9"/>
        <v>0</v>
      </c>
      <c r="L76" s="11"/>
      <c r="M76" s="11"/>
      <c r="N76" s="11"/>
      <c r="O76" s="29"/>
      <c r="P76" s="11">
        <f t="shared" si="11"/>
        <v>1.2</v>
      </c>
      <c r="Q76" s="13"/>
      <c r="R76" s="13"/>
      <c r="S76" s="11"/>
      <c r="T76" s="11">
        <f t="shared" si="12"/>
        <v>0</v>
      </c>
      <c r="U76" s="11">
        <f t="shared" si="13"/>
        <v>0</v>
      </c>
      <c r="V76" s="11">
        <v>0</v>
      </c>
      <c r="W76" s="11">
        <v>0</v>
      </c>
      <c r="X76" s="11">
        <v>1.2</v>
      </c>
      <c r="Y76" s="11">
        <v>1.2</v>
      </c>
      <c r="Z76" s="11">
        <v>0</v>
      </c>
      <c r="AA76" s="11">
        <v>0</v>
      </c>
      <c r="AB76" s="11" t="s">
        <v>123</v>
      </c>
      <c r="AC76" s="11">
        <f t="shared" si="10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hidden="1" x14ac:dyDescent="0.25">
      <c r="A77" s="1" t="s">
        <v>124</v>
      </c>
      <c r="B77" s="1" t="s">
        <v>42</v>
      </c>
      <c r="C77" s="1">
        <v>358</v>
      </c>
      <c r="D77" s="1">
        <v>131</v>
      </c>
      <c r="E77" s="18">
        <f>112+E76</f>
        <v>118</v>
      </c>
      <c r="F77" s="1">
        <v>330</v>
      </c>
      <c r="G77" s="6">
        <v>0.4</v>
      </c>
      <c r="H77" s="1">
        <v>40</v>
      </c>
      <c r="I77" s="1" t="s">
        <v>32</v>
      </c>
      <c r="J77" s="1">
        <v>117</v>
      </c>
      <c r="K77" s="1">
        <f t="shared" si="9"/>
        <v>1</v>
      </c>
      <c r="L77" s="1"/>
      <c r="M77" s="1"/>
      <c r="N77" s="1">
        <v>27.200000000000049</v>
      </c>
      <c r="O77" s="25"/>
      <c r="P77" s="1">
        <f t="shared" si="11"/>
        <v>23.6</v>
      </c>
      <c r="Q77" s="5"/>
      <c r="R77" s="5"/>
      <c r="S77" s="1"/>
      <c r="T77" s="1">
        <f t="shared" si="12"/>
        <v>15.135593220338984</v>
      </c>
      <c r="U77" s="1">
        <f t="shared" si="13"/>
        <v>15.135593220338984</v>
      </c>
      <c r="V77" s="1">
        <v>23.6</v>
      </c>
      <c r="W77" s="1">
        <v>18.8</v>
      </c>
      <c r="X77" s="1">
        <v>1.4</v>
      </c>
      <c r="Y77" s="1">
        <v>3.2</v>
      </c>
      <c r="Z77" s="1">
        <v>31.8</v>
      </c>
      <c r="AA77" s="1">
        <v>33.4</v>
      </c>
      <c r="AB77" s="22" t="s">
        <v>177</v>
      </c>
      <c r="AC77" s="1">
        <f t="shared" si="10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hidden="1" x14ac:dyDescent="0.25">
      <c r="A78" s="15" t="s">
        <v>125</v>
      </c>
      <c r="B78" s="15" t="s">
        <v>31</v>
      </c>
      <c r="C78" s="15">
        <v>-9.8000000000000004E-2</v>
      </c>
      <c r="D78" s="15">
        <v>9.8000000000000004E-2</v>
      </c>
      <c r="E78" s="15">
        <v>-6.5259999999999998</v>
      </c>
      <c r="F78" s="15"/>
      <c r="G78" s="16">
        <v>0</v>
      </c>
      <c r="H78" s="15">
        <v>40</v>
      </c>
      <c r="I78" s="15" t="s">
        <v>32</v>
      </c>
      <c r="J78" s="15">
        <v>35</v>
      </c>
      <c r="K78" s="15">
        <f t="shared" si="9"/>
        <v>-41.525999999999996</v>
      </c>
      <c r="L78" s="15"/>
      <c r="M78" s="15"/>
      <c r="N78" s="15"/>
      <c r="O78" s="30"/>
      <c r="P78" s="15">
        <f t="shared" si="11"/>
        <v>-1.3051999999999999</v>
      </c>
      <c r="Q78" s="17"/>
      <c r="R78" s="17"/>
      <c r="S78" s="15"/>
      <c r="T78" s="15">
        <f t="shared" si="12"/>
        <v>0</v>
      </c>
      <c r="U78" s="15">
        <f t="shared" si="13"/>
        <v>0</v>
      </c>
      <c r="V78" s="15">
        <v>-0.64960000000000007</v>
      </c>
      <c r="W78" s="15">
        <v>-0.48699999999999999</v>
      </c>
      <c r="X78" s="15">
        <v>11.7394</v>
      </c>
      <c r="Y78" s="15">
        <v>18.900200000000002</v>
      </c>
      <c r="Z78" s="15">
        <v>45.075000000000003</v>
      </c>
      <c r="AA78" s="15">
        <v>43.441000000000003</v>
      </c>
      <c r="AB78" s="15" t="s">
        <v>96</v>
      </c>
      <c r="AC78" s="15">
        <f t="shared" si="1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hidden="1" x14ac:dyDescent="0.25">
      <c r="A79" s="1" t="s">
        <v>126</v>
      </c>
      <c r="B79" s="1" t="s">
        <v>31</v>
      </c>
      <c r="C79" s="1">
        <v>145.97300000000001</v>
      </c>
      <c r="D79" s="1">
        <v>338.36200000000002</v>
      </c>
      <c r="E79" s="1">
        <v>173.63900000000001</v>
      </c>
      <c r="F79" s="1">
        <v>253.036</v>
      </c>
      <c r="G79" s="6">
        <v>1</v>
      </c>
      <c r="H79" s="1">
        <v>40</v>
      </c>
      <c r="I79" s="1" t="s">
        <v>32</v>
      </c>
      <c r="J79" s="1">
        <v>171.21199999999999</v>
      </c>
      <c r="K79" s="1">
        <f t="shared" si="9"/>
        <v>2.4270000000000209</v>
      </c>
      <c r="L79" s="1"/>
      <c r="M79" s="1"/>
      <c r="N79" s="1">
        <v>180.2997</v>
      </c>
      <c r="O79" s="25">
        <f>VLOOKUP(A79,[1]Sheet!$A:$P,16,0)</f>
        <v>13.63659999999982</v>
      </c>
      <c r="P79" s="1">
        <f t="shared" si="11"/>
        <v>34.727800000000002</v>
      </c>
      <c r="Q79" s="5"/>
      <c r="R79" s="5"/>
      <c r="S79" s="1"/>
      <c r="T79" s="1">
        <f t="shared" si="12"/>
        <v>12.478063683849825</v>
      </c>
      <c r="U79" s="1">
        <f t="shared" si="13"/>
        <v>12.478063683849825</v>
      </c>
      <c r="V79" s="1">
        <v>39.269799999999996</v>
      </c>
      <c r="W79" s="1">
        <v>33.286999999999999</v>
      </c>
      <c r="X79" s="1">
        <v>30.977599999999999</v>
      </c>
      <c r="Y79" s="1">
        <v>29.773800000000001</v>
      </c>
      <c r="Z79" s="1">
        <v>26.5916</v>
      </c>
      <c r="AA79" s="1">
        <v>28.543600000000001</v>
      </c>
      <c r="AB79" s="1"/>
      <c r="AC79" s="1">
        <f t="shared" si="10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5" t="s">
        <v>127</v>
      </c>
      <c r="B80" s="15" t="s">
        <v>42</v>
      </c>
      <c r="C80" s="15">
        <v>1</v>
      </c>
      <c r="D80" s="20">
        <v>240</v>
      </c>
      <c r="E80" s="20"/>
      <c r="F80" s="21">
        <v>241</v>
      </c>
      <c r="G80" s="24">
        <v>0</v>
      </c>
      <c r="H80" s="20">
        <v>50</v>
      </c>
      <c r="I80" s="20" t="s">
        <v>32</v>
      </c>
      <c r="J80" s="20"/>
      <c r="K80" s="20">
        <f t="shared" si="9"/>
        <v>0</v>
      </c>
      <c r="L80" s="20"/>
      <c r="M80" s="20"/>
      <c r="N80" s="20"/>
      <c r="O80" s="28">
        <f>VLOOKUP(A80,[1]Sheet!$A:$P,16,0)</f>
        <v>237.59999999999991</v>
      </c>
      <c r="P80" s="15">
        <f t="shared" si="11"/>
        <v>0</v>
      </c>
      <c r="Q80" s="17"/>
      <c r="R80" s="17" t="s">
        <v>179</v>
      </c>
      <c r="S80" s="15" t="s">
        <v>180</v>
      </c>
      <c r="T80" s="15" t="e">
        <f t="shared" si="12"/>
        <v>#DIV/0!</v>
      </c>
      <c r="U80" s="15" t="e">
        <f t="shared" si="13"/>
        <v>#DIV/0!</v>
      </c>
      <c r="V80" s="15">
        <v>0</v>
      </c>
      <c r="W80" s="15">
        <v>0</v>
      </c>
      <c r="X80" s="15">
        <v>0.4</v>
      </c>
      <c r="Y80" s="15">
        <v>0.6</v>
      </c>
      <c r="Z80" s="15">
        <v>1.8</v>
      </c>
      <c r="AA80" s="15">
        <v>1.6</v>
      </c>
      <c r="AB80" s="15" t="s">
        <v>128</v>
      </c>
      <c r="AC80" s="15">
        <f t="shared" si="10"/>
        <v>0</v>
      </c>
      <c r="AD80" s="34">
        <v>20</v>
      </c>
      <c r="AE80" s="34">
        <v>200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hidden="1" x14ac:dyDescent="0.25">
      <c r="A81" s="10" t="s">
        <v>129</v>
      </c>
      <c r="B81" s="1" t="s">
        <v>42</v>
      </c>
      <c r="C81" s="1"/>
      <c r="D81" s="1"/>
      <c r="E81" s="18">
        <f>E95</f>
        <v>7</v>
      </c>
      <c r="F81" s="1"/>
      <c r="G81" s="6">
        <v>0.6</v>
      </c>
      <c r="H81" s="1">
        <v>55</v>
      </c>
      <c r="I81" s="1" t="s">
        <v>32</v>
      </c>
      <c r="J81" s="1"/>
      <c r="K81" s="1">
        <f t="shared" si="9"/>
        <v>7</v>
      </c>
      <c r="L81" s="1"/>
      <c r="M81" s="1"/>
      <c r="N81" s="1"/>
      <c r="O81" s="25"/>
      <c r="P81" s="1">
        <f t="shared" si="11"/>
        <v>1.4</v>
      </c>
      <c r="Q81" s="5"/>
      <c r="R81" s="5"/>
      <c r="S81" s="1"/>
      <c r="T81" s="1">
        <f t="shared" si="12"/>
        <v>0</v>
      </c>
      <c r="U81" s="1">
        <f t="shared" si="13"/>
        <v>0</v>
      </c>
      <c r="V81" s="1">
        <v>1.2</v>
      </c>
      <c r="W81" s="1">
        <v>2</v>
      </c>
      <c r="X81" s="1">
        <v>2.4</v>
      </c>
      <c r="Y81" s="1">
        <v>2.6</v>
      </c>
      <c r="Z81" s="1">
        <v>1.2</v>
      </c>
      <c r="AA81" s="1">
        <v>0.8</v>
      </c>
      <c r="AB81" s="1" t="s">
        <v>130</v>
      </c>
      <c r="AC81" s="1">
        <f t="shared" si="10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hidden="1" x14ac:dyDescent="0.25">
      <c r="A82" s="15" t="s">
        <v>131</v>
      </c>
      <c r="B82" s="15" t="s">
        <v>42</v>
      </c>
      <c r="C82" s="15">
        <v>1</v>
      </c>
      <c r="D82" s="15"/>
      <c r="E82" s="15"/>
      <c r="F82" s="18">
        <f>F89</f>
        <v>18</v>
      </c>
      <c r="G82" s="16">
        <v>0</v>
      </c>
      <c r="H82" s="15">
        <v>50</v>
      </c>
      <c r="I82" s="15" t="s">
        <v>32</v>
      </c>
      <c r="J82" s="15">
        <v>1</v>
      </c>
      <c r="K82" s="15">
        <f t="shared" si="9"/>
        <v>-1</v>
      </c>
      <c r="L82" s="15"/>
      <c r="M82" s="15"/>
      <c r="N82" s="15"/>
      <c r="O82" s="30">
        <f>VLOOKUP(A82,[1]Sheet!$A:$P,16,0)</f>
        <v>13.799999999999949</v>
      </c>
      <c r="P82" s="15">
        <f t="shared" si="11"/>
        <v>0</v>
      </c>
      <c r="Q82" s="17"/>
      <c r="R82" s="17"/>
      <c r="S82" s="15"/>
      <c r="T82" s="15" t="e">
        <f t="shared" si="12"/>
        <v>#DIV/0!</v>
      </c>
      <c r="U82" s="15" t="e">
        <f t="shared" si="13"/>
        <v>#DIV/0!</v>
      </c>
      <c r="V82" s="15">
        <v>0.2</v>
      </c>
      <c r="W82" s="15">
        <v>0.2</v>
      </c>
      <c r="X82" s="15">
        <v>0.8</v>
      </c>
      <c r="Y82" s="15">
        <v>0.8</v>
      </c>
      <c r="Z82" s="15">
        <v>1.2</v>
      </c>
      <c r="AA82" s="15">
        <v>2.4</v>
      </c>
      <c r="AB82" s="15" t="s">
        <v>132</v>
      </c>
      <c r="AC82" s="15">
        <f t="shared" si="10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5" t="s">
        <v>133</v>
      </c>
      <c r="B83" s="15" t="s">
        <v>42</v>
      </c>
      <c r="C83" s="15">
        <v>24</v>
      </c>
      <c r="D83" s="20">
        <v>1</v>
      </c>
      <c r="E83" s="20">
        <v>10</v>
      </c>
      <c r="F83" s="21">
        <f>14+F88</f>
        <v>546</v>
      </c>
      <c r="G83" s="24">
        <v>0</v>
      </c>
      <c r="H83" s="20">
        <v>50</v>
      </c>
      <c r="I83" s="20" t="s">
        <v>32</v>
      </c>
      <c r="J83" s="20">
        <v>12</v>
      </c>
      <c r="K83" s="20">
        <f t="shared" si="9"/>
        <v>-2</v>
      </c>
      <c r="L83" s="20"/>
      <c r="M83" s="20"/>
      <c r="N83" s="20"/>
      <c r="O83" s="28">
        <f>VLOOKUP(A83,[1]Sheet!$A:$P,16,0)</f>
        <v>513.59999999999991</v>
      </c>
      <c r="P83" s="15">
        <f t="shared" si="11"/>
        <v>2</v>
      </c>
      <c r="Q83" s="17"/>
      <c r="R83" s="17" t="s">
        <v>179</v>
      </c>
      <c r="S83" s="15" t="s">
        <v>180</v>
      </c>
      <c r="T83" s="15">
        <f t="shared" si="12"/>
        <v>273</v>
      </c>
      <c r="U83" s="15">
        <f t="shared" si="13"/>
        <v>273</v>
      </c>
      <c r="V83" s="15">
        <v>2</v>
      </c>
      <c r="W83" s="15">
        <v>2.6</v>
      </c>
      <c r="X83" s="15">
        <v>2</v>
      </c>
      <c r="Y83" s="15">
        <v>2.2000000000000002</v>
      </c>
      <c r="Z83" s="15">
        <v>1.6</v>
      </c>
      <c r="AA83" s="15">
        <v>1.2</v>
      </c>
      <c r="AB83" s="23" t="s">
        <v>178</v>
      </c>
      <c r="AC83" s="15">
        <f t="shared" si="10"/>
        <v>0</v>
      </c>
      <c r="AD83" s="34">
        <v>75</v>
      </c>
      <c r="AE83" s="34">
        <v>450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134</v>
      </c>
      <c r="B84" s="1" t="s">
        <v>42</v>
      </c>
      <c r="C84" s="1">
        <v>1</v>
      </c>
      <c r="D84" s="20">
        <v>354</v>
      </c>
      <c r="E84" s="20">
        <v>7</v>
      </c>
      <c r="F84" s="21">
        <v>329</v>
      </c>
      <c r="G84" s="24">
        <v>0.6</v>
      </c>
      <c r="H84" s="20">
        <v>55</v>
      </c>
      <c r="I84" s="20" t="s">
        <v>32</v>
      </c>
      <c r="J84" s="20">
        <v>7</v>
      </c>
      <c r="K84" s="20">
        <f t="shared" si="9"/>
        <v>0</v>
      </c>
      <c r="L84" s="20"/>
      <c r="M84" s="20"/>
      <c r="N84" s="20"/>
      <c r="O84" s="28">
        <f>VLOOKUP(A84,[1]Sheet!$A:$P,16,0)</f>
        <v>319.40000000000009</v>
      </c>
      <c r="P84" s="1">
        <f t="shared" si="11"/>
        <v>1.4</v>
      </c>
      <c r="Q84" s="5"/>
      <c r="R84" s="5" t="s">
        <v>179</v>
      </c>
      <c r="S84" s="1" t="s">
        <v>180</v>
      </c>
      <c r="T84" s="1">
        <f t="shared" si="12"/>
        <v>235.00000000000003</v>
      </c>
      <c r="U84" s="1">
        <f t="shared" si="13"/>
        <v>235.00000000000003</v>
      </c>
      <c r="V84" s="1">
        <v>0.2</v>
      </c>
      <c r="W84" s="1">
        <v>0.8</v>
      </c>
      <c r="X84" s="1">
        <v>2.4</v>
      </c>
      <c r="Y84" s="1">
        <v>2.6</v>
      </c>
      <c r="Z84" s="1">
        <v>0.4</v>
      </c>
      <c r="AA84" s="1">
        <v>0.2</v>
      </c>
      <c r="AB84" s="1" t="s">
        <v>135</v>
      </c>
      <c r="AC84" s="1">
        <f t="shared" si="10"/>
        <v>0</v>
      </c>
      <c r="AD84" s="34">
        <v>54</v>
      </c>
      <c r="AE84" s="34">
        <v>324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136</v>
      </c>
      <c r="B85" s="15" t="s">
        <v>42</v>
      </c>
      <c r="C85" s="15">
        <v>49</v>
      </c>
      <c r="D85" s="20">
        <v>115</v>
      </c>
      <c r="E85" s="20">
        <v>-1</v>
      </c>
      <c r="F85" s="21">
        <v>66</v>
      </c>
      <c r="G85" s="24">
        <v>0</v>
      </c>
      <c r="H85" s="20">
        <v>30</v>
      </c>
      <c r="I85" s="20" t="s">
        <v>32</v>
      </c>
      <c r="J85" s="20">
        <v>1</v>
      </c>
      <c r="K85" s="20">
        <f t="shared" si="9"/>
        <v>-2</v>
      </c>
      <c r="L85" s="20"/>
      <c r="M85" s="20"/>
      <c r="N85" s="20"/>
      <c r="O85" s="28">
        <f>VLOOKUP(A85,[1]Sheet!$A:$P,16,0)</f>
        <v>65.399999999999991</v>
      </c>
      <c r="P85" s="15">
        <f t="shared" si="11"/>
        <v>-0.2</v>
      </c>
      <c r="Q85" s="17"/>
      <c r="R85" s="17" t="s">
        <v>179</v>
      </c>
      <c r="S85" s="15" t="s">
        <v>180</v>
      </c>
      <c r="T85" s="15">
        <f t="shared" si="12"/>
        <v>-330</v>
      </c>
      <c r="U85" s="15">
        <f t="shared" si="13"/>
        <v>-330</v>
      </c>
      <c r="V85" s="15">
        <v>0.2</v>
      </c>
      <c r="W85" s="15">
        <v>0.4</v>
      </c>
      <c r="X85" s="15">
        <v>0.8</v>
      </c>
      <c r="Y85" s="15">
        <v>0.8</v>
      </c>
      <c r="Z85" s="15">
        <v>0</v>
      </c>
      <c r="AA85" s="15">
        <v>-0.2</v>
      </c>
      <c r="AB85" s="15" t="s">
        <v>137</v>
      </c>
      <c r="AC85" s="15">
        <f t="shared" si="10"/>
        <v>0</v>
      </c>
      <c r="AD85" s="34">
        <v>11</v>
      </c>
      <c r="AE85" s="34">
        <v>66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138</v>
      </c>
      <c r="B86" s="1" t="s">
        <v>42</v>
      </c>
      <c r="C86" s="1">
        <v>33</v>
      </c>
      <c r="D86" s="20">
        <v>108</v>
      </c>
      <c r="E86" s="20"/>
      <c r="F86" s="21">
        <v>108</v>
      </c>
      <c r="G86" s="24">
        <v>0.45</v>
      </c>
      <c r="H86" s="20">
        <v>40</v>
      </c>
      <c r="I86" s="20" t="s">
        <v>32</v>
      </c>
      <c r="J86" s="20">
        <v>1</v>
      </c>
      <c r="K86" s="20">
        <f t="shared" si="9"/>
        <v>-1</v>
      </c>
      <c r="L86" s="20"/>
      <c r="M86" s="20"/>
      <c r="N86" s="20"/>
      <c r="O86" s="28">
        <f>VLOOKUP(A86,[1]Sheet!$A:$P,16,0)</f>
        <v>107.2</v>
      </c>
      <c r="P86" s="1">
        <f t="shared" si="11"/>
        <v>0</v>
      </c>
      <c r="Q86" s="5"/>
      <c r="R86" s="5" t="s">
        <v>179</v>
      </c>
      <c r="S86" s="1" t="s">
        <v>180</v>
      </c>
      <c r="T86" s="1" t="e">
        <f t="shared" si="12"/>
        <v>#DIV/0!</v>
      </c>
      <c r="U86" s="1" t="e">
        <f t="shared" si="13"/>
        <v>#DIV/0!</v>
      </c>
      <c r="V86" s="1">
        <v>0</v>
      </c>
      <c r="W86" s="1">
        <v>0</v>
      </c>
      <c r="X86" s="1">
        <v>0.2</v>
      </c>
      <c r="Y86" s="1">
        <v>0.6</v>
      </c>
      <c r="Z86" s="1">
        <v>1</v>
      </c>
      <c r="AA86" s="1">
        <v>1.2</v>
      </c>
      <c r="AB86" s="1" t="s">
        <v>48</v>
      </c>
      <c r="AC86" s="1">
        <f t="shared" si="10"/>
        <v>0</v>
      </c>
      <c r="AD86" s="34">
        <v>13</v>
      </c>
      <c r="AE86" s="34">
        <v>78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hidden="1" x14ac:dyDescent="0.25">
      <c r="A87" s="15" t="s">
        <v>139</v>
      </c>
      <c r="B87" s="15" t="s">
        <v>31</v>
      </c>
      <c r="C87" s="15">
        <v>24.89</v>
      </c>
      <c r="D87" s="15"/>
      <c r="E87" s="15">
        <v>11.452</v>
      </c>
      <c r="F87" s="15"/>
      <c r="G87" s="16">
        <v>0</v>
      </c>
      <c r="H87" s="15">
        <v>45</v>
      </c>
      <c r="I87" s="15" t="s">
        <v>32</v>
      </c>
      <c r="J87" s="15">
        <v>15.8</v>
      </c>
      <c r="K87" s="15">
        <f t="shared" si="9"/>
        <v>-4.3480000000000008</v>
      </c>
      <c r="L87" s="15"/>
      <c r="M87" s="15"/>
      <c r="N87" s="15"/>
      <c r="O87" s="30"/>
      <c r="P87" s="15">
        <f t="shared" si="11"/>
        <v>2.2904</v>
      </c>
      <c r="Q87" s="17"/>
      <c r="R87" s="17"/>
      <c r="S87" s="15"/>
      <c r="T87" s="15">
        <f t="shared" si="12"/>
        <v>0</v>
      </c>
      <c r="U87" s="15">
        <f t="shared" si="13"/>
        <v>0</v>
      </c>
      <c r="V87" s="15">
        <v>2.3304</v>
      </c>
      <c r="W87" s="15">
        <v>2.3780000000000001</v>
      </c>
      <c r="X87" s="15">
        <v>1.3657999999999999</v>
      </c>
      <c r="Y87" s="15">
        <v>1.639</v>
      </c>
      <c r="Z87" s="15">
        <v>5.2069999999999999</v>
      </c>
      <c r="AA87" s="15">
        <v>4.9337999999999997</v>
      </c>
      <c r="AB87" s="15" t="s">
        <v>96</v>
      </c>
      <c r="AC87" s="15">
        <f t="shared" si="10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1" t="s">
        <v>140</v>
      </c>
      <c r="B88" s="11" t="s">
        <v>42</v>
      </c>
      <c r="C88" s="11">
        <v>42</v>
      </c>
      <c r="D88" s="14">
        <v>516</v>
      </c>
      <c r="E88" s="11"/>
      <c r="F88" s="21">
        <v>532</v>
      </c>
      <c r="G88" s="12">
        <v>0</v>
      </c>
      <c r="H88" s="11" t="e">
        <v>#N/A</v>
      </c>
      <c r="I88" s="11" t="s">
        <v>47</v>
      </c>
      <c r="J88" s="11"/>
      <c r="K88" s="11">
        <f t="shared" si="9"/>
        <v>0</v>
      </c>
      <c r="L88" s="11"/>
      <c r="M88" s="11"/>
      <c r="N88" s="11"/>
      <c r="O88" s="29"/>
      <c r="P88" s="11">
        <f t="shared" si="11"/>
        <v>0</v>
      </c>
      <c r="Q88" s="13"/>
      <c r="R88" s="13"/>
      <c r="S88" s="11">
        <v>394</v>
      </c>
      <c r="T88" s="11" t="e">
        <f t="shared" si="12"/>
        <v>#DIV/0!</v>
      </c>
      <c r="U88" s="11" t="e">
        <f t="shared" si="13"/>
        <v>#DIV/0!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32" t="s">
        <v>184</v>
      </c>
      <c r="AC88" s="11">
        <f t="shared" si="10"/>
        <v>0</v>
      </c>
      <c r="AD88" s="34"/>
      <c r="AE88" s="34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hidden="1" x14ac:dyDescent="0.25">
      <c r="A89" s="11" t="s">
        <v>141</v>
      </c>
      <c r="B89" s="11" t="s">
        <v>42</v>
      </c>
      <c r="C89" s="11">
        <v>1</v>
      </c>
      <c r="D89" s="14">
        <v>18</v>
      </c>
      <c r="E89" s="11"/>
      <c r="F89" s="18">
        <v>18</v>
      </c>
      <c r="G89" s="12">
        <v>0</v>
      </c>
      <c r="H89" s="11" t="e">
        <v>#N/A</v>
      </c>
      <c r="I89" s="11" t="s">
        <v>47</v>
      </c>
      <c r="J89" s="11">
        <v>2</v>
      </c>
      <c r="K89" s="11">
        <f t="shared" si="9"/>
        <v>-2</v>
      </c>
      <c r="L89" s="11"/>
      <c r="M89" s="11"/>
      <c r="N89" s="11"/>
      <c r="O89" s="29"/>
      <c r="P89" s="11">
        <f t="shared" si="11"/>
        <v>0</v>
      </c>
      <c r="Q89" s="13"/>
      <c r="R89" s="13"/>
      <c r="S89" s="11"/>
      <c r="T89" s="11" t="e">
        <f t="shared" si="12"/>
        <v>#DIV/0!</v>
      </c>
      <c r="U89" s="11" t="e">
        <f t="shared" si="13"/>
        <v>#DIV/0!</v>
      </c>
      <c r="V89" s="11">
        <v>0.2</v>
      </c>
      <c r="W89" s="11">
        <v>0.2</v>
      </c>
      <c r="X89" s="11">
        <v>0.4</v>
      </c>
      <c r="Y89" s="11">
        <v>0.8</v>
      </c>
      <c r="Z89" s="11">
        <v>1.6</v>
      </c>
      <c r="AA89" s="11">
        <v>1.2</v>
      </c>
      <c r="AB89" s="11" t="s">
        <v>142</v>
      </c>
      <c r="AC89" s="11">
        <f t="shared" si="10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hidden="1" x14ac:dyDescent="0.25">
      <c r="A90" s="11" t="s">
        <v>143</v>
      </c>
      <c r="B90" s="11" t="s">
        <v>42</v>
      </c>
      <c r="C90" s="11">
        <v>2</v>
      </c>
      <c r="D90" s="11"/>
      <c r="E90" s="11"/>
      <c r="F90" s="11"/>
      <c r="G90" s="12">
        <v>0</v>
      </c>
      <c r="H90" s="11">
        <v>50</v>
      </c>
      <c r="I90" s="11" t="s">
        <v>47</v>
      </c>
      <c r="J90" s="11">
        <v>2</v>
      </c>
      <c r="K90" s="11">
        <f t="shared" si="9"/>
        <v>-2</v>
      </c>
      <c r="L90" s="11"/>
      <c r="M90" s="11"/>
      <c r="N90" s="11"/>
      <c r="O90" s="29"/>
      <c r="P90" s="11">
        <f t="shared" si="11"/>
        <v>0</v>
      </c>
      <c r="Q90" s="13"/>
      <c r="R90" s="13"/>
      <c r="S90" s="11"/>
      <c r="T90" s="11" t="e">
        <f t="shared" si="12"/>
        <v>#DIV/0!</v>
      </c>
      <c r="U90" s="11" t="e">
        <f t="shared" si="13"/>
        <v>#DIV/0!</v>
      </c>
      <c r="V90" s="11">
        <v>0</v>
      </c>
      <c r="W90" s="11">
        <v>0</v>
      </c>
      <c r="X90" s="11">
        <v>0</v>
      </c>
      <c r="Y90" s="11">
        <v>-0.2</v>
      </c>
      <c r="Z90" s="11">
        <v>0</v>
      </c>
      <c r="AA90" s="11">
        <v>0.2</v>
      </c>
      <c r="AB90" s="11"/>
      <c r="AC90" s="11">
        <f t="shared" si="10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144</v>
      </c>
      <c r="B91" s="1" t="s">
        <v>31</v>
      </c>
      <c r="C91" s="1">
        <v>109.708</v>
      </c>
      <c r="D91" s="20">
        <v>626.69899999999996</v>
      </c>
      <c r="E91" s="20">
        <v>131.536</v>
      </c>
      <c r="F91" s="21">
        <v>574.43299999999999</v>
      </c>
      <c r="G91" s="24">
        <v>1</v>
      </c>
      <c r="H91" s="20">
        <v>40</v>
      </c>
      <c r="I91" s="20" t="s">
        <v>32</v>
      </c>
      <c r="J91" s="20">
        <v>138.6</v>
      </c>
      <c r="K91" s="20">
        <f t="shared" si="9"/>
        <v>-7.063999999999993</v>
      </c>
      <c r="L91" s="20"/>
      <c r="M91" s="20"/>
      <c r="N91" s="20">
        <v>59.332900000000002</v>
      </c>
      <c r="O91" s="28">
        <f>VLOOKUP(A91,[1]Sheet!$A:$P,16,0)</f>
        <v>356.57159999999999</v>
      </c>
      <c r="P91" s="1">
        <f t="shared" si="11"/>
        <v>26.307200000000002</v>
      </c>
      <c r="Q91" s="5"/>
      <c r="R91" s="5" t="s">
        <v>179</v>
      </c>
      <c r="S91" s="1" t="s">
        <v>180</v>
      </c>
      <c r="T91" s="1">
        <f t="shared" si="12"/>
        <v>24.090967491789318</v>
      </c>
      <c r="U91" s="1">
        <f t="shared" si="13"/>
        <v>24.090967491789318</v>
      </c>
      <c r="V91" s="1">
        <v>26.9726</v>
      </c>
      <c r="W91" s="1">
        <v>27.073</v>
      </c>
      <c r="X91" s="1">
        <v>24.868200000000002</v>
      </c>
      <c r="Y91" s="1">
        <v>24.8506</v>
      </c>
      <c r="Z91" s="1">
        <v>22.4542</v>
      </c>
      <c r="AA91" s="1">
        <v>22.497599999999998</v>
      </c>
      <c r="AB91" s="1"/>
      <c r="AC91" s="1">
        <f t="shared" si="10"/>
        <v>0</v>
      </c>
      <c r="AD91" s="34">
        <v>76</v>
      </c>
      <c r="AE91" s="34">
        <v>364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hidden="1" x14ac:dyDescent="0.25">
      <c r="A92" s="11" t="s">
        <v>145</v>
      </c>
      <c r="B92" s="11" t="s">
        <v>42</v>
      </c>
      <c r="C92" s="11">
        <v>4</v>
      </c>
      <c r="D92" s="11"/>
      <c r="E92" s="11">
        <v>3</v>
      </c>
      <c r="F92" s="11"/>
      <c r="G92" s="12">
        <v>0</v>
      </c>
      <c r="H92" s="11">
        <v>730</v>
      </c>
      <c r="I92" s="11" t="s">
        <v>47</v>
      </c>
      <c r="J92" s="11">
        <v>3</v>
      </c>
      <c r="K92" s="11">
        <f t="shared" si="9"/>
        <v>0</v>
      </c>
      <c r="L92" s="11"/>
      <c r="M92" s="11"/>
      <c r="N92" s="11"/>
      <c r="O92" s="29"/>
      <c r="P92" s="11">
        <f t="shared" si="11"/>
        <v>0.6</v>
      </c>
      <c r="Q92" s="13"/>
      <c r="R92" s="13"/>
      <c r="S92" s="11"/>
      <c r="T92" s="11">
        <f t="shared" si="12"/>
        <v>0</v>
      </c>
      <c r="U92" s="11">
        <f t="shared" si="13"/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/>
      <c r="AC92" s="11">
        <f t="shared" si="10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hidden="1" x14ac:dyDescent="0.25">
      <c r="A93" s="11" t="s">
        <v>146</v>
      </c>
      <c r="B93" s="11" t="s">
        <v>31</v>
      </c>
      <c r="C93" s="11">
        <v>-8.48</v>
      </c>
      <c r="D93" s="14">
        <v>87.19</v>
      </c>
      <c r="E93" s="18">
        <v>6.11</v>
      </c>
      <c r="F93" s="18">
        <v>72.599999999999994</v>
      </c>
      <c r="G93" s="12">
        <v>0</v>
      </c>
      <c r="H93" s="11" t="e">
        <v>#N/A</v>
      </c>
      <c r="I93" s="11" t="s">
        <v>47</v>
      </c>
      <c r="J93" s="11">
        <v>6</v>
      </c>
      <c r="K93" s="11">
        <f t="shared" si="9"/>
        <v>0.11000000000000032</v>
      </c>
      <c r="L93" s="11"/>
      <c r="M93" s="11"/>
      <c r="N93" s="11"/>
      <c r="O93" s="29"/>
      <c r="P93" s="11">
        <f t="shared" si="11"/>
        <v>1.222</v>
      </c>
      <c r="Q93" s="13"/>
      <c r="R93" s="13"/>
      <c r="S93" s="11"/>
      <c r="T93" s="11">
        <f t="shared" si="12"/>
        <v>59.41080196399345</v>
      </c>
      <c r="U93" s="11">
        <f t="shared" si="13"/>
        <v>59.41080196399345</v>
      </c>
      <c r="V93" s="11">
        <v>1.696</v>
      </c>
      <c r="W93" s="11">
        <v>1.696</v>
      </c>
      <c r="X93" s="11">
        <v>1.1992</v>
      </c>
      <c r="Y93" s="11">
        <v>1.1992</v>
      </c>
      <c r="Z93" s="11">
        <v>0</v>
      </c>
      <c r="AA93" s="11">
        <v>0</v>
      </c>
      <c r="AB93" s="11" t="s">
        <v>147</v>
      </c>
      <c r="AC93" s="11">
        <f t="shared" si="10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hidden="1" x14ac:dyDescent="0.25">
      <c r="A94" s="11" t="s">
        <v>148</v>
      </c>
      <c r="B94" s="11" t="s">
        <v>42</v>
      </c>
      <c r="C94" s="11">
        <v>2</v>
      </c>
      <c r="D94" s="11"/>
      <c r="E94" s="11"/>
      <c r="F94" s="11">
        <v>2</v>
      </c>
      <c r="G94" s="12">
        <v>0</v>
      </c>
      <c r="H94" s="11" t="e">
        <v>#N/A</v>
      </c>
      <c r="I94" s="11" t="s">
        <v>47</v>
      </c>
      <c r="J94" s="11"/>
      <c r="K94" s="11">
        <f t="shared" si="9"/>
        <v>0</v>
      </c>
      <c r="L94" s="11"/>
      <c r="M94" s="11"/>
      <c r="N94" s="11"/>
      <c r="O94" s="29"/>
      <c r="P94" s="11">
        <f t="shared" si="11"/>
        <v>0</v>
      </c>
      <c r="Q94" s="13"/>
      <c r="R94" s="13"/>
      <c r="S94" s="11"/>
      <c r="T94" s="11" t="e">
        <f t="shared" si="12"/>
        <v>#DIV/0!</v>
      </c>
      <c r="U94" s="11" t="e">
        <f t="shared" si="13"/>
        <v>#DIV/0!</v>
      </c>
      <c r="V94" s="11">
        <v>0</v>
      </c>
      <c r="W94" s="11">
        <v>1.2</v>
      </c>
      <c r="X94" s="11">
        <v>1.6</v>
      </c>
      <c r="Y94" s="11">
        <v>0.8</v>
      </c>
      <c r="Z94" s="11">
        <v>1.2</v>
      </c>
      <c r="AA94" s="11">
        <v>0.8</v>
      </c>
      <c r="AB94" s="11" t="s">
        <v>149</v>
      </c>
      <c r="AC94" s="11">
        <f t="shared" si="10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hidden="1" x14ac:dyDescent="0.25">
      <c r="A95" s="11" t="s">
        <v>150</v>
      </c>
      <c r="B95" s="11" t="s">
        <v>42</v>
      </c>
      <c r="C95" s="11">
        <v>8</v>
      </c>
      <c r="D95" s="11">
        <v>27</v>
      </c>
      <c r="E95" s="18">
        <v>7</v>
      </c>
      <c r="F95" s="11"/>
      <c r="G95" s="12">
        <v>0</v>
      </c>
      <c r="H95" s="11" t="e">
        <v>#N/A</v>
      </c>
      <c r="I95" s="11" t="s">
        <v>47</v>
      </c>
      <c r="J95" s="11">
        <v>7</v>
      </c>
      <c r="K95" s="11">
        <f t="shared" si="9"/>
        <v>0</v>
      </c>
      <c r="L95" s="11"/>
      <c r="M95" s="11"/>
      <c r="N95" s="11"/>
      <c r="O95" s="29"/>
      <c r="P95" s="11">
        <f t="shared" si="11"/>
        <v>1.4</v>
      </c>
      <c r="Q95" s="13"/>
      <c r="R95" s="13"/>
      <c r="S95" s="11"/>
      <c r="T95" s="11">
        <f t="shared" si="12"/>
        <v>0</v>
      </c>
      <c r="U95" s="11">
        <f t="shared" si="13"/>
        <v>0</v>
      </c>
      <c r="V95" s="11">
        <v>1.2</v>
      </c>
      <c r="W95" s="11">
        <v>2</v>
      </c>
      <c r="X95" s="11">
        <v>2.4</v>
      </c>
      <c r="Y95" s="11">
        <v>2.6</v>
      </c>
      <c r="Z95" s="11">
        <v>1.2</v>
      </c>
      <c r="AA95" s="11">
        <v>0.8</v>
      </c>
      <c r="AB95" s="11" t="s">
        <v>151</v>
      </c>
      <c r="AC95" s="11">
        <f t="shared" si="10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hidden="1" x14ac:dyDescent="0.25">
      <c r="A96" s="11" t="s">
        <v>152</v>
      </c>
      <c r="B96" s="11" t="s">
        <v>42</v>
      </c>
      <c r="C96" s="11">
        <v>36</v>
      </c>
      <c r="D96" s="11">
        <v>24</v>
      </c>
      <c r="E96" s="18">
        <v>24</v>
      </c>
      <c r="F96" s="11"/>
      <c r="G96" s="12">
        <v>0</v>
      </c>
      <c r="H96" s="11" t="e">
        <v>#N/A</v>
      </c>
      <c r="I96" s="11" t="s">
        <v>47</v>
      </c>
      <c r="J96" s="11">
        <v>26</v>
      </c>
      <c r="K96" s="11">
        <f t="shared" si="9"/>
        <v>-2</v>
      </c>
      <c r="L96" s="11"/>
      <c r="M96" s="11"/>
      <c r="N96" s="11"/>
      <c r="O96" s="29"/>
      <c r="P96" s="11">
        <f t="shared" si="11"/>
        <v>4.8</v>
      </c>
      <c r="Q96" s="13"/>
      <c r="R96" s="13"/>
      <c r="S96" s="11"/>
      <c r="T96" s="11">
        <f t="shared" si="12"/>
        <v>0</v>
      </c>
      <c r="U96" s="11">
        <f t="shared" si="13"/>
        <v>0</v>
      </c>
      <c r="V96" s="11">
        <v>1.2</v>
      </c>
      <c r="W96" s="11">
        <v>1.2</v>
      </c>
      <c r="X96" s="11">
        <v>3.6</v>
      </c>
      <c r="Y96" s="11">
        <v>3.6</v>
      </c>
      <c r="Z96" s="11">
        <v>0</v>
      </c>
      <c r="AA96" s="11">
        <v>0</v>
      </c>
      <c r="AB96" s="11" t="s">
        <v>153</v>
      </c>
      <c r="AC96" s="11">
        <f t="shared" si="10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hidden="1" x14ac:dyDescent="0.25">
      <c r="A97" s="11" t="s">
        <v>154</v>
      </c>
      <c r="B97" s="11" t="s">
        <v>42</v>
      </c>
      <c r="C97" s="11">
        <v>-30</v>
      </c>
      <c r="D97" s="11">
        <v>66</v>
      </c>
      <c r="E97" s="18">
        <v>36</v>
      </c>
      <c r="F97" s="11"/>
      <c r="G97" s="12">
        <v>0</v>
      </c>
      <c r="H97" s="11" t="e">
        <v>#N/A</v>
      </c>
      <c r="I97" s="11" t="s">
        <v>47</v>
      </c>
      <c r="J97" s="11">
        <v>36</v>
      </c>
      <c r="K97" s="11">
        <f t="shared" si="9"/>
        <v>0</v>
      </c>
      <c r="L97" s="11"/>
      <c r="M97" s="11"/>
      <c r="N97" s="11"/>
      <c r="O97" s="29"/>
      <c r="P97" s="11">
        <f t="shared" si="11"/>
        <v>7.2</v>
      </c>
      <c r="Q97" s="13"/>
      <c r="R97" s="13"/>
      <c r="S97" s="11"/>
      <c r="T97" s="11">
        <f t="shared" si="12"/>
        <v>0</v>
      </c>
      <c r="U97" s="11">
        <f t="shared" si="13"/>
        <v>0</v>
      </c>
      <c r="V97" s="11">
        <v>1.2</v>
      </c>
      <c r="W97" s="11">
        <v>1.2</v>
      </c>
      <c r="X97" s="11">
        <v>4.8</v>
      </c>
      <c r="Y97" s="11">
        <v>4.8</v>
      </c>
      <c r="Z97" s="11">
        <v>0</v>
      </c>
      <c r="AA97" s="11">
        <v>0</v>
      </c>
      <c r="AB97" s="11" t="s">
        <v>155</v>
      </c>
      <c r="AC97" s="11">
        <f t="shared" si="10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hidden="1" x14ac:dyDescent="0.25">
      <c r="A98" s="11" t="s">
        <v>156</v>
      </c>
      <c r="B98" s="11" t="s">
        <v>31</v>
      </c>
      <c r="C98" s="11">
        <v>-8.9</v>
      </c>
      <c r="D98" s="11">
        <v>8.9</v>
      </c>
      <c r="E98" s="11"/>
      <c r="F98" s="11"/>
      <c r="G98" s="12">
        <v>0</v>
      </c>
      <c r="H98" s="11" t="e">
        <v>#N/A</v>
      </c>
      <c r="I98" s="11" t="s">
        <v>47</v>
      </c>
      <c r="J98" s="11"/>
      <c r="K98" s="11">
        <f t="shared" si="9"/>
        <v>0</v>
      </c>
      <c r="L98" s="11"/>
      <c r="M98" s="11"/>
      <c r="N98" s="11"/>
      <c r="O98" s="29"/>
      <c r="P98" s="11">
        <f t="shared" si="11"/>
        <v>0</v>
      </c>
      <c r="Q98" s="13"/>
      <c r="R98" s="13"/>
      <c r="S98" s="11"/>
      <c r="T98" s="11" t="e">
        <f t="shared" si="12"/>
        <v>#DIV/0!</v>
      </c>
      <c r="U98" s="11" t="e">
        <f t="shared" si="13"/>
        <v>#DIV/0!</v>
      </c>
      <c r="V98" s="11">
        <v>1.78</v>
      </c>
      <c r="W98" s="11">
        <v>1.78</v>
      </c>
      <c r="X98" s="11">
        <v>0.4</v>
      </c>
      <c r="Y98" s="11">
        <v>0.4</v>
      </c>
      <c r="Z98" s="11">
        <v>0.4</v>
      </c>
      <c r="AA98" s="11">
        <v>0.4</v>
      </c>
      <c r="AB98" s="11" t="s">
        <v>157</v>
      </c>
      <c r="AC98" s="11">
        <f t="shared" si="10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hidden="1" x14ac:dyDescent="0.25">
      <c r="A99" s="11" t="s">
        <v>158</v>
      </c>
      <c r="B99" s="11" t="s">
        <v>42</v>
      </c>
      <c r="C99" s="11">
        <v>43</v>
      </c>
      <c r="D99" s="11">
        <v>2</v>
      </c>
      <c r="E99" s="11">
        <v>3</v>
      </c>
      <c r="F99" s="11"/>
      <c r="G99" s="12">
        <v>0</v>
      </c>
      <c r="H99" s="11" t="e">
        <v>#N/A</v>
      </c>
      <c r="I99" s="11" t="s">
        <v>47</v>
      </c>
      <c r="J99" s="11">
        <v>15</v>
      </c>
      <c r="K99" s="11">
        <f t="shared" si="9"/>
        <v>-12</v>
      </c>
      <c r="L99" s="11"/>
      <c r="M99" s="11"/>
      <c r="N99" s="11"/>
      <c r="O99" s="29"/>
      <c r="P99" s="11">
        <f t="shared" si="11"/>
        <v>0.6</v>
      </c>
      <c r="Q99" s="13"/>
      <c r="R99" s="13"/>
      <c r="S99" s="11"/>
      <c r="T99" s="11">
        <f t="shared" si="12"/>
        <v>0</v>
      </c>
      <c r="U99" s="11">
        <f t="shared" si="13"/>
        <v>0</v>
      </c>
      <c r="V99" s="11">
        <v>0.6</v>
      </c>
      <c r="W99" s="11">
        <v>0.8</v>
      </c>
      <c r="X99" s="11">
        <v>0.4</v>
      </c>
      <c r="Y99" s="11">
        <v>1.6</v>
      </c>
      <c r="Z99" s="11">
        <v>2.4</v>
      </c>
      <c r="AA99" s="11">
        <v>2.2000000000000002</v>
      </c>
      <c r="AB99" s="11" t="s">
        <v>84</v>
      </c>
      <c r="AC99" s="11">
        <f t="shared" si="10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hidden="1" x14ac:dyDescent="0.25">
      <c r="A100" s="11" t="s">
        <v>159</v>
      </c>
      <c r="B100" s="11" t="s">
        <v>42</v>
      </c>
      <c r="C100" s="11">
        <v>32</v>
      </c>
      <c r="D100" s="11">
        <v>9</v>
      </c>
      <c r="E100" s="11">
        <v>11</v>
      </c>
      <c r="F100" s="11"/>
      <c r="G100" s="12">
        <v>0</v>
      </c>
      <c r="H100" s="11">
        <v>45</v>
      </c>
      <c r="I100" s="11" t="s">
        <v>47</v>
      </c>
      <c r="J100" s="11">
        <v>13</v>
      </c>
      <c r="K100" s="11">
        <f t="shared" si="9"/>
        <v>-2</v>
      </c>
      <c r="L100" s="11"/>
      <c r="M100" s="11"/>
      <c r="N100" s="11"/>
      <c r="O100" s="29"/>
      <c r="P100" s="11">
        <f t="shared" si="11"/>
        <v>2.2000000000000002</v>
      </c>
      <c r="Q100" s="13"/>
      <c r="R100" s="13"/>
      <c r="S100" s="11"/>
      <c r="T100" s="11">
        <f t="shared" si="12"/>
        <v>0</v>
      </c>
      <c r="U100" s="11">
        <f t="shared" si="13"/>
        <v>0</v>
      </c>
      <c r="V100" s="11">
        <v>1</v>
      </c>
      <c r="W100" s="11">
        <v>0.8</v>
      </c>
      <c r="X100" s="11">
        <v>2</v>
      </c>
      <c r="Y100" s="11">
        <v>3</v>
      </c>
      <c r="Z100" s="11">
        <v>3</v>
      </c>
      <c r="AA100" s="11">
        <v>2.8</v>
      </c>
      <c r="AB100" s="11" t="s">
        <v>160</v>
      </c>
      <c r="AC100" s="11">
        <f t="shared" si="10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0" t="s">
        <v>161</v>
      </c>
      <c r="B101" s="1" t="s">
        <v>31</v>
      </c>
      <c r="C101" s="1"/>
      <c r="D101" s="1"/>
      <c r="E101" s="18">
        <f>E103</f>
        <v>1.3939999999999999</v>
      </c>
      <c r="F101" s="21">
        <f>F103</f>
        <v>56.115000000000002</v>
      </c>
      <c r="G101" s="24">
        <v>1</v>
      </c>
      <c r="H101" s="20">
        <v>50</v>
      </c>
      <c r="I101" s="20" t="s">
        <v>32</v>
      </c>
      <c r="J101" s="20"/>
      <c r="K101" s="20">
        <f t="shared" si="9"/>
        <v>1.3939999999999999</v>
      </c>
      <c r="L101" s="20"/>
      <c r="M101" s="20"/>
      <c r="N101" s="20"/>
      <c r="O101" s="28">
        <f>VLOOKUP(A101,[1]Sheet!$A:$P,16,0)</f>
        <v>56.173500000000161</v>
      </c>
      <c r="P101" s="1">
        <f t="shared" si="11"/>
        <v>0.27879999999999999</v>
      </c>
      <c r="Q101" s="5"/>
      <c r="R101" s="5" t="s">
        <v>179</v>
      </c>
      <c r="S101" s="1" t="s">
        <v>180</v>
      </c>
      <c r="T101" s="1">
        <f t="shared" si="12"/>
        <v>201.27331420373028</v>
      </c>
      <c r="U101" s="1">
        <f t="shared" si="13"/>
        <v>201.27331420373028</v>
      </c>
      <c r="V101" s="1">
        <v>0.27879999999999999</v>
      </c>
      <c r="W101" s="1">
        <v>0.27879999999999999</v>
      </c>
      <c r="X101" s="1">
        <v>0</v>
      </c>
      <c r="Y101" s="1">
        <v>0</v>
      </c>
      <c r="Z101" s="1">
        <v>0</v>
      </c>
      <c r="AA101" s="1">
        <v>0</v>
      </c>
      <c r="AB101" s="22" t="s">
        <v>176</v>
      </c>
      <c r="AC101" s="1">
        <f t="shared" si="10"/>
        <v>0</v>
      </c>
      <c r="AD101" s="34">
        <v>5</v>
      </c>
      <c r="AE101" s="34">
        <v>56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hidden="1" x14ac:dyDescent="0.25">
      <c r="A102" s="10" t="s">
        <v>162</v>
      </c>
      <c r="B102" s="1" t="s">
        <v>42</v>
      </c>
      <c r="C102" s="1"/>
      <c r="D102" s="1">
        <v>160</v>
      </c>
      <c r="E102" s="1"/>
      <c r="F102" s="1">
        <v>160</v>
      </c>
      <c r="G102" s="6">
        <v>0.06</v>
      </c>
      <c r="H102" s="1">
        <v>60</v>
      </c>
      <c r="I102" s="1" t="s">
        <v>32</v>
      </c>
      <c r="J102" s="1"/>
      <c r="K102" s="1">
        <f t="shared" si="9"/>
        <v>0</v>
      </c>
      <c r="L102" s="1"/>
      <c r="M102" s="1"/>
      <c r="N102" s="1"/>
      <c r="O102" s="25"/>
      <c r="P102" s="1">
        <f t="shared" ref="P102" si="14">E102/5</f>
        <v>0</v>
      </c>
      <c r="Q102" s="5"/>
      <c r="R102" s="5"/>
      <c r="S102" s="1"/>
      <c r="T102" s="1" t="e">
        <f t="shared" ref="T102" si="15">(F102+N102+Q102)/P102</f>
        <v>#DIV/0!</v>
      </c>
      <c r="U102" s="1" t="e">
        <f t="shared" ref="U102" si="16">(F102+N102)/P102</f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 t="s">
        <v>173</v>
      </c>
      <c r="AC102" s="1">
        <f t="shared" ref="AC102:AC113" si="17">ROUND(Q102*G102,0)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1" t="s">
        <v>163</v>
      </c>
      <c r="B103" s="11" t="s">
        <v>31</v>
      </c>
      <c r="C103" s="11">
        <v>157.636</v>
      </c>
      <c r="D103" s="20">
        <v>78.314999999999998</v>
      </c>
      <c r="E103" s="18">
        <v>1.3939999999999999</v>
      </c>
      <c r="F103" s="21">
        <v>56.115000000000002</v>
      </c>
      <c r="G103" s="12">
        <v>0</v>
      </c>
      <c r="H103" s="11">
        <v>50</v>
      </c>
      <c r="I103" s="11" t="s">
        <v>47</v>
      </c>
      <c r="J103" s="11">
        <v>1.3</v>
      </c>
      <c r="K103" s="11">
        <f t="shared" ref="K103:K113" si="18">E103-J103</f>
        <v>9.3999999999999861E-2</v>
      </c>
      <c r="L103" s="11"/>
      <c r="M103" s="11"/>
      <c r="N103" s="11"/>
      <c r="O103" s="29"/>
      <c r="P103" s="11">
        <f t="shared" si="11"/>
        <v>0.27879999999999999</v>
      </c>
      <c r="Q103" s="13"/>
      <c r="R103" s="13"/>
      <c r="S103" s="11">
        <v>470</v>
      </c>
      <c r="T103" s="11">
        <f t="shared" si="12"/>
        <v>201.27331420373028</v>
      </c>
      <c r="U103" s="11">
        <f t="shared" si="13"/>
        <v>201.27331420373028</v>
      </c>
      <c r="V103" s="11">
        <v>0.27879999999999999</v>
      </c>
      <c r="W103" s="11">
        <v>0.27879999999999999</v>
      </c>
      <c r="X103" s="11">
        <v>0</v>
      </c>
      <c r="Y103" s="11">
        <v>0</v>
      </c>
      <c r="Z103" s="11">
        <v>0</v>
      </c>
      <c r="AA103" s="11">
        <v>0</v>
      </c>
      <c r="AB103" s="11" t="s">
        <v>186</v>
      </c>
      <c r="AC103" s="11">
        <f t="shared" si="17"/>
        <v>0</v>
      </c>
      <c r="AD103" s="34">
        <v>5</v>
      </c>
      <c r="AE103" s="34">
        <v>56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hidden="1" x14ac:dyDescent="0.25">
      <c r="A104" s="1" t="s">
        <v>164</v>
      </c>
      <c r="B104" s="1" t="s">
        <v>31</v>
      </c>
      <c r="C104" s="1">
        <v>108.268</v>
      </c>
      <c r="D104" s="1">
        <v>81.23</v>
      </c>
      <c r="E104" s="1">
        <v>44.8</v>
      </c>
      <c r="F104" s="1">
        <v>140.33799999999999</v>
      </c>
      <c r="G104" s="6">
        <v>1</v>
      </c>
      <c r="H104" s="1">
        <v>55</v>
      </c>
      <c r="I104" s="1" t="s">
        <v>32</v>
      </c>
      <c r="J104" s="1">
        <v>41.3</v>
      </c>
      <c r="K104" s="1">
        <f t="shared" si="18"/>
        <v>3.5</v>
      </c>
      <c r="L104" s="1"/>
      <c r="M104" s="1"/>
      <c r="N104" s="1">
        <v>16.12139999999998</v>
      </c>
      <c r="O104" s="25">
        <f>VLOOKUP(A104,[1]Sheet!$A:$P,16,0)</f>
        <v>50</v>
      </c>
      <c r="P104" s="1">
        <f t="shared" si="11"/>
        <v>8.9599999999999991</v>
      </c>
      <c r="Q104" s="5"/>
      <c r="R104" s="5"/>
      <c r="S104" s="1"/>
      <c r="T104" s="1">
        <f t="shared" si="12"/>
        <v>17.461986607142855</v>
      </c>
      <c r="U104" s="1">
        <f t="shared" si="13"/>
        <v>17.461986607142855</v>
      </c>
      <c r="V104" s="1">
        <v>8.1087999999999987</v>
      </c>
      <c r="W104" s="1">
        <v>7.5343999999999998</v>
      </c>
      <c r="X104" s="1">
        <v>8.6951999999999998</v>
      </c>
      <c r="Y104" s="1">
        <v>9.5459999999999994</v>
      </c>
      <c r="Z104" s="1">
        <v>11.474399999999999</v>
      </c>
      <c r="AA104" s="1">
        <v>11.7424</v>
      </c>
      <c r="AB104" s="1"/>
      <c r="AC104" s="1">
        <f t="shared" si="17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hidden="1" x14ac:dyDescent="0.25">
      <c r="A105" s="1" t="s">
        <v>165</v>
      </c>
      <c r="B105" s="1" t="s">
        <v>31</v>
      </c>
      <c r="C105" s="1">
        <v>164.99299999999999</v>
      </c>
      <c r="D105" s="1">
        <v>46.1</v>
      </c>
      <c r="E105" s="1">
        <v>70.478999999999999</v>
      </c>
      <c r="F105" s="1">
        <v>134.5</v>
      </c>
      <c r="G105" s="6">
        <v>1</v>
      </c>
      <c r="H105" s="1">
        <v>55</v>
      </c>
      <c r="I105" s="1" t="s">
        <v>32</v>
      </c>
      <c r="J105" s="1">
        <v>64.5</v>
      </c>
      <c r="K105" s="1">
        <f t="shared" si="18"/>
        <v>5.9789999999999992</v>
      </c>
      <c r="L105" s="1"/>
      <c r="M105" s="1"/>
      <c r="N105" s="1">
        <v>40.413399999999953</v>
      </c>
      <c r="O105" s="25"/>
      <c r="P105" s="1">
        <f t="shared" si="11"/>
        <v>14.095800000000001</v>
      </c>
      <c r="Q105" s="5"/>
      <c r="R105" s="5"/>
      <c r="S105" s="1"/>
      <c r="T105" s="1">
        <f t="shared" si="12"/>
        <v>12.408901942422563</v>
      </c>
      <c r="U105" s="1">
        <f t="shared" si="13"/>
        <v>12.408901942422563</v>
      </c>
      <c r="V105" s="1">
        <v>14.474399999999999</v>
      </c>
      <c r="W105" s="1">
        <v>14.759600000000001</v>
      </c>
      <c r="X105" s="1">
        <v>9.216800000000001</v>
      </c>
      <c r="Y105" s="1">
        <v>10.6564</v>
      </c>
      <c r="Z105" s="1">
        <v>18.058800000000002</v>
      </c>
      <c r="AA105" s="1">
        <v>16.039200000000001</v>
      </c>
      <c r="AB105" s="1"/>
      <c r="AC105" s="1">
        <f t="shared" si="17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hidden="1" x14ac:dyDescent="0.25">
      <c r="A106" s="1" t="s">
        <v>166</v>
      </c>
      <c r="B106" s="1" t="s">
        <v>42</v>
      </c>
      <c r="C106" s="1">
        <v>37</v>
      </c>
      <c r="D106" s="1">
        <v>21</v>
      </c>
      <c r="E106" s="1">
        <v>28</v>
      </c>
      <c r="F106" s="1">
        <v>27</v>
      </c>
      <c r="G106" s="6">
        <v>0.4</v>
      </c>
      <c r="H106" s="1">
        <v>55</v>
      </c>
      <c r="I106" s="1" t="s">
        <v>32</v>
      </c>
      <c r="J106" s="1">
        <v>28</v>
      </c>
      <c r="K106" s="1">
        <f t="shared" si="18"/>
        <v>0</v>
      </c>
      <c r="L106" s="1"/>
      <c r="M106" s="1"/>
      <c r="N106" s="1"/>
      <c r="O106" s="25"/>
      <c r="P106" s="1">
        <f t="shared" si="11"/>
        <v>5.6</v>
      </c>
      <c r="Q106" s="5"/>
      <c r="R106" s="5"/>
      <c r="S106" s="1"/>
      <c r="T106" s="1">
        <f t="shared" si="12"/>
        <v>4.8214285714285721</v>
      </c>
      <c r="U106" s="1">
        <f t="shared" si="13"/>
        <v>4.8214285714285721</v>
      </c>
      <c r="V106" s="1">
        <v>3.6</v>
      </c>
      <c r="W106" s="1">
        <v>4.4000000000000004</v>
      </c>
      <c r="X106" s="1">
        <v>4</v>
      </c>
      <c r="Y106" s="1">
        <v>2.8</v>
      </c>
      <c r="Z106" s="1">
        <v>5.4</v>
      </c>
      <c r="AA106" s="1">
        <v>5.2</v>
      </c>
      <c r="AB106" s="1"/>
      <c r="AC106" s="1">
        <f t="shared" si="17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hidden="1" x14ac:dyDescent="0.25">
      <c r="A107" s="11" t="s">
        <v>167</v>
      </c>
      <c r="B107" s="11" t="s">
        <v>31</v>
      </c>
      <c r="C107" s="11">
        <v>-1E-3</v>
      </c>
      <c r="D107" s="11">
        <v>1E-3</v>
      </c>
      <c r="E107" s="11">
        <v>-1.4</v>
      </c>
      <c r="F107" s="11"/>
      <c r="G107" s="12">
        <v>0</v>
      </c>
      <c r="H107" s="11" t="e">
        <v>#N/A</v>
      </c>
      <c r="I107" s="11" t="s">
        <v>47</v>
      </c>
      <c r="J107" s="11"/>
      <c r="K107" s="11">
        <f t="shared" si="18"/>
        <v>-1.4</v>
      </c>
      <c r="L107" s="11"/>
      <c r="M107" s="11"/>
      <c r="N107" s="11"/>
      <c r="O107" s="29"/>
      <c r="P107" s="11">
        <f t="shared" si="11"/>
        <v>-0.27999999999999997</v>
      </c>
      <c r="Q107" s="13"/>
      <c r="R107" s="13"/>
      <c r="S107" s="11"/>
      <c r="T107" s="11">
        <f t="shared" si="12"/>
        <v>0</v>
      </c>
      <c r="U107" s="11">
        <f t="shared" si="13"/>
        <v>0</v>
      </c>
      <c r="V107" s="11">
        <v>0</v>
      </c>
      <c r="W107" s="11">
        <v>0.28000000000000003</v>
      </c>
      <c r="X107" s="11">
        <v>3.1103999999999998</v>
      </c>
      <c r="Y107" s="11">
        <v>4.5035999999999996</v>
      </c>
      <c r="Z107" s="11">
        <v>4.5236000000000001</v>
      </c>
      <c r="AA107" s="11">
        <v>3.71</v>
      </c>
      <c r="AB107" s="11" t="s">
        <v>168</v>
      </c>
      <c r="AC107" s="11">
        <f t="shared" si="17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hidden="1" x14ac:dyDescent="0.25">
      <c r="A108" s="1" t="s">
        <v>169</v>
      </c>
      <c r="B108" s="1" t="s">
        <v>42</v>
      </c>
      <c r="C108" s="1">
        <v>24</v>
      </c>
      <c r="D108" s="1">
        <v>28</v>
      </c>
      <c r="E108" s="1">
        <v>21</v>
      </c>
      <c r="F108" s="1">
        <v>28</v>
      </c>
      <c r="G108" s="6">
        <v>0.4</v>
      </c>
      <c r="H108" s="1">
        <v>55</v>
      </c>
      <c r="I108" s="1" t="s">
        <v>32</v>
      </c>
      <c r="J108" s="1">
        <v>21</v>
      </c>
      <c r="K108" s="1">
        <f t="shared" si="18"/>
        <v>0</v>
      </c>
      <c r="L108" s="1"/>
      <c r="M108" s="1"/>
      <c r="N108" s="1">
        <v>16.2</v>
      </c>
      <c r="O108" s="25"/>
      <c r="P108" s="1">
        <f t="shared" si="11"/>
        <v>4.2</v>
      </c>
      <c r="Q108" s="5"/>
      <c r="R108" s="5"/>
      <c r="S108" s="1"/>
      <c r="T108" s="1">
        <f t="shared" si="12"/>
        <v>10.523809523809524</v>
      </c>
      <c r="U108" s="1">
        <f t="shared" si="13"/>
        <v>10.523809523809524</v>
      </c>
      <c r="V108" s="1">
        <v>4</v>
      </c>
      <c r="W108" s="1">
        <v>3.6</v>
      </c>
      <c r="X108" s="1">
        <v>1.6</v>
      </c>
      <c r="Y108" s="1">
        <v>1.2</v>
      </c>
      <c r="Z108" s="1">
        <v>2.6</v>
      </c>
      <c r="AA108" s="1">
        <v>2.2000000000000002</v>
      </c>
      <c r="AB108" s="1"/>
      <c r="AC108" s="1">
        <f t="shared" si="17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hidden="1" x14ac:dyDescent="0.25">
      <c r="A109" s="10" t="s">
        <v>170</v>
      </c>
      <c r="B109" s="1" t="s">
        <v>42</v>
      </c>
      <c r="C109" s="1"/>
      <c r="D109" s="1">
        <v>84</v>
      </c>
      <c r="E109" s="1"/>
      <c r="F109" s="1">
        <v>84</v>
      </c>
      <c r="G109" s="6">
        <v>0.3</v>
      </c>
      <c r="H109" s="1">
        <v>30</v>
      </c>
      <c r="I109" s="1" t="s">
        <v>32</v>
      </c>
      <c r="J109" s="1"/>
      <c r="K109" s="1">
        <f t="shared" si="18"/>
        <v>0</v>
      </c>
      <c r="L109" s="1"/>
      <c r="M109" s="1"/>
      <c r="N109" s="1"/>
      <c r="O109" s="25"/>
      <c r="P109" s="1">
        <f t="shared" si="11"/>
        <v>0</v>
      </c>
      <c r="Q109" s="5"/>
      <c r="R109" s="5"/>
      <c r="S109" s="1"/>
      <c r="T109" s="1" t="e">
        <f t="shared" si="12"/>
        <v>#DIV/0!</v>
      </c>
      <c r="U109" s="1" t="e">
        <f t="shared" si="13"/>
        <v>#DIV/0!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 t="s">
        <v>173</v>
      </c>
      <c r="AC109" s="1">
        <f t="shared" si="17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hidden="1" x14ac:dyDescent="0.25">
      <c r="A110" s="10" t="s">
        <v>171</v>
      </c>
      <c r="B110" s="1" t="s">
        <v>42</v>
      </c>
      <c r="C110" s="1"/>
      <c r="D110" s="1">
        <v>84</v>
      </c>
      <c r="E110" s="1">
        <v>2</v>
      </c>
      <c r="F110" s="1">
        <v>82</v>
      </c>
      <c r="G110" s="6">
        <v>0.3</v>
      </c>
      <c r="H110" s="1">
        <v>30</v>
      </c>
      <c r="I110" s="1" t="s">
        <v>32</v>
      </c>
      <c r="J110" s="1">
        <v>2</v>
      </c>
      <c r="K110" s="1">
        <f t="shared" si="18"/>
        <v>0</v>
      </c>
      <c r="L110" s="1"/>
      <c r="M110" s="1"/>
      <c r="N110" s="1"/>
      <c r="O110" s="25"/>
      <c r="P110" s="1">
        <f t="shared" si="11"/>
        <v>0.4</v>
      </c>
      <c r="Q110" s="5"/>
      <c r="R110" s="5"/>
      <c r="S110" s="1"/>
      <c r="T110" s="1">
        <f t="shared" si="12"/>
        <v>205</v>
      </c>
      <c r="U110" s="1">
        <f t="shared" si="13"/>
        <v>205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 t="s">
        <v>173</v>
      </c>
      <c r="AC110" s="1">
        <f t="shared" si="17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hidden="1" x14ac:dyDescent="0.25">
      <c r="A111" s="10" t="s">
        <v>172</v>
      </c>
      <c r="B111" s="1" t="s">
        <v>42</v>
      </c>
      <c r="C111" s="1"/>
      <c r="D111" s="1">
        <v>200</v>
      </c>
      <c r="E111" s="1"/>
      <c r="F111" s="1">
        <v>200</v>
      </c>
      <c r="G111" s="6">
        <v>0.15</v>
      </c>
      <c r="H111" s="1">
        <v>60</v>
      </c>
      <c r="I111" s="1" t="s">
        <v>32</v>
      </c>
      <c r="J111" s="1"/>
      <c r="K111" s="1">
        <f t="shared" ref="K111" si="19">E111-J111</f>
        <v>0</v>
      </c>
      <c r="L111" s="1"/>
      <c r="M111" s="1"/>
      <c r="N111" s="1"/>
      <c r="O111" s="25"/>
      <c r="P111" s="1">
        <f t="shared" ref="P111" si="20">E111/5</f>
        <v>0</v>
      </c>
      <c r="Q111" s="5"/>
      <c r="R111" s="5"/>
      <c r="S111" s="1"/>
      <c r="T111" s="1" t="e">
        <f t="shared" ref="T111" si="21">(F111+N111+Q111)/P111</f>
        <v>#DIV/0!</v>
      </c>
      <c r="U111" s="1" t="e">
        <f t="shared" ref="U111" si="22">(F111+N111)/P111</f>
        <v>#DIV/0!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 t="s">
        <v>173</v>
      </c>
      <c r="AC111" s="1">
        <f t="shared" si="17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hidden="1" x14ac:dyDescent="0.25">
      <c r="A112" s="15" t="s">
        <v>174</v>
      </c>
      <c r="B112" s="15" t="s">
        <v>31</v>
      </c>
      <c r="C112" s="15"/>
      <c r="D112" s="15"/>
      <c r="E112" s="15"/>
      <c r="F112" s="15"/>
      <c r="G112" s="16">
        <v>0</v>
      </c>
      <c r="H112" s="15">
        <v>40</v>
      </c>
      <c r="I112" s="15" t="s">
        <v>32</v>
      </c>
      <c r="J112" s="15"/>
      <c r="K112" s="15">
        <f t="shared" si="18"/>
        <v>0</v>
      </c>
      <c r="L112" s="15"/>
      <c r="M112" s="15"/>
      <c r="N112" s="15"/>
      <c r="O112" s="30"/>
      <c r="P112" s="15">
        <f t="shared" si="11"/>
        <v>0</v>
      </c>
      <c r="Q112" s="17"/>
      <c r="R112" s="17"/>
      <c r="S112" s="15"/>
      <c r="T112" s="15" t="e">
        <f t="shared" si="12"/>
        <v>#DIV/0!</v>
      </c>
      <c r="U112" s="15" t="e">
        <f t="shared" si="13"/>
        <v>#DIV/0!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 t="s">
        <v>60</v>
      </c>
      <c r="AC112" s="15">
        <f t="shared" si="17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hidden="1" x14ac:dyDescent="0.25">
      <c r="A113" s="10" t="s">
        <v>175</v>
      </c>
      <c r="B113" s="1" t="s">
        <v>42</v>
      </c>
      <c r="C113" s="1"/>
      <c r="D113" s="1"/>
      <c r="E113" s="1"/>
      <c r="F113" s="1"/>
      <c r="G113" s="6">
        <v>0.1</v>
      </c>
      <c r="H113" s="1">
        <v>60</v>
      </c>
      <c r="I113" s="1" t="s">
        <v>32</v>
      </c>
      <c r="J113" s="1"/>
      <c r="K113" s="1">
        <f t="shared" si="18"/>
        <v>0</v>
      </c>
      <c r="L113" s="1"/>
      <c r="M113" s="1"/>
      <c r="N113" s="1"/>
      <c r="O113" s="25">
        <f>VLOOKUP(A113,[1]Sheet!$A:$P,16,0)</f>
        <v>60</v>
      </c>
      <c r="P113" s="1">
        <f t="shared" si="11"/>
        <v>0</v>
      </c>
      <c r="Q113" s="5"/>
      <c r="R113" s="5"/>
      <c r="S113" s="1"/>
      <c r="T113" s="1" t="e">
        <f t="shared" si="12"/>
        <v>#DIV/0!</v>
      </c>
      <c r="U113" s="1" t="e">
        <f t="shared" si="13"/>
        <v>#DIV/0!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 t="s">
        <v>173</v>
      </c>
      <c r="AC113" s="1">
        <f t="shared" si="17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25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33"/>
      <c r="AE114" s="33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25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33"/>
      <c r="AE115" s="33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25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33"/>
      <c r="AE116" s="33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25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33"/>
      <c r="AE117" s="33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25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33"/>
      <c r="AE118" s="33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25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33"/>
      <c r="AE119" s="33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25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33"/>
      <c r="AE120" s="33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25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33"/>
      <c r="AE121" s="33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25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33"/>
      <c r="AE122" s="33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25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33"/>
      <c r="AE123" s="33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25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33"/>
      <c r="AE124" s="33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25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33"/>
      <c r="AE125" s="33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25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33"/>
      <c r="AE126" s="33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25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33"/>
      <c r="AE127" s="33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25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33"/>
      <c r="AE128" s="33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25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33"/>
      <c r="AE129" s="33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25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33"/>
      <c r="AE130" s="33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25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33"/>
      <c r="AE131" s="33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25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33"/>
      <c r="AE132" s="33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25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33"/>
      <c r="AE133" s="33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25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33"/>
      <c r="AE134" s="33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25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33"/>
      <c r="AE135" s="33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25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33"/>
      <c r="AE136" s="33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25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33"/>
      <c r="AE137" s="33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25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33"/>
      <c r="AE138" s="33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25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33"/>
      <c r="AE139" s="33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25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33"/>
      <c r="AE140" s="33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25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33"/>
      <c r="AE141" s="33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25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33"/>
      <c r="AE142" s="33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25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33"/>
      <c r="AE143" s="33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25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33"/>
      <c r="AE144" s="33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25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33"/>
      <c r="AE145" s="33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25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33"/>
      <c r="AE146" s="33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25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33"/>
      <c r="AE147" s="33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25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33"/>
      <c r="AE148" s="33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25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33"/>
      <c r="AE149" s="33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25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33"/>
      <c r="AE150" s="33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25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33"/>
      <c r="AE151" s="33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25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33"/>
      <c r="AE152" s="33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25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33"/>
      <c r="AE153" s="33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25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33"/>
      <c r="AE154" s="33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25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33"/>
      <c r="AE155" s="33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25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33"/>
      <c r="AE156" s="33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25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33"/>
      <c r="AE157" s="33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25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33"/>
      <c r="AE158" s="33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25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33"/>
      <c r="AE159" s="33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25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33"/>
      <c r="AE160" s="33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25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33"/>
      <c r="AE161" s="33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25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33"/>
      <c r="AE162" s="33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25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33"/>
      <c r="AE163" s="33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25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33"/>
      <c r="AE164" s="33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25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33"/>
      <c r="AE165" s="33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25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33"/>
      <c r="AE166" s="33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25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33"/>
      <c r="AE167" s="33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25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33"/>
      <c r="AE168" s="33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25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33"/>
      <c r="AE169" s="33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25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33"/>
      <c r="AE170" s="33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25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33"/>
      <c r="AE171" s="33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25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33"/>
      <c r="AE172" s="33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25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33"/>
      <c r="AE173" s="33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2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33"/>
      <c r="AE174" s="33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2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33"/>
      <c r="AE175" s="33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25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33"/>
      <c r="AE176" s="33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2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33"/>
      <c r="AE177" s="33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2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33"/>
      <c r="AE178" s="33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2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33"/>
      <c r="AE179" s="33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2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33"/>
      <c r="AE180" s="33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25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33"/>
      <c r="AE181" s="33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25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33"/>
      <c r="AE182" s="33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2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33"/>
      <c r="AE183" s="33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2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33"/>
      <c r="AE184" s="33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25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33"/>
      <c r="AE185" s="33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2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33"/>
      <c r="AE186" s="33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2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33"/>
      <c r="AE187" s="33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2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33"/>
      <c r="AE188" s="33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25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33"/>
      <c r="AE189" s="33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2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33"/>
      <c r="AE190" s="33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25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33"/>
      <c r="AE191" s="33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25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33"/>
      <c r="AE192" s="33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25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33"/>
      <c r="AE193" s="33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25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33"/>
      <c r="AE194" s="33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25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33"/>
      <c r="AE195" s="33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25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33"/>
      <c r="AE196" s="33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25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33"/>
      <c r="AE197" s="33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25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33"/>
      <c r="AE198" s="33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2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33"/>
      <c r="AE199" s="33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2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33"/>
      <c r="AE200" s="33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2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33"/>
      <c r="AE201" s="33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25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33"/>
      <c r="AE202" s="33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25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33"/>
      <c r="AE203" s="33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25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33"/>
      <c r="AE204" s="33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25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33"/>
      <c r="AE205" s="33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25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33"/>
      <c r="AE206" s="33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25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33"/>
      <c r="AE207" s="33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25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33"/>
      <c r="AE208" s="33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2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33"/>
      <c r="AE209" s="33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2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33"/>
      <c r="AE210" s="33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25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33"/>
      <c r="AE211" s="33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25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33"/>
      <c r="AE212" s="33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25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33"/>
      <c r="AE213" s="33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2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33"/>
      <c r="AE214" s="33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2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33"/>
      <c r="AE215" s="33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25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33"/>
      <c r="AE216" s="33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25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33"/>
      <c r="AE217" s="33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2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33"/>
      <c r="AE218" s="33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2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33"/>
      <c r="AE219" s="33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2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33"/>
      <c r="AE220" s="33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2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33"/>
      <c r="AE221" s="33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2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33"/>
      <c r="AE222" s="33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2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33"/>
      <c r="AE223" s="33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2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33"/>
      <c r="AE224" s="33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2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33"/>
      <c r="AE225" s="33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2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33"/>
      <c r="AE226" s="33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2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33"/>
      <c r="AE227" s="33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2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33"/>
      <c r="AE228" s="33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2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33"/>
      <c r="AE229" s="33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2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33"/>
      <c r="AE230" s="33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2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33"/>
      <c r="AE231" s="33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2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33"/>
      <c r="AE232" s="33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2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33"/>
      <c r="AE233" s="33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2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33"/>
      <c r="AE234" s="33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2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33"/>
      <c r="AE235" s="33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2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33"/>
      <c r="AE236" s="33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2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33"/>
      <c r="AE237" s="33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2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33"/>
      <c r="AE238" s="33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2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33"/>
      <c r="AE239" s="33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2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33"/>
      <c r="AE240" s="33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2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33"/>
      <c r="AE241" s="33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2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33"/>
      <c r="AE242" s="33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2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33"/>
      <c r="AE243" s="33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2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33"/>
      <c r="AE244" s="33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2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33"/>
      <c r="AE245" s="33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2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33"/>
      <c r="AE246" s="33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2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33"/>
      <c r="AE247" s="33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2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33"/>
      <c r="AE248" s="33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2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33"/>
      <c r="AE249" s="33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2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33"/>
      <c r="AE250" s="33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2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33"/>
      <c r="AE251" s="33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2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33"/>
      <c r="AE252" s="33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2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33"/>
      <c r="AE253" s="33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2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33"/>
      <c r="AE254" s="33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2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33"/>
      <c r="AE255" s="33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2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33"/>
      <c r="AE256" s="33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2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33"/>
      <c r="AE257" s="33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2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33"/>
      <c r="AE258" s="33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2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33"/>
      <c r="AE259" s="33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2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33"/>
      <c r="AE260" s="33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2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33"/>
      <c r="AE261" s="33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2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33"/>
      <c r="AE262" s="33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2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33"/>
      <c r="AE263" s="33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2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33"/>
      <c r="AE264" s="33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2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33"/>
      <c r="AE265" s="33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2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33"/>
      <c r="AE266" s="33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2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33"/>
      <c r="AE267" s="33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2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33"/>
      <c r="AE268" s="33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2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33"/>
      <c r="AE269" s="33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2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33"/>
      <c r="AE270" s="33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2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33"/>
      <c r="AE271" s="33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2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33"/>
      <c r="AE272" s="33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2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33"/>
      <c r="AE273" s="33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2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33"/>
      <c r="AE274" s="33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2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33"/>
      <c r="AE275" s="33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2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33"/>
      <c r="AE276" s="33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2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33"/>
      <c r="AE277" s="33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2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33"/>
      <c r="AE278" s="33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2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33"/>
      <c r="AE279" s="33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2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33"/>
      <c r="AE280" s="33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2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33"/>
      <c r="AE281" s="33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2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33"/>
      <c r="AE282" s="33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2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33"/>
      <c r="AE283" s="33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2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33"/>
      <c r="AE284" s="33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2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33"/>
      <c r="AE285" s="33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2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33"/>
      <c r="AE286" s="33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2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33"/>
      <c r="AE287" s="33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2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33"/>
      <c r="AE288" s="33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2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33"/>
      <c r="AE289" s="33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2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33"/>
      <c r="AE290" s="33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2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33"/>
      <c r="AE291" s="33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2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33"/>
      <c r="AE292" s="33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2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33"/>
      <c r="AE293" s="33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2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33"/>
      <c r="AE294" s="33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2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33"/>
      <c r="AE295" s="33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2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33"/>
      <c r="AE296" s="33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2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33"/>
      <c r="AE297" s="33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2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33"/>
      <c r="AE298" s="33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2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33"/>
      <c r="AE299" s="33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2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33"/>
      <c r="AE300" s="33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2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33"/>
      <c r="AE301" s="33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2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33"/>
      <c r="AE302" s="33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2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33"/>
      <c r="AE303" s="33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2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33"/>
      <c r="AE304" s="33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2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33"/>
      <c r="AE305" s="33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2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33"/>
      <c r="AE306" s="33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2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33"/>
      <c r="AE307" s="33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2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33"/>
      <c r="AE308" s="33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2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33"/>
      <c r="AE309" s="33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2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33"/>
      <c r="AE310" s="33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2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33"/>
      <c r="AE311" s="33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2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33"/>
      <c r="AE312" s="33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2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33"/>
      <c r="AE313" s="33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2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33"/>
      <c r="AE314" s="33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2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33"/>
      <c r="AE315" s="33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2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33"/>
      <c r="AE316" s="33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2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33"/>
      <c r="AE317" s="33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2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33"/>
      <c r="AE318" s="33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2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33"/>
      <c r="AE319" s="33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2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33"/>
      <c r="AE320" s="33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2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33"/>
      <c r="AE321" s="33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2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33"/>
      <c r="AE322" s="33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2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33"/>
      <c r="AE323" s="33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2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33"/>
      <c r="AE324" s="33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2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33"/>
      <c r="AE325" s="33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2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33"/>
      <c r="AE326" s="33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2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33"/>
      <c r="AE327" s="33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2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33"/>
      <c r="AE328" s="33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2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33"/>
      <c r="AE329" s="33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2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33"/>
      <c r="AE330" s="33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2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33"/>
      <c r="AE331" s="33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2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33"/>
      <c r="AE332" s="33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2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33"/>
      <c r="AE333" s="33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2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33"/>
      <c r="AE334" s="33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2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33"/>
      <c r="AE335" s="33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2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33"/>
      <c r="AE336" s="33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2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33"/>
      <c r="AE337" s="33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2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33"/>
      <c r="AE338" s="33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2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33"/>
      <c r="AE339" s="33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2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33"/>
      <c r="AE340" s="33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2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33"/>
      <c r="AE341" s="33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2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33"/>
      <c r="AE342" s="33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2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33"/>
      <c r="AE343" s="33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2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33"/>
      <c r="AE344" s="33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2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33"/>
      <c r="AE345" s="33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2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33"/>
      <c r="AE346" s="33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2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33"/>
      <c r="AE347" s="33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2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33"/>
      <c r="AE348" s="33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2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33"/>
      <c r="AE349" s="33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2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33"/>
      <c r="AE350" s="33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2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33"/>
      <c r="AE351" s="33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2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33"/>
      <c r="AE352" s="33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2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33"/>
      <c r="AE353" s="33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2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33"/>
      <c r="AE354" s="33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2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33"/>
      <c r="AE355" s="33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2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33"/>
      <c r="AE356" s="33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2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33"/>
      <c r="AE357" s="33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2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33"/>
      <c r="AE358" s="33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2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33"/>
      <c r="AE359" s="33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2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33"/>
      <c r="AE360" s="33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2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33"/>
      <c r="AE361" s="33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2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33"/>
      <c r="AE362" s="33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2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33"/>
      <c r="AE363" s="33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2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33"/>
      <c r="AE364" s="33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2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33"/>
      <c r="AE365" s="33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2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33"/>
      <c r="AE366" s="33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2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33"/>
      <c r="AE367" s="33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2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33"/>
      <c r="AE368" s="33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2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33"/>
      <c r="AE369" s="33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2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33"/>
      <c r="AE370" s="33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2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33"/>
      <c r="AE371" s="33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2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33"/>
      <c r="AE372" s="33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2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33"/>
      <c r="AE373" s="33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2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33"/>
      <c r="AE374" s="33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2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33"/>
      <c r="AE375" s="33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2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33"/>
      <c r="AE376" s="33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2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33"/>
      <c r="AE377" s="33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2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33"/>
      <c r="AE378" s="33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2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33"/>
      <c r="AE379" s="33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2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33"/>
      <c r="AE380" s="33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2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33"/>
      <c r="AE381" s="33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2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33"/>
      <c r="AE382" s="33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2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33"/>
      <c r="AE383" s="33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2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33"/>
      <c r="AE384" s="33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2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33"/>
      <c r="AE385" s="33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2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33"/>
      <c r="AE386" s="33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2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33"/>
      <c r="AE387" s="33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2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33"/>
      <c r="AE388" s="33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2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33"/>
      <c r="AE389" s="33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2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33"/>
      <c r="AE390" s="33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2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33"/>
      <c r="AE391" s="33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2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33"/>
      <c r="AE392" s="33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2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33"/>
      <c r="AE393" s="33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2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33"/>
      <c r="AE394" s="33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2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33"/>
      <c r="AE395" s="33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2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33"/>
      <c r="AE396" s="33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2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33"/>
      <c r="AE397" s="33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2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33"/>
      <c r="AE398" s="33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2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33"/>
      <c r="AE399" s="33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2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33"/>
      <c r="AE400" s="33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2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33"/>
      <c r="AE401" s="33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2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33"/>
      <c r="AE402" s="33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2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33"/>
      <c r="AE403" s="33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2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33"/>
      <c r="AE404" s="33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2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33"/>
      <c r="AE405" s="33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2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33"/>
      <c r="AE406" s="33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2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33"/>
      <c r="AE407" s="33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2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33"/>
      <c r="AE408" s="33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2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33"/>
      <c r="AE409" s="33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2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33"/>
      <c r="AE410" s="33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2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33"/>
      <c r="AE411" s="33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2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33"/>
      <c r="AE412" s="33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2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33"/>
      <c r="AE413" s="33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2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33"/>
      <c r="AE414" s="33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2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33"/>
      <c r="AE415" s="33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2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33"/>
      <c r="AE416" s="33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2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33"/>
      <c r="AE417" s="33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2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33"/>
      <c r="AE418" s="33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2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33"/>
      <c r="AE419" s="33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2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33"/>
      <c r="AE420" s="33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2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33"/>
      <c r="AE421" s="33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2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33"/>
      <c r="AE422" s="33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2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33"/>
      <c r="AE423" s="33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2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33"/>
      <c r="AE424" s="33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2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33"/>
      <c r="AE425" s="33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2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33"/>
      <c r="AE426" s="33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2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33"/>
      <c r="AE427" s="33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2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33"/>
      <c r="AE428" s="33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2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33"/>
      <c r="AE429" s="33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2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33"/>
      <c r="AE430" s="33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2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33"/>
      <c r="AE431" s="33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2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33"/>
      <c r="AE432" s="33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2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33"/>
      <c r="AE433" s="33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2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33"/>
      <c r="AE434" s="33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2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33"/>
      <c r="AE435" s="33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2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33"/>
      <c r="AE436" s="33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2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33"/>
      <c r="AE437" s="33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2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33"/>
      <c r="AE438" s="33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2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33"/>
      <c r="AE439" s="33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2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33"/>
      <c r="AE440" s="33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2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33"/>
      <c r="AE441" s="33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2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33"/>
      <c r="AE442" s="33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2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33"/>
      <c r="AE443" s="33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2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33"/>
      <c r="AE444" s="33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2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33"/>
      <c r="AE445" s="33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2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33"/>
      <c r="AE446" s="33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2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33"/>
      <c r="AE447" s="33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2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33"/>
      <c r="AE448" s="33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2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33"/>
      <c r="AE449" s="33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2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33"/>
      <c r="AE450" s="33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2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33"/>
      <c r="AE451" s="33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2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33"/>
      <c r="AE452" s="33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2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33"/>
      <c r="AE453" s="33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2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33"/>
      <c r="AE454" s="33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2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33"/>
      <c r="AE455" s="33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2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33"/>
      <c r="AE456" s="33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2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33"/>
      <c r="AE457" s="33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2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33"/>
      <c r="AE458" s="33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2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33"/>
      <c r="AE459" s="33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2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33"/>
      <c r="AE460" s="33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2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33"/>
      <c r="AE461" s="33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2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33"/>
      <c r="AE462" s="33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2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33"/>
      <c r="AE463" s="33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2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33"/>
      <c r="AE464" s="33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2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33"/>
      <c r="AE465" s="33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2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33"/>
      <c r="AE466" s="33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2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33"/>
      <c r="AE467" s="33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2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33"/>
      <c r="AE468" s="33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2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33"/>
      <c r="AE469" s="33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2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33"/>
      <c r="AE470" s="33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2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33"/>
      <c r="AE471" s="33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2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33"/>
      <c r="AE472" s="33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2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33"/>
      <c r="AE473" s="33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2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33"/>
      <c r="AE474" s="33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2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33"/>
      <c r="AE475" s="33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2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33"/>
      <c r="AE476" s="33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2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33"/>
      <c r="AE477" s="33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2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33"/>
      <c r="AE478" s="33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2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33"/>
      <c r="AE479" s="33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2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33"/>
      <c r="AE480" s="33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2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33"/>
      <c r="AE481" s="33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2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33"/>
      <c r="AE482" s="33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2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33"/>
      <c r="AE483" s="33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2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33"/>
      <c r="AE484" s="33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2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33"/>
      <c r="AE485" s="33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2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33"/>
      <c r="AE486" s="33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2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33"/>
      <c r="AE487" s="33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2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33"/>
      <c r="AE488" s="33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2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33"/>
      <c r="AE489" s="33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2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33"/>
      <c r="AE490" s="33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2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33"/>
      <c r="AE491" s="33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2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33"/>
      <c r="AE492" s="33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2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33"/>
      <c r="AE493" s="33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2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33"/>
      <c r="AE494" s="33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2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33"/>
      <c r="AE495" s="33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2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33"/>
      <c r="AE496" s="33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C113" xr:uid="{00000000-0009-0000-0000-000000000000}">
    <filterColumn colId="18">
      <customFilters>
        <customFilter operator="notEqual" val=" "/>
      </customFilters>
    </filterColumn>
  </autoFilter>
  <mergeCells count="1">
    <mergeCell ref="AD2:AE2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2024-05-14T10:47:29Z</dcterms:created>
  <dcterms:modified xsi:type="dcterms:W3CDTF">2024-05-15T13:08:15Z</dcterms:modified>
</cp:coreProperties>
</file>