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16DCC7E-D3FB-4497-BEF1-63EA5EEDA3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X504" i="1"/>
  <c r="W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X498" i="1"/>
  <c r="BO497" i="1"/>
  <c r="BN497" i="1"/>
  <c r="BM497" i="1"/>
  <c r="BL497" i="1"/>
  <c r="Y497" i="1"/>
  <c r="Y504" i="1" s="1"/>
  <c r="X497" i="1"/>
  <c r="W547" i="1" s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O458" i="1"/>
  <c r="BN458" i="1"/>
  <c r="BM458" i="1"/>
  <c r="BL458" i="1"/>
  <c r="Y458" i="1"/>
  <c r="X458" i="1"/>
  <c r="BO457" i="1"/>
  <c r="BN457" i="1"/>
  <c r="BM457" i="1"/>
  <c r="BL457" i="1"/>
  <c r="Y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O427" i="1"/>
  <c r="BN427" i="1"/>
  <c r="BM427" i="1"/>
  <c r="BL427" i="1"/>
  <c r="Y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X416" i="1" s="1"/>
  <c r="O412" i="1"/>
  <c r="W410" i="1"/>
  <c r="X409" i="1"/>
  <c r="W409" i="1"/>
  <c r="BO408" i="1"/>
  <c r="BN408" i="1"/>
  <c r="BM408" i="1"/>
  <c r="BL408" i="1"/>
  <c r="Y408" i="1"/>
  <c r="Y409" i="1" s="1"/>
  <c r="X408" i="1"/>
  <c r="X410" i="1" s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O389" i="1"/>
  <c r="BN389" i="1"/>
  <c r="BM389" i="1"/>
  <c r="BL389" i="1"/>
  <c r="Y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O369" i="1"/>
  <c r="BN369" i="1"/>
  <c r="BM369" i="1"/>
  <c r="BL369" i="1"/>
  <c r="Y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X365" i="1" s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X361" i="1" s="1"/>
  <c r="O355" i="1"/>
  <c r="W352" i="1"/>
  <c r="X351" i="1"/>
  <c r="W351" i="1"/>
  <c r="BO350" i="1"/>
  <c r="BN350" i="1"/>
  <c r="BM350" i="1"/>
  <c r="BL350" i="1"/>
  <c r="Y350" i="1"/>
  <c r="Y351" i="1" s="1"/>
  <c r="X350" i="1"/>
  <c r="X352" i="1" s="1"/>
  <c r="O350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X313" i="1"/>
  <c r="W313" i="1"/>
  <c r="BO312" i="1"/>
  <c r="BN312" i="1"/>
  <c r="BM312" i="1"/>
  <c r="BL312" i="1"/>
  <c r="Y312" i="1"/>
  <c r="X312" i="1"/>
  <c r="O312" i="1"/>
  <c r="BN311" i="1"/>
  <c r="BL311" i="1"/>
  <c r="X311" i="1"/>
  <c r="O311" i="1"/>
  <c r="BO310" i="1"/>
  <c r="BN310" i="1"/>
  <c r="BM310" i="1"/>
  <c r="BL310" i="1"/>
  <c r="Y310" i="1"/>
  <c r="X310" i="1"/>
  <c r="X314" i="1" s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X256" i="1" s="1"/>
  <c r="O252" i="1"/>
  <c r="W250" i="1"/>
  <c r="W249" i="1"/>
  <c r="BN248" i="1"/>
  <c r="BL248" i="1"/>
  <c r="X248" i="1"/>
  <c r="X249" i="1" s="1"/>
  <c r="O248" i="1"/>
  <c r="W246" i="1"/>
  <c r="W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W228" i="1"/>
  <c r="W227" i="1"/>
  <c r="BO226" i="1"/>
  <c r="BN226" i="1"/>
  <c r="BM226" i="1"/>
  <c r="BL226" i="1"/>
  <c r="Y226" i="1"/>
  <c r="X226" i="1"/>
  <c r="O226" i="1"/>
  <c r="BN225" i="1"/>
  <c r="BL225" i="1"/>
  <c r="X225" i="1"/>
  <c r="BO225" i="1" s="1"/>
  <c r="O225" i="1"/>
  <c r="BO224" i="1"/>
  <c r="BN224" i="1"/>
  <c r="BM224" i="1"/>
  <c r="BL224" i="1"/>
  <c r="Y224" i="1"/>
  <c r="X224" i="1"/>
  <c r="O224" i="1"/>
  <c r="BN223" i="1"/>
  <c r="BL223" i="1"/>
  <c r="X223" i="1"/>
  <c r="BO223" i="1" s="1"/>
  <c r="O223" i="1"/>
  <c r="BO222" i="1"/>
  <c r="BN222" i="1"/>
  <c r="BM222" i="1"/>
  <c r="BL222" i="1"/>
  <c r="Y222" i="1"/>
  <c r="X222" i="1"/>
  <c r="O222" i="1"/>
  <c r="BN221" i="1"/>
  <c r="BL221" i="1"/>
  <c r="X221" i="1"/>
  <c r="X228" i="1" s="1"/>
  <c r="O221" i="1"/>
  <c r="W218" i="1"/>
  <c r="W217" i="1"/>
  <c r="BN216" i="1"/>
  <c r="BL216" i="1"/>
  <c r="X216" i="1"/>
  <c r="BO216" i="1" s="1"/>
  <c r="O216" i="1"/>
  <c r="BO215" i="1"/>
  <c r="BN215" i="1"/>
  <c r="BM215" i="1"/>
  <c r="BL215" i="1"/>
  <c r="Y215" i="1"/>
  <c r="X215" i="1"/>
  <c r="X217" i="1" s="1"/>
  <c r="O215" i="1"/>
  <c r="W213" i="1"/>
  <c r="W212" i="1"/>
  <c r="BO211" i="1"/>
  <c r="BN211" i="1"/>
  <c r="BM211" i="1"/>
  <c r="BL211" i="1"/>
  <c r="Y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BN208" i="1"/>
  <c r="BL208" i="1"/>
  <c r="X208" i="1"/>
  <c r="BO208" i="1" s="1"/>
  <c r="O208" i="1"/>
  <c r="BO207" i="1"/>
  <c r="BN207" i="1"/>
  <c r="BM207" i="1"/>
  <c r="BL207" i="1"/>
  <c r="Y207" i="1"/>
  <c r="X207" i="1"/>
  <c r="O207" i="1"/>
  <c r="BN206" i="1"/>
  <c r="BL206" i="1"/>
  <c r="X206" i="1"/>
  <c r="J547" i="1" s="1"/>
  <c r="O206" i="1"/>
  <c r="W203" i="1"/>
  <c r="W202" i="1"/>
  <c r="BN201" i="1"/>
  <c r="BL201" i="1"/>
  <c r="X201" i="1"/>
  <c r="BO201" i="1" s="1"/>
  <c r="O201" i="1"/>
  <c r="BO200" i="1"/>
  <c r="BN200" i="1"/>
  <c r="BM200" i="1"/>
  <c r="BL200" i="1"/>
  <c r="Y200" i="1"/>
  <c r="X200" i="1"/>
  <c r="O200" i="1"/>
  <c r="BN199" i="1"/>
  <c r="BL199" i="1"/>
  <c r="X199" i="1"/>
  <c r="BO199" i="1" s="1"/>
  <c r="O199" i="1"/>
  <c r="BO198" i="1"/>
  <c r="BN198" i="1"/>
  <c r="BM198" i="1"/>
  <c r="BL198" i="1"/>
  <c r="Y198" i="1"/>
  <c r="X198" i="1"/>
  <c r="X202" i="1" s="1"/>
  <c r="O198" i="1"/>
  <c r="W196" i="1"/>
  <c r="W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X196" i="1" s="1"/>
  <c r="O178" i="1"/>
  <c r="W176" i="1"/>
  <c r="W175" i="1"/>
  <c r="BO174" i="1"/>
  <c r="BN174" i="1"/>
  <c r="BM174" i="1"/>
  <c r="BL174" i="1"/>
  <c r="Y174" i="1"/>
  <c r="X174" i="1"/>
  <c r="O174" i="1"/>
  <c r="BN173" i="1"/>
  <c r="BL173" i="1"/>
  <c r="X173" i="1"/>
  <c r="BO173" i="1" s="1"/>
  <c r="O173" i="1"/>
  <c r="BO172" i="1"/>
  <c r="BN172" i="1"/>
  <c r="BM172" i="1"/>
  <c r="BL172" i="1"/>
  <c r="Y172" i="1"/>
  <c r="X172" i="1"/>
  <c r="O172" i="1"/>
  <c r="BN171" i="1"/>
  <c r="BL171" i="1"/>
  <c r="X171" i="1"/>
  <c r="X176" i="1" s="1"/>
  <c r="O171" i="1"/>
  <c r="W169" i="1"/>
  <c r="W168" i="1"/>
  <c r="BN167" i="1"/>
  <c r="BL167" i="1"/>
  <c r="X167" i="1"/>
  <c r="BO167" i="1" s="1"/>
  <c r="O167" i="1"/>
  <c r="BO166" i="1"/>
  <c r="BN166" i="1"/>
  <c r="BM166" i="1"/>
  <c r="BL166" i="1"/>
  <c r="Y166" i="1"/>
  <c r="X166" i="1"/>
  <c r="X168" i="1" s="1"/>
  <c r="O166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I547" i="1" s="1"/>
  <c r="O161" i="1"/>
  <c r="W158" i="1"/>
  <c r="W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BN148" i="1"/>
  <c r="BL148" i="1"/>
  <c r="X148" i="1"/>
  <c r="X157" i="1" s="1"/>
  <c r="O148" i="1"/>
  <c r="W145" i="1"/>
  <c r="W144" i="1"/>
  <c r="BN143" i="1"/>
  <c r="BL143" i="1"/>
  <c r="X143" i="1"/>
  <c r="BO143" i="1" s="1"/>
  <c r="O143" i="1"/>
  <c r="BO142" i="1"/>
  <c r="BN142" i="1"/>
  <c r="BM142" i="1"/>
  <c r="BL142" i="1"/>
  <c r="Y142" i="1"/>
  <c r="X142" i="1"/>
  <c r="O142" i="1"/>
  <c r="BN141" i="1"/>
  <c r="BL141" i="1"/>
  <c r="X141" i="1"/>
  <c r="G547" i="1" s="1"/>
  <c r="O141" i="1"/>
  <c r="W137" i="1"/>
  <c r="W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F547" i="1" s="1"/>
  <c r="O131" i="1"/>
  <c r="W128" i="1"/>
  <c r="W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X127" i="1" s="1"/>
  <c r="O120" i="1"/>
  <c r="W118" i="1"/>
  <c r="W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BN105" i="1"/>
  <c r="BL105" i="1"/>
  <c r="X105" i="1"/>
  <c r="X117" i="1" s="1"/>
  <c r="W103" i="1"/>
  <c r="W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X103" i="1" s="1"/>
  <c r="O95" i="1"/>
  <c r="W93" i="1"/>
  <c r="W92" i="1"/>
  <c r="BO91" i="1"/>
  <c r="BN91" i="1"/>
  <c r="BM91" i="1"/>
  <c r="BL91" i="1"/>
  <c r="Y91" i="1"/>
  <c r="X91" i="1"/>
  <c r="O91" i="1"/>
  <c r="BN90" i="1"/>
  <c r="BL90" i="1"/>
  <c r="X90" i="1"/>
  <c r="BO90" i="1" s="1"/>
  <c r="O90" i="1"/>
  <c r="BO89" i="1"/>
  <c r="BN89" i="1"/>
  <c r="BM89" i="1"/>
  <c r="BL89" i="1"/>
  <c r="Y89" i="1"/>
  <c r="X89" i="1"/>
  <c r="O89" i="1"/>
  <c r="BN88" i="1"/>
  <c r="BL88" i="1"/>
  <c r="X88" i="1"/>
  <c r="X93" i="1" s="1"/>
  <c r="O88" i="1"/>
  <c r="W86" i="1"/>
  <c r="W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BO58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47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41" i="1" s="1"/>
  <c r="BN23" i="1"/>
  <c r="BL23" i="1"/>
  <c r="X23" i="1"/>
  <c r="BO23" i="1" s="1"/>
  <c r="O23" i="1"/>
  <c r="BO22" i="1"/>
  <c r="BN22" i="1"/>
  <c r="BM22" i="1"/>
  <c r="BL22" i="1"/>
  <c r="Y22" i="1"/>
  <c r="X22" i="1"/>
  <c r="H10" i="1"/>
  <c r="A9" i="1"/>
  <c r="F10" i="1" s="1"/>
  <c r="D7" i="1"/>
  <c r="P6" i="1"/>
  <c r="O2" i="1"/>
  <c r="H9" i="1" l="1"/>
  <c r="A10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27" i="1"/>
  <c r="X246" i="1"/>
  <c r="X250" i="1"/>
  <c r="BO261" i="1"/>
  <c r="BM261" i="1"/>
  <c r="Y261" i="1"/>
  <c r="BO265" i="1"/>
  <c r="BM265" i="1"/>
  <c r="Y265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298" i="1"/>
  <c r="X303" i="1"/>
  <c r="BO300" i="1"/>
  <c r="BM300" i="1"/>
  <c r="Y300" i="1"/>
  <c r="Y302" i="1" s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3" i="1"/>
  <c r="X348" i="1"/>
  <c r="BO345" i="1"/>
  <c r="BM345" i="1"/>
  <c r="Y345" i="1"/>
  <c r="Y347" i="1" s="1"/>
  <c r="BO358" i="1"/>
  <c r="BM358" i="1"/>
  <c r="Y358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Y482" i="1" s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Y520" i="1" s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H547" i="1"/>
  <c r="F9" i="1"/>
  <c r="J9" i="1"/>
  <c r="B547" i="1"/>
  <c r="W538" i="1"/>
  <c r="W540" i="1" s="1"/>
  <c r="W539" i="1"/>
  <c r="Y23" i="1"/>
  <c r="Y24" i="1" s="1"/>
  <c r="BM23" i="1"/>
  <c r="X538" i="1" s="1"/>
  <c r="X24" i="1"/>
  <c r="W537" i="1"/>
  <c r="Y27" i="1"/>
  <c r="BM27" i="1"/>
  <c r="BO27" i="1"/>
  <c r="X539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47" i="1"/>
  <c r="Y58" i="1"/>
  <c r="Y61" i="1" s="1"/>
  <c r="BM58" i="1"/>
  <c r="X62" i="1"/>
  <c r="E547" i="1"/>
  <c r="Y66" i="1"/>
  <c r="Y85" i="1" s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BM88" i="1"/>
  <c r="BO88" i="1"/>
  <c r="Y90" i="1"/>
  <c r="BM90" i="1"/>
  <c r="Y96" i="1"/>
  <c r="Y102" i="1" s="1"/>
  <c r="BM96" i="1"/>
  <c r="Y98" i="1"/>
  <c r="BM98" i="1"/>
  <c r="Y100" i="1"/>
  <c r="BM100" i="1"/>
  <c r="Y105" i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Y126" i="1"/>
  <c r="BM126" i="1"/>
  <c r="Y131" i="1"/>
  <c r="BM131" i="1"/>
  <c r="BO131" i="1"/>
  <c r="Y133" i="1"/>
  <c r="BM133" i="1"/>
  <c r="Y135" i="1"/>
  <c r="BM135" i="1"/>
  <c r="X136" i="1"/>
  <c r="Y141" i="1"/>
  <c r="BM141" i="1"/>
  <c r="BO141" i="1"/>
  <c r="Y143" i="1"/>
  <c r="BM143" i="1"/>
  <c r="X144" i="1"/>
  <c r="Y148" i="1"/>
  <c r="BM148" i="1"/>
  <c r="BO148" i="1"/>
  <c r="Y150" i="1"/>
  <c r="BM150" i="1"/>
  <c r="Y152" i="1"/>
  <c r="BM152" i="1"/>
  <c r="Y154" i="1"/>
  <c r="BM154" i="1"/>
  <c r="Y156" i="1"/>
  <c r="BM156" i="1"/>
  <c r="Y161" i="1"/>
  <c r="Y163" i="1" s="1"/>
  <c r="BM161" i="1"/>
  <c r="BO161" i="1"/>
  <c r="X164" i="1"/>
  <c r="Y167" i="1"/>
  <c r="Y168" i="1" s="1"/>
  <c r="BM167" i="1"/>
  <c r="Y171" i="1"/>
  <c r="Y175" i="1" s="1"/>
  <c r="BM171" i="1"/>
  <c r="BO171" i="1"/>
  <c r="Y173" i="1"/>
  <c r="BM173" i="1"/>
  <c r="Y179" i="1"/>
  <c r="Y195" i="1" s="1"/>
  <c r="BM179" i="1"/>
  <c r="Y181" i="1"/>
  <c r="BM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Y199" i="1"/>
  <c r="Y202" i="1" s="1"/>
  <c r="BM199" i="1"/>
  <c r="Y201" i="1"/>
  <c r="BM201" i="1"/>
  <c r="Y206" i="1"/>
  <c r="BM206" i="1"/>
  <c r="BO206" i="1"/>
  <c r="Y208" i="1"/>
  <c r="BM208" i="1"/>
  <c r="Y210" i="1"/>
  <c r="BM210" i="1"/>
  <c r="X213" i="1"/>
  <c r="Y216" i="1"/>
  <c r="Y217" i="1" s="1"/>
  <c r="BM216" i="1"/>
  <c r="Y221" i="1"/>
  <c r="BM221" i="1"/>
  <c r="BO221" i="1"/>
  <c r="Y223" i="1"/>
  <c r="BM223" i="1"/>
  <c r="Y225" i="1"/>
  <c r="BM225" i="1"/>
  <c r="L547" i="1"/>
  <c r="N547" i="1"/>
  <c r="Y232" i="1"/>
  <c r="Y245" i="1" s="1"/>
  <c r="BM232" i="1"/>
  <c r="Y234" i="1"/>
  <c r="BM234" i="1"/>
  <c r="Y236" i="1"/>
  <c r="BM236" i="1"/>
  <c r="Y238" i="1"/>
  <c r="BM238" i="1"/>
  <c r="Y240" i="1"/>
  <c r="BM240" i="1"/>
  <c r="Y242" i="1"/>
  <c r="BM242" i="1"/>
  <c r="Y244" i="1"/>
  <c r="BM244" i="1"/>
  <c r="X245" i="1"/>
  <c r="Y248" i="1"/>
  <c r="Y249" i="1" s="1"/>
  <c r="BM248" i="1"/>
  <c r="BO248" i="1"/>
  <c r="Y252" i="1"/>
  <c r="Y256" i="1" s="1"/>
  <c r="BM252" i="1"/>
  <c r="BO252" i="1"/>
  <c r="Y254" i="1"/>
  <c r="BM254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Y274" i="1" s="1"/>
  <c r="X280" i="1"/>
  <c r="BO285" i="1"/>
  <c r="BM285" i="1"/>
  <c r="Y285" i="1"/>
  <c r="X287" i="1"/>
  <c r="O547" i="1"/>
  <c r="X297" i="1"/>
  <c r="BO290" i="1"/>
  <c r="BM290" i="1"/>
  <c r="Y290" i="1"/>
  <c r="BO294" i="1"/>
  <c r="BM294" i="1"/>
  <c r="Y294" i="1"/>
  <c r="X302" i="1"/>
  <c r="BO311" i="1"/>
  <c r="BM311" i="1"/>
  <c r="Y311" i="1"/>
  <c r="Y313" i="1" s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Y342" i="1" s="1"/>
  <c r="X347" i="1"/>
  <c r="BO356" i="1"/>
  <c r="BM356" i="1"/>
  <c r="Y356" i="1"/>
  <c r="Y360" i="1" s="1"/>
  <c r="X360" i="1"/>
  <c r="BO364" i="1"/>
  <c r="BM364" i="1"/>
  <c r="Y364" i="1"/>
  <c r="Y365" i="1" s="1"/>
  <c r="X366" i="1"/>
  <c r="X373" i="1"/>
  <c r="BO368" i="1"/>
  <c r="BM368" i="1"/>
  <c r="Y368" i="1"/>
  <c r="Y372" i="1" s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Y405" i="1" s="1"/>
  <c r="R547" i="1"/>
  <c r="P547" i="1"/>
  <c r="X308" i="1"/>
  <c r="S547" i="1"/>
  <c r="X383" i="1"/>
  <c r="Y415" i="1"/>
  <c r="BO413" i="1"/>
  <c r="BM413" i="1"/>
  <c r="Y413" i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X540" i="1" l="1"/>
  <c r="Y297" i="1"/>
  <c r="Y227" i="1"/>
  <c r="Y212" i="1"/>
  <c r="Y157" i="1"/>
  <c r="Y144" i="1"/>
  <c r="Y136" i="1"/>
  <c r="Y117" i="1"/>
  <c r="Y535" i="1"/>
  <c r="Y488" i="1"/>
  <c r="Y431" i="1"/>
  <c r="Y336" i="1"/>
  <c r="Y286" i="1"/>
  <c r="X537" i="1"/>
  <c r="Y511" i="1"/>
  <c r="Y399" i="1"/>
  <c r="Y268" i="1"/>
  <c r="Y127" i="1"/>
  <c r="Y92" i="1"/>
  <c r="Y34" i="1"/>
  <c r="Y542" i="1" s="1"/>
  <c r="X541" i="1"/>
  <c r="Y468" i="1"/>
  <c r="Y451" i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<sst xmlns="http://schemas.openxmlformats.org/spreadsheetml/2006/main" count="2313" uniqueCount="767">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</sst>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26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105</v>
      </c>
      <c r="X51" s="371">
        <f>IFERROR(IF(W51="",0,CEILING((W51/$H51),1)*$H51),"")</f>
        <v>108</v>
      </c>
      <c r="Y51" s="36">
        <f>IFERROR(IF(X51=0,"",ROUNDUP(X51/H51,0)*0.02175),"")</f>
        <v>0.21749999999999997</v>
      </c>
      <c r="Z51" s="56"/>
      <c r="AA51" s="57"/>
      <c r="AE51" s="64"/>
      <c r="BB51" s="77" t="s">
        <v>1</v>
      </c>
      <c r="BL51" s="64">
        <f>IFERROR(W51*I51/H51,"0")</f>
        <v>109.66666666666664</v>
      </c>
      <c r="BM51" s="64">
        <f>IFERROR(X51*I51/H51,"0")</f>
        <v>112.8</v>
      </c>
      <c r="BN51" s="64">
        <f>IFERROR(1/J51*(W51/H51),"0")</f>
        <v>0.17361111111111108</v>
      </c>
      <c r="BO51" s="64">
        <f>IFERROR(1/J51*(X51/H51),"0")</f>
        <v>0.17857142857142855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9.7222222222222214</v>
      </c>
      <c r="X53" s="372">
        <f>IFERROR(X51/H51,"0")+IFERROR(X52/H52,"0")</f>
        <v>10</v>
      </c>
      <c r="Y53" s="372">
        <f>IFERROR(IF(Y51="",0,Y51),"0")+IFERROR(IF(Y52="",0,Y52),"0")</f>
        <v>0.21749999999999997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105</v>
      </c>
      <c r="X54" s="372">
        <f>IFERROR(SUM(X51:X52),"0")</f>
        <v>108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81</v>
      </c>
      <c r="X69" s="371">
        <f t="shared" si="6"/>
        <v>86.4</v>
      </c>
      <c r="Y69" s="36">
        <f t="shared" si="7"/>
        <v>0.17399999999999999</v>
      </c>
      <c r="Z69" s="56"/>
      <c r="AA69" s="57"/>
      <c r="AE69" s="64"/>
      <c r="BB69" s="87" t="s">
        <v>1</v>
      </c>
      <c r="BL69" s="64">
        <f t="shared" si="8"/>
        <v>84.6</v>
      </c>
      <c r="BM69" s="64">
        <f t="shared" si="9"/>
        <v>90.24</v>
      </c>
      <c r="BN69" s="64">
        <f t="shared" si="10"/>
        <v>0.1339285714285714</v>
      </c>
      <c r="BO69" s="64">
        <f t="shared" si="11"/>
        <v>0.14285714285714285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7.4999999999999991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8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0.17399999999999999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81</v>
      </c>
      <c r="X86" s="372">
        <f>IFERROR(SUM(X65:X84),"0")</f>
        <v>86.4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4</v>
      </c>
      <c r="X105" s="371">
        <f t="shared" ref="X105:X116" si="18">IFERROR(IF(W105="",0,CEILING((W105/$H105),1)*$H105),"")</f>
        <v>5.4</v>
      </c>
      <c r="Y105" s="36">
        <f>IFERROR(IF(X105=0,"",ROUNDUP(X105/H105,0)*0.00753),"")</f>
        <v>2.2589999999999999E-2</v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4.4444444444444446</v>
      </c>
      <c r="BM105" s="64">
        <f t="shared" ref="BM105:BM116" si="20">IFERROR(X105*I105/H105,"0")</f>
        <v>6</v>
      </c>
      <c r="BN105" s="64">
        <f t="shared" ref="BN105:BN116" si="21">IFERROR(1/J105*(W105/H105),"0")</f>
        <v>1.4245014245014245E-2</v>
      </c>
      <c r="BO105" s="64">
        <f t="shared" ref="BO105:BO116" si="22">IFERROR(1/J105*(X105/H105),"0")</f>
        <v>1.9230769230769232E-2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3</v>
      </c>
      <c r="X106" s="371">
        <f t="shared" si="18"/>
        <v>3.6</v>
      </c>
      <c r="Y106" s="36">
        <f>IFERROR(IF(X106=0,"",ROUNDUP(X106/H106,0)*0.00753),"")</f>
        <v>1.506E-2</v>
      </c>
      <c r="Z106" s="56"/>
      <c r="AA106" s="57" t="s">
        <v>68</v>
      </c>
      <c r="AE106" s="64"/>
      <c r="BB106" s="115" t="s">
        <v>1</v>
      </c>
      <c r="BL106" s="64">
        <f t="shared" si="19"/>
        <v>3.4433333333333329</v>
      </c>
      <c r="BM106" s="64">
        <f t="shared" si="20"/>
        <v>4.1319999999999997</v>
      </c>
      <c r="BN106" s="64">
        <f t="shared" si="21"/>
        <v>1.0683760683760682E-2</v>
      </c>
      <c r="BO106" s="64">
        <f t="shared" si="22"/>
        <v>1.282051282051282E-2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130</v>
      </c>
      <c r="X109" s="371">
        <f t="shared" si="18"/>
        <v>134.4</v>
      </c>
      <c r="Y109" s="36">
        <f>IFERROR(IF(X109=0,"",ROUNDUP(X109/H109,0)*0.02175),"")</f>
        <v>0.34799999999999998</v>
      </c>
      <c r="Z109" s="56"/>
      <c r="AA109" s="57"/>
      <c r="AE109" s="64"/>
      <c r="BB109" s="118" t="s">
        <v>1</v>
      </c>
      <c r="BL109" s="64">
        <f t="shared" si="19"/>
        <v>138.72857142857146</v>
      </c>
      <c r="BM109" s="64">
        <f t="shared" si="20"/>
        <v>143.42400000000001</v>
      </c>
      <c r="BN109" s="64">
        <f t="shared" si="21"/>
        <v>0.27636054421768708</v>
      </c>
      <c r="BO109" s="64">
        <f t="shared" si="22"/>
        <v>0.2857142857142857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19.365079365079364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21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0.38564999999999999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137</v>
      </c>
      <c r="X118" s="372">
        <f>IFERROR(SUM(X105:X116),"0")</f>
        <v>143.4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0</v>
      </c>
      <c r="X131" s="37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3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0</v>
      </c>
      <c r="X136" s="372">
        <f>IFERROR(X131/H131,"0")+IFERROR(X132/H132,"0")+IFERROR(X133/H133,"0")+IFERROR(X134/H134,"0")+IFERROR(X135/H135,"0")</f>
        <v>0</v>
      </c>
      <c r="Y136" s="372">
        <f>IFERROR(IF(Y131="",0,Y131),"0")+IFERROR(IF(Y132="",0,Y132),"0")+IFERROR(IF(Y133="",0,Y133),"0")+IFERROR(IF(Y134="",0,Y134),"0")+IFERROR(IF(Y135="",0,Y135),"0")</f>
        <v>0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0</v>
      </c>
      <c r="X137" s="372">
        <f>IFERROR(SUM(X131:X135),"0")</f>
        <v>0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136</v>
      </c>
      <c r="X171" s="371">
        <f>IFERROR(IF(W171="",0,CEILING((W171/$H171),1)*$H171),"")</f>
        <v>140.4</v>
      </c>
      <c r="Y171" s="36">
        <f>IFERROR(IF(X171=0,"",ROUNDUP(X171/H171,0)*0.00937),"")</f>
        <v>0.24362</v>
      </c>
      <c r="Z171" s="56"/>
      <c r="AA171" s="57"/>
      <c r="AE171" s="64"/>
      <c r="BB171" s="154" t="s">
        <v>1</v>
      </c>
      <c r="BL171" s="64">
        <f>IFERROR(W171*I171/H171,"0")</f>
        <v>141.28888888888889</v>
      </c>
      <c r="BM171" s="64">
        <f>IFERROR(X171*I171/H171,"0")</f>
        <v>145.86000000000001</v>
      </c>
      <c r="BN171" s="64">
        <f>IFERROR(1/J171*(W171/H171),"0")</f>
        <v>0.20987654320987653</v>
      </c>
      <c r="BO171" s="64">
        <f>IFERROR(1/J171*(X171/H171),"0")</f>
        <v>0.21666666666666667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78</v>
      </c>
      <c r="X172" s="371">
        <f>IFERROR(IF(W172="",0,CEILING((W172/$H172),1)*$H172),"")</f>
        <v>81</v>
      </c>
      <c r="Y172" s="36">
        <f>IFERROR(IF(X172=0,"",ROUNDUP(X172/H172,0)*0.00937),"")</f>
        <v>0.14055000000000001</v>
      </c>
      <c r="Z172" s="56"/>
      <c r="AA172" s="57"/>
      <c r="AE172" s="64"/>
      <c r="BB172" s="155" t="s">
        <v>1</v>
      </c>
      <c r="BL172" s="64">
        <f>IFERROR(W172*I172/H172,"0")</f>
        <v>81.033333333333331</v>
      </c>
      <c r="BM172" s="64">
        <f>IFERROR(X172*I172/H172,"0")</f>
        <v>84.15</v>
      </c>
      <c r="BN172" s="64">
        <f>IFERROR(1/J172*(W172/H172),"0")</f>
        <v>0.12037037037037035</v>
      </c>
      <c r="BO172" s="64">
        <f>IFERROR(1/J172*(X172/H172),"0")</f>
        <v>0.12499999999999999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39.629629629629626</v>
      </c>
      <c r="X175" s="372">
        <f>IFERROR(X171/H171,"0")+IFERROR(X172/H172,"0")+IFERROR(X173/H173,"0")+IFERROR(X174/H174,"0")</f>
        <v>41</v>
      </c>
      <c r="Y175" s="372">
        <f>IFERROR(IF(Y171="",0,Y171),"0")+IFERROR(IF(Y172="",0,Y172),"0")+IFERROR(IF(Y173="",0,Y173),"0")+IFERROR(IF(Y174="",0,Y174),"0")</f>
        <v>0.38417000000000001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214</v>
      </c>
      <c r="X176" s="372">
        <f>IFERROR(SUM(X171:X174),"0")</f>
        <v>221.4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149</v>
      </c>
      <c r="X181" s="371">
        <f t="shared" si="33"/>
        <v>156</v>
      </c>
      <c r="Y181" s="36">
        <f>IFERROR(IF(X181=0,"",ROUNDUP(X181/H181,0)*0.02175),"")</f>
        <v>0.43499999999999994</v>
      </c>
      <c r="Z181" s="56"/>
      <c r="AA181" s="57"/>
      <c r="AE181" s="64"/>
      <c r="BB181" s="161" t="s">
        <v>1</v>
      </c>
      <c r="BL181" s="64">
        <f t="shared" si="34"/>
        <v>159.77384615384616</v>
      </c>
      <c r="BM181" s="64">
        <f t="shared" si="35"/>
        <v>167.28000000000003</v>
      </c>
      <c r="BN181" s="64">
        <f t="shared" si="36"/>
        <v>0.34111721611721607</v>
      </c>
      <c r="BO181" s="64">
        <f t="shared" si="37"/>
        <v>0.3571428571428571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33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23</v>
      </c>
      <c r="X184" s="371">
        <f t="shared" si="33"/>
        <v>24</v>
      </c>
      <c r="Y184" s="36">
        <f>IFERROR(IF(X184=0,"",ROUNDUP(X184/H184,0)*0.00753),"")</f>
        <v>7.5300000000000006E-2</v>
      </c>
      <c r="Z184" s="56"/>
      <c r="AA184" s="57"/>
      <c r="AE184" s="64"/>
      <c r="BB184" s="164" t="s">
        <v>1</v>
      </c>
      <c r="BL184" s="64">
        <f t="shared" si="34"/>
        <v>25.606666666666669</v>
      </c>
      <c r="BM184" s="64">
        <f t="shared" si="35"/>
        <v>26.720000000000002</v>
      </c>
      <c r="BN184" s="64">
        <f t="shared" si="36"/>
        <v>6.1431623931623935E-2</v>
      </c>
      <c r="BO184" s="64">
        <f t="shared" si="37"/>
        <v>6.4102564102564097E-2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89</v>
      </c>
      <c r="X186" s="371">
        <f t="shared" si="33"/>
        <v>91.2</v>
      </c>
      <c r="Y186" s="36">
        <f>IFERROR(IF(X186=0,"",ROUNDUP(X186/H186,0)*0.00753),"")</f>
        <v>0.28614000000000001</v>
      </c>
      <c r="Z186" s="56"/>
      <c r="AA186" s="57"/>
      <c r="AE186" s="64"/>
      <c r="BB186" s="166" t="s">
        <v>1</v>
      </c>
      <c r="BL186" s="64">
        <f t="shared" si="34"/>
        <v>96.416666666666671</v>
      </c>
      <c r="BM186" s="64">
        <f t="shared" si="35"/>
        <v>98.800000000000011</v>
      </c>
      <c r="BN186" s="64">
        <f t="shared" si="36"/>
        <v>0.23771367521367523</v>
      </c>
      <c r="BO186" s="64">
        <f t="shared" si="37"/>
        <v>0.24358974358974358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185</v>
      </c>
      <c r="X188" s="371">
        <f t="shared" si="33"/>
        <v>187.2</v>
      </c>
      <c r="Y188" s="36">
        <f t="shared" ref="Y188:Y194" si="38">IFERROR(IF(X188=0,"",ROUNDUP(X188/H188,0)*0.00753),"")</f>
        <v>0.58733999999999997</v>
      </c>
      <c r="Z188" s="56"/>
      <c r="AA188" s="57"/>
      <c r="AE188" s="64"/>
      <c r="BB188" s="168" t="s">
        <v>1</v>
      </c>
      <c r="BL188" s="64">
        <f t="shared" si="34"/>
        <v>207.35416666666666</v>
      </c>
      <c r="BM188" s="64">
        <f t="shared" si="35"/>
        <v>209.82</v>
      </c>
      <c r="BN188" s="64">
        <f t="shared" si="36"/>
        <v>0.49412393162393164</v>
      </c>
      <c r="BO188" s="64">
        <f t="shared" si="37"/>
        <v>0.5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151</v>
      </c>
      <c r="X190" s="371">
        <f t="shared" si="33"/>
        <v>151.19999999999999</v>
      </c>
      <c r="Y190" s="36">
        <f t="shared" si="38"/>
        <v>0.47439000000000003</v>
      </c>
      <c r="Z190" s="56"/>
      <c r="AA190" s="57"/>
      <c r="AE190" s="64"/>
      <c r="BB190" s="170" t="s">
        <v>1</v>
      </c>
      <c r="BL190" s="64">
        <f t="shared" si="34"/>
        <v>168.11333333333334</v>
      </c>
      <c r="BM190" s="64">
        <f t="shared" si="35"/>
        <v>168.33600000000001</v>
      </c>
      <c r="BN190" s="64">
        <f t="shared" si="36"/>
        <v>0.40331196581196582</v>
      </c>
      <c r="BO190" s="64">
        <f t="shared" si="37"/>
        <v>0.40384615384615385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126</v>
      </c>
      <c r="X191" s="371">
        <f t="shared" si="33"/>
        <v>127.19999999999999</v>
      </c>
      <c r="Y191" s="36">
        <f t="shared" si="38"/>
        <v>0.39909</v>
      </c>
      <c r="Z191" s="56"/>
      <c r="AA191" s="57"/>
      <c r="AE191" s="64"/>
      <c r="BB191" s="171" t="s">
        <v>1</v>
      </c>
      <c r="BL191" s="64">
        <f t="shared" si="34"/>
        <v>140.28000000000003</v>
      </c>
      <c r="BM191" s="64">
        <f t="shared" si="35"/>
        <v>141.61600000000001</v>
      </c>
      <c r="BN191" s="64">
        <f t="shared" si="36"/>
        <v>0.33653846153846151</v>
      </c>
      <c r="BO191" s="64">
        <f t="shared" si="37"/>
        <v>0.33974358974358976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171</v>
      </c>
      <c r="X193" s="371">
        <f t="shared" si="33"/>
        <v>172.79999999999998</v>
      </c>
      <c r="Y193" s="36">
        <f t="shared" si="38"/>
        <v>0.54215999999999998</v>
      </c>
      <c r="Z193" s="56"/>
      <c r="AA193" s="57"/>
      <c r="AE193" s="64"/>
      <c r="BB193" s="173" t="s">
        <v>1</v>
      </c>
      <c r="BL193" s="64">
        <f t="shared" si="34"/>
        <v>190.38000000000002</v>
      </c>
      <c r="BM193" s="64">
        <f t="shared" si="35"/>
        <v>192.38399999999999</v>
      </c>
      <c r="BN193" s="64">
        <f t="shared" si="36"/>
        <v>0.45673076923076922</v>
      </c>
      <c r="BO193" s="64">
        <f t="shared" si="37"/>
        <v>0.46153846153846151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150</v>
      </c>
      <c r="X194" s="371">
        <f t="shared" si="33"/>
        <v>151.19999999999999</v>
      </c>
      <c r="Y194" s="36">
        <f t="shared" si="38"/>
        <v>0.47439000000000003</v>
      </c>
      <c r="Z194" s="56"/>
      <c r="AA194" s="57"/>
      <c r="AE194" s="64"/>
      <c r="BB194" s="174" t="s">
        <v>1</v>
      </c>
      <c r="BL194" s="64">
        <f t="shared" si="34"/>
        <v>167.375</v>
      </c>
      <c r="BM194" s="64">
        <f t="shared" si="35"/>
        <v>168.714</v>
      </c>
      <c r="BN194" s="64">
        <f t="shared" si="36"/>
        <v>0.40064102564102561</v>
      </c>
      <c r="BO194" s="64">
        <f t="shared" si="37"/>
        <v>0.40384615384615385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392.01923076923077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397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3.2738100000000001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1044</v>
      </c>
      <c r="X196" s="372">
        <f>IFERROR(SUM(X178:X194),"0")</f>
        <v>1060.8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69</v>
      </c>
      <c r="X200" s="371">
        <f>IFERROR(IF(W200="",0,CEILING((W200/$H200),1)*$H200),"")</f>
        <v>69.599999999999994</v>
      </c>
      <c r="Y200" s="36">
        <f>IFERROR(IF(X200=0,"",ROUNDUP(X200/H200,0)*0.00753),"")</f>
        <v>0.21837000000000001</v>
      </c>
      <c r="Z200" s="56"/>
      <c r="AA200" s="57"/>
      <c r="AE200" s="64"/>
      <c r="BB200" s="177" t="s">
        <v>1</v>
      </c>
      <c r="BL200" s="64">
        <f>IFERROR(W200*I200/H200,"0")</f>
        <v>76.820000000000007</v>
      </c>
      <c r="BM200" s="64">
        <f>IFERROR(X200*I200/H200,"0")</f>
        <v>77.488</v>
      </c>
      <c r="BN200" s="64">
        <f>IFERROR(1/J200*(W200/H200),"0")</f>
        <v>0.18429487179487178</v>
      </c>
      <c r="BO200" s="64">
        <f>IFERROR(1/J200*(X200/H200),"0")</f>
        <v>0.1858974358974359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81</v>
      </c>
      <c r="X201" s="371">
        <f>IFERROR(IF(W201="",0,CEILING((W201/$H201),1)*$H201),"")</f>
        <v>81.599999999999994</v>
      </c>
      <c r="Y201" s="36">
        <f>IFERROR(IF(X201=0,"",ROUNDUP(X201/H201,0)*0.00753),"")</f>
        <v>0.25602000000000003</v>
      </c>
      <c r="Z201" s="56"/>
      <c r="AA201" s="57"/>
      <c r="AE201" s="64"/>
      <c r="BB201" s="178" t="s">
        <v>1</v>
      </c>
      <c r="BL201" s="64">
        <f>IFERROR(W201*I201/H201,"0")</f>
        <v>90.18</v>
      </c>
      <c r="BM201" s="64">
        <f>IFERROR(X201*I201/H201,"0")</f>
        <v>90.847999999999999</v>
      </c>
      <c r="BN201" s="64">
        <f>IFERROR(1/J201*(W201/H201),"0")</f>
        <v>0.21634615384615383</v>
      </c>
      <c r="BO201" s="64">
        <f>IFERROR(1/J201*(X201/H201),"0")</f>
        <v>0.21794871794871795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62.5</v>
      </c>
      <c r="X202" s="372">
        <f>IFERROR(X198/H198,"0")+IFERROR(X199/H199,"0")+IFERROR(X200/H200,"0")+IFERROR(X201/H201,"0")</f>
        <v>63</v>
      </c>
      <c r="Y202" s="372">
        <f>IFERROR(IF(Y198="",0,Y198),"0")+IFERROR(IF(Y199="",0,Y199),"0")+IFERROR(IF(Y200="",0,Y200),"0")+IFERROR(IF(Y201="",0,Y201),"0")</f>
        <v>0.47439000000000003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150</v>
      </c>
      <c r="X203" s="372">
        <f>IFERROR(SUM(X198:X201),"0")</f>
        <v>151.19999999999999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126</v>
      </c>
      <c r="X272" s="371">
        <f>IFERROR(IF(W272="",0,CEILING((W272/$H272),1)*$H272),"")</f>
        <v>132.6</v>
      </c>
      <c r="Y272" s="36">
        <f>IFERROR(IF(X272=0,"",ROUNDUP(X272/H272,0)*0.02175),"")</f>
        <v>0.36974999999999997</v>
      </c>
      <c r="Z272" s="56"/>
      <c r="AA272" s="57"/>
      <c r="AE272" s="64"/>
      <c r="BB272" s="222" t="s">
        <v>1</v>
      </c>
      <c r="BL272" s="64">
        <f>IFERROR(W272*I272/H272,"0")</f>
        <v>135.11076923076925</v>
      </c>
      <c r="BM272" s="64">
        <f>IFERROR(X272*I272/H272,"0")</f>
        <v>142.18800000000002</v>
      </c>
      <c r="BN272" s="64">
        <f>IFERROR(1/J272*(W272/H272),"0")</f>
        <v>0.28846153846153844</v>
      </c>
      <c r="BO272" s="64">
        <f>IFERROR(1/J272*(X272/H272),"0")</f>
        <v>0.30357142857142855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100</v>
      </c>
      <c r="X273" s="371">
        <f>IFERROR(IF(W273="",0,CEILING((W273/$H273),1)*$H273),"")</f>
        <v>100.80000000000001</v>
      </c>
      <c r="Y273" s="36">
        <f>IFERROR(IF(X273=0,"",ROUNDUP(X273/H273,0)*0.02175),"")</f>
        <v>0.26100000000000001</v>
      </c>
      <c r="Z273" s="56"/>
      <c r="AA273" s="57"/>
      <c r="AE273" s="64"/>
      <c r="BB273" s="223" t="s">
        <v>1</v>
      </c>
      <c r="BL273" s="64">
        <f>IFERROR(W273*I273/H273,"0")</f>
        <v>106.71428571428572</v>
      </c>
      <c r="BM273" s="64">
        <f>IFERROR(X273*I273/H273,"0")</f>
        <v>107.56800000000001</v>
      </c>
      <c r="BN273" s="64">
        <f>IFERROR(1/J273*(W273/H273),"0")</f>
        <v>0.21258503401360543</v>
      </c>
      <c r="BO273" s="64">
        <f>IFERROR(1/J273*(X273/H273),"0")</f>
        <v>0.21428571428571427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28.058608058608058</v>
      </c>
      <c r="X274" s="372">
        <f>IFERROR(X271/H271,"0")+IFERROR(X272/H272,"0")+IFERROR(X273/H273,"0")</f>
        <v>29</v>
      </c>
      <c r="Y274" s="372">
        <f>IFERROR(IF(Y271="",0,Y271),"0")+IFERROR(IF(Y272="",0,Y272),"0")+IFERROR(IF(Y273="",0,Y273),"0")</f>
        <v>0.63074999999999992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226</v>
      </c>
      <c r="X275" s="372">
        <f>IFERROR(SUM(X271:X273),"0")</f>
        <v>233.4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500</v>
      </c>
      <c r="X328" s="371">
        <f t="shared" si="65"/>
        <v>510</v>
      </c>
      <c r="Y328" s="36">
        <f>IFERROR(IF(X328=0,"",ROUNDUP(X328/H328,0)*0.02175),"")</f>
        <v>0.73949999999999994</v>
      </c>
      <c r="Z328" s="56"/>
      <c r="AA328" s="57"/>
      <c r="AE328" s="64"/>
      <c r="BB328" s="247" t="s">
        <v>1</v>
      </c>
      <c r="BL328" s="64">
        <f t="shared" si="66"/>
        <v>516</v>
      </c>
      <c r="BM328" s="64">
        <f t="shared" si="67"/>
        <v>526.32000000000005</v>
      </c>
      <c r="BN328" s="64">
        <f t="shared" si="68"/>
        <v>0.69444444444444442</v>
      </c>
      <c r="BO328" s="64">
        <f t="shared" si="69"/>
        <v>0.70833333333333326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800</v>
      </c>
      <c r="X329" s="371">
        <f t="shared" si="65"/>
        <v>810</v>
      </c>
      <c r="Y329" s="36">
        <f>IFERROR(IF(X329=0,"",ROUNDUP(X329/H329,0)*0.02175),"")</f>
        <v>1.1744999999999999</v>
      </c>
      <c r="Z329" s="56"/>
      <c r="AA329" s="57"/>
      <c r="AE329" s="64"/>
      <c r="BB329" s="248" t="s">
        <v>1</v>
      </c>
      <c r="BL329" s="64">
        <f t="shared" si="66"/>
        <v>825.6</v>
      </c>
      <c r="BM329" s="64">
        <f t="shared" si="67"/>
        <v>835.92000000000007</v>
      </c>
      <c r="BN329" s="64">
        <f t="shared" si="68"/>
        <v>1.1111111111111112</v>
      </c>
      <c r="BO329" s="64">
        <f t="shared" si="69"/>
        <v>1.125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1400</v>
      </c>
      <c r="X332" s="371">
        <f t="shared" si="65"/>
        <v>1410</v>
      </c>
      <c r="Y332" s="36">
        <f>IFERROR(IF(X332=0,"",ROUNDUP(X332/H332,0)*0.02175),"")</f>
        <v>2.0444999999999998</v>
      </c>
      <c r="Z332" s="56"/>
      <c r="AA332" s="57"/>
      <c r="AE332" s="64"/>
      <c r="BB332" s="251" t="s">
        <v>1</v>
      </c>
      <c r="BL332" s="64">
        <f t="shared" si="66"/>
        <v>1444.8</v>
      </c>
      <c r="BM332" s="64">
        <f t="shared" si="67"/>
        <v>1455.12</v>
      </c>
      <c r="BN332" s="64">
        <f t="shared" si="68"/>
        <v>1.9444444444444442</v>
      </c>
      <c r="BO332" s="64">
        <f t="shared" si="69"/>
        <v>1.9583333333333333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180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182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3.9584999999999995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2700</v>
      </c>
      <c r="X337" s="372">
        <f>IFERROR(SUM(X326:X335),"0")</f>
        <v>2730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400</v>
      </c>
      <c r="X339" s="371">
        <f>IFERROR(IF(W339="",0,CEILING((W339/$H339),1)*$H339),"")</f>
        <v>405</v>
      </c>
      <c r="Y339" s="36">
        <f>IFERROR(IF(X339=0,"",ROUNDUP(X339/H339,0)*0.02175),"")</f>
        <v>0.58724999999999994</v>
      </c>
      <c r="Z339" s="56"/>
      <c r="AA339" s="57"/>
      <c r="AE339" s="64"/>
      <c r="BB339" s="255" t="s">
        <v>1</v>
      </c>
      <c r="BL339" s="64">
        <f>IFERROR(W339*I339/H339,"0")</f>
        <v>412.8</v>
      </c>
      <c r="BM339" s="64">
        <f>IFERROR(X339*I339/H339,"0")</f>
        <v>417.96000000000004</v>
      </c>
      <c r="BN339" s="64">
        <f>IFERROR(1/J339*(W339/H339),"0")</f>
        <v>0.55555555555555558</v>
      </c>
      <c r="BO339" s="64">
        <f>IFERROR(1/J339*(X339/H339),"0")</f>
        <v>0.5625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26.666666666666668</v>
      </c>
      <c r="X342" s="372">
        <f>IFERROR(X339/H339,"0")+IFERROR(X340/H340,"0")+IFERROR(X341/H341,"0")</f>
        <v>27</v>
      </c>
      <c r="Y342" s="372">
        <f>IFERROR(IF(Y339="",0,Y339),"0")+IFERROR(IF(Y340="",0,Y340),"0")+IFERROR(IF(Y341="",0,Y341),"0")</f>
        <v>0.58724999999999994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400</v>
      </c>
      <c r="X343" s="372">
        <f>IFERROR(SUM(X339:X341),"0")</f>
        <v>405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145</v>
      </c>
      <c r="X350" s="371">
        <f>IFERROR(IF(W350="",0,CEILING((W350/$H350),1)*$H350),"")</f>
        <v>148.19999999999999</v>
      </c>
      <c r="Y350" s="36">
        <f>IFERROR(IF(X350=0,"",ROUNDUP(X350/H350,0)*0.02175),"")</f>
        <v>0.41324999999999995</v>
      </c>
      <c r="Z350" s="56"/>
      <c r="AA350" s="57"/>
      <c r="AE350" s="64"/>
      <c r="BB350" s="260" t="s">
        <v>1</v>
      </c>
      <c r="BL350" s="64">
        <f>IFERROR(W350*I350/H350,"0")</f>
        <v>155.48461538461541</v>
      </c>
      <c r="BM350" s="64">
        <f>IFERROR(X350*I350/H350,"0")</f>
        <v>158.91600000000003</v>
      </c>
      <c r="BN350" s="64">
        <f>IFERROR(1/J350*(W350/H350),"0")</f>
        <v>0.33195970695970695</v>
      </c>
      <c r="BO350" s="64">
        <f>IFERROR(1/J350*(X350/H350),"0")</f>
        <v>0.33928571428571425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18.589743589743591</v>
      </c>
      <c r="X351" s="372">
        <f>IFERROR(X350/H350,"0")</f>
        <v>19</v>
      </c>
      <c r="Y351" s="372">
        <f>IFERROR(IF(Y350="",0,Y350),"0")</f>
        <v>0.41324999999999995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145</v>
      </c>
      <c r="X352" s="372">
        <f>IFERROR(SUM(X350:X350),"0")</f>
        <v>148.19999999999999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378</v>
      </c>
      <c r="X368" s="371">
        <f>IFERROR(IF(W368="",0,CEILING((W368/$H368),1)*$H368),"")</f>
        <v>382.2</v>
      </c>
      <c r="Y368" s="36">
        <f>IFERROR(IF(X368=0,"",ROUNDUP(X368/H368,0)*0.02175),"")</f>
        <v>1.06575</v>
      </c>
      <c r="Z368" s="56"/>
      <c r="AA368" s="57"/>
      <c r="AE368" s="64"/>
      <c r="BB368" s="268" t="s">
        <v>1</v>
      </c>
      <c r="BL368" s="64">
        <f>IFERROR(W368*I368/H368,"0")</f>
        <v>405.33230769230772</v>
      </c>
      <c r="BM368" s="64">
        <f>IFERROR(X368*I368/H368,"0")</f>
        <v>409.83600000000001</v>
      </c>
      <c r="BN368" s="64">
        <f>IFERROR(1/J368*(W368/H368),"0")</f>
        <v>0.86538461538461531</v>
      </c>
      <c r="BO368" s="64">
        <f>IFERROR(1/J368*(X368/H368),"0")</f>
        <v>0.875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48.46153846153846</v>
      </c>
      <c r="X372" s="372">
        <f>IFERROR(X368/H368,"0")+IFERROR(X369/H369,"0")+IFERROR(X370/H370,"0")+IFERROR(X371/H371,"0")</f>
        <v>49</v>
      </c>
      <c r="Y372" s="372">
        <f>IFERROR(IF(Y368="",0,Y368),"0")+IFERROR(IF(Y369="",0,Y369),"0")+IFERROR(IF(Y370="",0,Y370),"0")+IFERROR(IF(Y371="",0,Y371),"0")</f>
        <v>1.06575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378</v>
      </c>
      <c r="X373" s="372">
        <f>IFERROR(SUM(X368:X371),"0")</f>
        <v>382.2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5</v>
      </c>
      <c r="X435" s="371">
        <f>IFERROR(IF(W435="",0,CEILING((W435/$H435),1)*$H435),"")</f>
        <v>6</v>
      </c>
      <c r="Y435" s="36">
        <f>IFERROR(IF(X435=0,"",ROUNDUP(X435/H435,0)*0.00627),"")</f>
        <v>1.881E-2</v>
      </c>
      <c r="Z435" s="56"/>
      <c r="AA435" s="57"/>
      <c r="AE435" s="64"/>
      <c r="BB435" s="305" t="s">
        <v>1</v>
      </c>
      <c r="BL435" s="64">
        <f>IFERROR(W435*I435/H435,"0")</f>
        <v>6.5</v>
      </c>
      <c r="BM435" s="64">
        <f>IFERROR(X435*I435/H435,"0")</f>
        <v>7.8000000000000007</v>
      </c>
      <c r="BN435" s="64">
        <f>IFERROR(1/J435*(W435/H435),"0")</f>
        <v>1.2500000000000001E-2</v>
      </c>
      <c r="BO435" s="64">
        <f>IFERROR(1/J435*(X435/H435),"0")</f>
        <v>1.4999999999999999E-2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2.5</v>
      </c>
      <c r="X436" s="372">
        <f>IFERROR(X434/H434,"0")+IFERROR(X435/H435,"0")</f>
        <v>3</v>
      </c>
      <c r="Y436" s="372">
        <f>IFERROR(IF(Y434="",0,Y434),"0")+IFERROR(IF(Y435="",0,Y435),"0")</f>
        <v>1.881E-2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5</v>
      </c>
      <c r="X437" s="372">
        <f>IFERROR(SUM(X434:X435),"0")</f>
        <v>6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370</v>
      </c>
      <c r="X457" s="371">
        <f t="shared" si="81"/>
        <v>374.88</v>
      </c>
      <c r="Y457" s="36">
        <f t="shared" si="82"/>
        <v>0.84916000000000003</v>
      </c>
      <c r="Z457" s="56"/>
      <c r="AA457" s="57"/>
      <c r="AE457" s="64"/>
      <c r="BB457" s="312" t="s">
        <v>1</v>
      </c>
      <c r="BL457" s="64">
        <f t="shared" si="83"/>
        <v>395.22727272727263</v>
      </c>
      <c r="BM457" s="64">
        <f t="shared" si="84"/>
        <v>400.43999999999994</v>
      </c>
      <c r="BN457" s="64">
        <f t="shared" si="85"/>
        <v>0.67380536130536139</v>
      </c>
      <c r="BO457" s="64">
        <f t="shared" si="86"/>
        <v>0.68269230769230771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200</v>
      </c>
      <c r="X461" s="371">
        <f t="shared" si="81"/>
        <v>200.64000000000001</v>
      </c>
      <c r="Y461" s="36">
        <f t="shared" si="82"/>
        <v>0.45448</v>
      </c>
      <c r="Z461" s="56"/>
      <c r="AA461" s="57"/>
      <c r="AE461" s="64"/>
      <c r="BB461" s="316" t="s">
        <v>1</v>
      </c>
      <c r="BL461" s="64">
        <f t="shared" si="83"/>
        <v>213.63636363636363</v>
      </c>
      <c r="BM461" s="64">
        <f t="shared" si="84"/>
        <v>214.32</v>
      </c>
      <c r="BN461" s="64">
        <f t="shared" si="85"/>
        <v>0.36421911421911418</v>
      </c>
      <c r="BO461" s="64">
        <f t="shared" si="86"/>
        <v>0.36538461538461542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107.95454545454545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109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1.3036400000000001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570</v>
      </c>
      <c r="X469" s="372">
        <f>IFERROR(SUM(X456:X467),"0")</f>
        <v>575.52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120</v>
      </c>
      <c r="X471" s="371">
        <f>IFERROR(IF(W471="",0,CEILING((W471/$H471),1)*$H471),"")</f>
        <v>121.44000000000001</v>
      </c>
      <c r="Y471" s="36">
        <f>IFERROR(IF(X471=0,"",ROUNDUP(X471/H471,0)*0.01196),"")</f>
        <v>0.27507999999999999</v>
      </c>
      <c r="Z471" s="56"/>
      <c r="AA471" s="57"/>
      <c r="AE471" s="64"/>
      <c r="BB471" s="323" t="s">
        <v>1</v>
      </c>
      <c r="BL471" s="64">
        <f>IFERROR(W471*I471/H471,"0")</f>
        <v>128.18181818181816</v>
      </c>
      <c r="BM471" s="64">
        <f>IFERROR(X471*I471/H471,"0")</f>
        <v>129.72</v>
      </c>
      <c r="BN471" s="64">
        <f>IFERROR(1/J471*(W471/H471),"0")</f>
        <v>0.21853146853146854</v>
      </c>
      <c r="BO471" s="64">
        <f>IFERROR(1/J471*(X471/H471),"0")</f>
        <v>0.22115384615384617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22.727272727272727</v>
      </c>
      <c r="X473" s="372">
        <f>IFERROR(X471/H471,"0")+IFERROR(X472/H472,"0")</f>
        <v>23</v>
      </c>
      <c r="Y473" s="372">
        <f>IFERROR(IF(Y471="",0,Y471),"0")+IFERROR(IF(Y472="",0,Y472),"0")</f>
        <v>0.27507999999999999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120</v>
      </c>
      <c r="X474" s="372">
        <f>IFERROR(SUM(X471:X472),"0")</f>
        <v>121.44000000000001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200</v>
      </c>
      <c r="X478" s="371">
        <f t="shared" si="87"/>
        <v>200.64000000000001</v>
      </c>
      <c r="Y478" s="36">
        <f>IFERROR(IF(X478=0,"",ROUNDUP(X478/H478,0)*0.01196),"")</f>
        <v>0.45448</v>
      </c>
      <c r="Z478" s="56"/>
      <c r="AA478" s="57"/>
      <c r="AE478" s="64"/>
      <c r="BB478" s="327" t="s">
        <v>1</v>
      </c>
      <c r="BL478" s="64">
        <f t="shared" si="88"/>
        <v>213.63636363636363</v>
      </c>
      <c r="BM478" s="64">
        <f t="shared" si="89"/>
        <v>214.32</v>
      </c>
      <c r="BN478" s="64">
        <f t="shared" si="90"/>
        <v>0.36421911421911418</v>
      </c>
      <c r="BO478" s="64">
        <f t="shared" si="91"/>
        <v>0.36538461538461542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37.878787878787875</v>
      </c>
      <c r="X482" s="372">
        <f>IFERROR(X476/H476,"0")+IFERROR(X477/H477,"0")+IFERROR(X478/H478,"0")+IFERROR(X479/H479,"0")+IFERROR(X480/H480,"0")+IFERROR(X481/H481,"0")</f>
        <v>38</v>
      </c>
      <c r="Y482" s="372">
        <f>IFERROR(IF(Y476="",0,Y476),"0")+IFERROR(IF(Y477="",0,Y477),"0")+IFERROR(IF(Y478="",0,Y478),"0")+IFERROR(IF(Y479="",0,Y479),"0")+IFERROR(IF(Y480="",0,Y480),"0")+IFERROR(IF(Y481="",0,Y481),"0")</f>
        <v>0.45448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200</v>
      </c>
      <c r="X483" s="372">
        <f>IFERROR(SUM(X476:X481),"0")</f>
        <v>200.64000000000001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526</v>
      </c>
      <c r="X523" s="371">
        <f>IFERROR(IF(W523="",0,CEILING((W523/$H523),1)*$H523),"")</f>
        <v>530.4</v>
      </c>
      <c r="Y523" s="36">
        <f>IFERROR(IF(X523=0,"",ROUNDUP(X523/H523,0)*0.02175),"")</f>
        <v>1.4789999999999999</v>
      </c>
      <c r="Z523" s="56"/>
      <c r="AA523" s="57"/>
      <c r="AE523" s="64"/>
      <c r="BB523" s="352" t="s">
        <v>1</v>
      </c>
      <c r="BL523" s="64">
        <f>IFERROR(W523*I523/H523,"0")</f>
        <v>564.0338461538463</v>
      </c>
      <c r="BM523" s="64">
        <f>IFERROR(X523*I523/H523,"0")</f>
        <v>568.75200000000007</v>
      </c>
      <c r="BN523" s="64">
        <f>IFERROR(1/J523*(W523/H523),"0")</f>
        <v>1.2042124542124542</v>
      </c>
      <c r="BO523" s="64">
        <f>IFERROR(1/J523*(X523/H523),"0")</f>
        <v>1.2142857142857142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67.435897435897431</v>
      </c>
      <c r="X528" s="372">
        <f>IFERROR(X523/H523,"0")+IFERROR(X524/H524,"0")+IFERROR(X525/H525,"0")+IFERROR(X526/H526,"0")+IFERROR(X527/H527,"0")</f>
        <v>68</v>
      </c>
      <c r="Y528" s="372">
        <f>IFERROR(IF(Y523="",0,Y523),"0")+IFERROR(IF(Y524="",0,Y524),"0")+IFERROR(IF(Y525="",0,Y525),"0")+IFERROR(IF(Y526="",0,Y526),"0")+IFERROR(IF(Y527="",0,Y527),"0")</f>
        <v>1.4789999999999999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526</v>
      </c>
      <c r="X529" s="372">
        <f>IFERROR(SUM(X523:X527),"0")</f>
        <v>530.4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7001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7104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7408.562559940061</v>
      </c>
      <c r="X538" s="372">
        <f>IFERROR(SUM(BM22:BM534),"0")</f>
        <v>7517.7920000000004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13</v>
      </c>
      <c r="X539" s="38">
        <f>ROUNDUP(SUM(BO22:BO534),0)</f>
        <v>14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7733.562559940061</v>
      </c>
      <c r="X540" s="372">
        <f>GrossWeightTotalR+PalletQtyTotalR*25</f>
        <v>7867.7920000000004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1071.0092222592223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1087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15.096029999999995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108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229.8</v>
      </c>
      <c r="F547" s="46">
        <f>IFERROR(X131*1,"0")+IFERROR(X132*1,"0")+IFERROR(X133*1,"0")+IFERROR(X134*1,"0")+IFERROR(X135*1,"0")</f>
        <v>0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1433.3999999999999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233.4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233.4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3283.2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382.2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6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897.6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530.4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2024-05-16T09:11:04Z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