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9,05,24 ПОКОМ ЗПФ филиалы\"/>
    </mc:Choice>
  </mc:AlternateContent>
  <xr:revisionPtr revIDLastSave="0" documentId="13_ncr:1_{C3412A2E-CBEA-40BB-9EE8-88E2ABDA254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Sheet!$A$3:$AD$86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84" i="1" l="1"/>
  <c r="AD84" i="1" s="1"/>
  <c r="AC83" i="1"/>
  <c r="AD83" i="1" s="1"/>
  <c r="AC76" i="1"/>
  <c r="AD76" i="1" s="1"/>
  <c r="AC75" i="1"/>
  <c r="AD75" i="1" s="1"/>
  <c r="AC74" i="1"/>
  <c r="AD74" i="1" s="1"/>
  <c r="AC66" i="1"/>
  <c r="AD66" i="1" s="1"/>
  <c r="AC59" i="1"/>
  <c r="AD59" i="1" s="1"/>
  <c r="AC58" i="1"/>
  <c r="AD58" i="1" s="1"/>
  <c r="AC55" i="1"/>
  <c r="AD55" i="1" s="1"/>
  <c r="AC54" i="1"/>
  <c r="AD54" i="1" s="1"/>
  <c r="AC52" i="1"/>
  <c r="AD52" i="1" s="1"/>
  <c r="AC50" i="1"/>
  <c r="AD50" i="1" s="1"/>
  <c r="AC48" i="1"/>
  <c r="AD48" i="1" s="1"/>
  <c r="AC45" i="1"/>
  <c r="AD45" i="1" s="1"/>
  <c r="AC43" i="1"/>
  <c r="AD43" i="1" s="1"/>
  <c r="AC40" i="1"/>
  <c r="AD40" i="1" s="1"/>
  <c r="AC32" i="1"/>
  <c r="AD32" i="1" s="1"/>
  <c r="AC24" i="1"/>
  <c r="AD24" i="1" s="1"/>
  <c r="AC21" i="1"/>
  <c r="AD21" i="1" s="1"/>
  <c r="AC18" i="1"/>
  <c r="AD18" i="1" s="1"/>
  <c r="AC15" i="1"/>
  <c r="AD15" i="1" s="1"/>
  <c r="AC14" i="1"/>
  <c r="AD14" i="1" s="1"/>
  <c r="AC13" i="1"/>
  <c r="AD13" i="1" s="1"/>
  <c r="AA59" i="1" l="1"/>
  <c r="AA55" i="1"/>
  <c r="AA43" i="1"/>
  <c r="AA18" i="1"/>
  <c r="F45" i="1"/>
  <c r="F38" i="1"/>
  <c r="E38" i="1"/>
  <c r="E23" i="1"/>
  <c r="O23" i="1" s="1"/>
  <c r="P23" i="1" s="1"/>
  <c r="E13" i="1"/>
  <c r="E84" i="1"/>
  <c r="O84" i="1" s="1"/>
  <c r="O7" i="1"/>
  <c r="AC7" i="1" s="1"/>
  <c r="AD7" i="1" s="1"/>
  <c r="O8" i="1"/>
  <c r="P8" i="1" s="1"/>
  <c r="O9" i="1"/>
  <c r="O10" i="1"/>
  <c r="O11" i="1"/>
  <c r="O12" i="1"/>
  <c r="P12" i="1" s="1"/>
  <c r="O13" i="1"/>
  <c r="O14" i="1"/>
  <c r="O15" i="1"/>
  <c r="O16" i="1"/>
  <c r="P16" i="1" s="1"/>
  <c r="O17" i="1"/>
  <c r="S17" i="1" s="1"/>
  <c r="O18" i="1"/>
  <c r="O19" i="1"/>
  <c r="O20" i="1"/>
  <c r="S20" i="1" s="1"/>
  <c r="O21" i="1"/>
  <c r="O22" i="1"/>
  <c r="S22" i="1" s="1"/>
  <c r="O24" i="1"/>
  <c r="O25" i="1"/>
  <c r="P25" i="1" s="1"/>
  <c r="AC25" i="1" s="1"/>
  <c r="AD25" i="1" s="1"/>
  <c r="O26" i="1"/>
  <c r="O27" i="1"/>
  <c r="O28" i="1"/>
  <c r="P28" i="1" s="1"/>
  <c r="O29" i="1"/>
  <c r="O30" i="1"/>
  <c r="O31" i="1"/>
  <c r="O32" i="1"/>
  <c r="O33" i="1"/>
  <c r="P33" i="1" s="1"/>
  <c r="AC33" i="1" s="1"/>
  <c r="AD33" i="1" s="1"/>
  <c r="O34" i="1"/>
  <c r="O35" i="1"/>
  <c r="O36" i="1"/>
  <c r="O37" i="1"/>
  <c r="O38" i="1"/>
  <c r="O39" i="1"/>
  <c r="P39" i="1" s="1"/>
  <c r="O40" i="1"/>
  <c r="O41" i="1"/>
  <c r="P41" i="1" s="1"/>
  <c r="O42" i="1"/>
  <c r="S42" i="1" s="1"/>
  <c r="O43" i="1"/>
  <c r="O44" i="1"/>
  <c r="S44" i="1" s="1"/>
  <c r="O45" i="1"/>
  <c r="O46" i="1"/>
  <c r="P46" i="1" s="1"/>
  <c r="O47" i="1"/>
  <c r="P47" i="1" s="1"/>
  <c r="AC47" i="1" s="1"/>
  <c r="AD47" i="1" s="1"/>
  <c r="O48" i="1"/>
  <c r="O49" i="1"/>
  <c r="P49" i="1" s="1"/>
  <c r="O50" i="1"/>
  <c r="O51" i="1"/>
  <c r="S51" i="1" s="1"/>
  <c r="O52" i="1"/>
  <c r="O53" i="1"/>
  <c r="P53" i="1" s="1"/>
  <c r="O54" i="1"/>
  <c r="O55" i="1"/>
  <c r="O56" i="1"/>
  <c r="P56" i="1" s="1"/>
  <c r="O57" i="1"/>
  <c r="P57" i="1" s="1"/>
  <c r="O58" i="1"/>
  <c r="O59" i="1"/>
  <c r="O60" i="1"/>
  <c r="S60" i="1" s="1"/>
  <c r="O61" i="1"/>
  <c r="S61" i="1" s="1"/>
  <c r="O62" i="1"/>
  <c r="P62" i="1" s="1"/>
  <c r="AC62" i="1" s="1"/>
  <c r="AD62" i="1" s="1"/>
  <c r="O63" i="1"/>
  <c r="P63" i="1" s="1"/>
  <c r="O64" i="1"/>
  <c r="S64" i="1" s="1"/>
  <c r="O65" i="1"/>
  <c r="S65" i="1" s="1"/>
  <c r="O66" i="1"/>
  <c r="O67" i="1"/>
  <c r="S67" i="1" s="1"/>
  <c r="O68" i="1"/>
  <c r="S68" i="1" s="1"/>
  <c r="O69" i="1"/>
  <c r="S69" i="1" s="1"/>
  <c r="O70" i="1"/>
  <c r="S70" i="1" s="1"/>
  <c r="O71" i="1"/>
  <c r="S71" i="1" s="1"/>
  <c r="O72" i="1"/>
  <c r="P72" i="1" s="1"/>
  <c r="O73" i="1"/>
  <c r="O74" i="1"/>
  <c r="O75" i="1"/>
  <c r="O76" i="1"/>
  <c r="O77" i="1"/>
  <c r="O78" i="1"/>
  <c r="P78" i="1" s="1"/>
  <c r="AC78" i="1" s="1"/>
  <c r="AD78" i="1" s="1"/>
  <c r="O79" i="1"/>
  <c r="P79" i="1" s="1"/>
  <c r="AC79" i="1" s="1"/>
  <c r="AD79" i="1" s="1"/>
  <c r="O80" i="1"/>
  <c r="P80" i="1" s="1"/>
  <c r="AC80" i="1" s="1"/>
  <c r="AD80" i="1" s="1"/>
  <c r="O81" i="1"/>
  <c r="O82" i="1"/>
  <c r="O83" i="1"/>
  <c r="O85" i="1"/>
  <c r="S85" i="1" s="1"/>
  <c r="O86" i="1"/>
  <c r="P86" i="1" s="1"/>
  <c r="O6" i="1"/>
  <c r="P6" i="1" s="1"/>
  <c r="AC6" i="1" s="1"/>
  <c r="AD6" i="1" s="1"/>
  <c r="AA14" i="1"/>
  <c r="AA17" i="1"/>
  <c r="AA20" i="1"/>
  <c r="AA22" i="1"/>
  <c r="AA42" i="1"/>
  <c r="AA44" i="1"/>
  <c r="AA51" i="1"/>
  <c r="AA60" i="1"/>
  <c r="AA61" i="1"/>
  <c r="AA64" i="1"/>
  <c r="AA65" i="1"/>
  <c r="AA67" i="1"/>
  <c r="AA68" i="1"/>
  <c r="AA69" i="1"/>
  <c r="AA70" i="1"/>
  <c r="AA71" i="1"/>
  <c r="AA84" i="1"/>
  <c r="AA85" i="1"/>
  <c r="P82" i="1" l="1"/>
  <c r="AC82" i="1" s="1"/>
  <c r="AD82" i="1" s="1"/>
  <c r="P30" i="1"/>
  <c r="AC30" i="1" s="1"/>
  <c r="AD30" i="1" s="1"/>
  <c r="P81" i="1"/>
  <c r="AC81" i="1" s="1"/>
  <c r="AD81" i="1" s="1"/>
  <c r="AA63" i="1"/>
  <c r="AC63" i="1"/>
  <c r="AD63" i="1" s="1"/>
  <c r="AA57" i="1"/>
  <c r="AC57" i="1"/>
  <c r="AD57" i="1" s="1"/>
  <c r="AA53" i="1"/>
  <c r="AC53" i="1"/>
  <c r="AD53" i="1" s="1"/>
  <c r="AA12" i="1"/>
  <c r="AC12" i="1"/>
  <c r="AD12" i="1" s="1"/>
  <c r="AA10" i="1"/>
  <c r="AC10" i="1"/>
  <c r="AD10" i="1" s="1"/>
  <c r="P38" i="1"/>
  <c r="AC38" i="1" s="1"/>
  <c r="AD38" i="1" s="1"/>
  <c r="T6" i="1"/>
  <c r="AA6" i="1"/>
  <c r="AA82" i="1"/>
  <c r="AA80" i="1"/>
  <c r="AA78" i="1"/>
  <c r="AA76" i="1"/>
  <c r="AA74" i="1"/>
  <c r="S66" i="1"/>
  <c r="AA66" i="1"/>
  <c r="AA62" i="1"/>
  <c r="S58" i="1"/>
  <c r="AA58" i="1"/>
  <c r="AA54" i="1"/>
  <c r="S52" i="1"/>
  <c r="AA52" i="1"/>
  <c r="S50" i="1"/>
  <c r="S32" i="1"/>
  <c r="S24" i="1"/>
  <c r="P19" i="1"/>
  <c r="AA13" i="1"/>
  <c r="AA24" i="1"/>
  <c r="AA32" i="1"/>
  <c r="P36" i="1"/>
  <c r="AA40" i="1"/>
  <c r="AA50" i="1"/>
  <c r="AA45" i="1"/>
  <c r="AA7" i="1"/>
  <c r="P11" i="1"/>
  <c r="AA15" i="1"/>
  <c r="AA21" i="1"/>
  <c r="P26" i="1"/>
  <c r="P34" i="1"/>
  <c r="AA48" i="1"/>
  <c r="AA25" i="1"/>
  <c r="P27" i="1"/>
  <c r="P29" i="1"/>
  <c r="P31" i="1"/>
  <c r="AA33" i="1"/>
  <c r="P35" i="1"/>
  <c r="P37" i="1"/>
  <c r="AA47" i="1"/>
  <c r="P73" i="1"/>
  <c r="AA75" i="1"/>
  <c r="P77" i="1"/>
  <c r="AA79" i="1"/>
  <c r="AA83" i="1"/>
  <c r="S63" i="1"/>
  <c r="S59" i="1"/>
  <c r="S57" i="1"/>
  <c r="S55" i="1"/>
  <c r="S53" i="1"/>
  <c r="S43" i="1"/>
  <c r="S18" i="1"/>
  <c r="S84" i="1"/>
  <c r="S45" i="1"/>
  <c r="T86" i="1"/>
  <c r="T80" i="1"/>
  <c r="T76" i="1"/>
  <c r="T72" i="1"/>
  <c r="T68" i="1"/>
  <c r="T64" i="1"/>
  <c r="T60" i="1"/>
  <c r="T56" i="1"/>
  <c r="T52" i="1"/>
  <c r="T48" i="1"/>
  <c r="T44" i="1"/>
  <c r="T40" i="1"/>
  <c r="T36" i="1"/>
  <c r="T32" i="1"/>
  <c r="T28" i="1"/>
  <c r="T24" i="1"/>
  <c r="T20" i="1"/>
  <c r="T16" i="1"/>
  <c r="T82" i="1"/>
  <c r="T78" i="1"/>
  <c r="T74" i="1"/>
  <c r="T70" i="1"/>
  <c r="T66" i="1"/>
  <c r="T62" i="1"/>
  <c r="T58" i="1"/>
  <c r="T54" i="1"/>
  <c r="T50" i="1"/>
  <c r="T46" i="1"/>
  <c r="T42" i="1"/>
  <c r="T38" i="1"/>
  <c r="T34" i="1"/>
  <c r="T30" i="1"/>
  <c r="T26" i="1"/>
  <c r="T22" i="1"/>
  <c r="T18" i="1"/>
  <c r="T84" i="1"/>
  <c r="T13" i="1"/>
  <c r="T9" i="1"/>
  <c r="S6" i="1"/>
  <c r="T85" i="1"/>
  <c r="T83" i="1"/>
  <c r="T81" i="1"/>
  <c r="T79" i="1"/>
  <c r="T77" i="1"/>
  <c r="T75" i="1"/>
  <c r="T73" i="1"/>
  <c r="T71" i="1"/>
  <c r="T69" i="1"/>
  <c r="T67" i="1"/>
  <c r="T65" i="1"/>
  <c r="T63" i="1"/>
  <c r="T61" i="1"/>
  <c r="T59" i="1"/>
  <c r="T57" i="1"/>
  <c r="T55" i="1"/>
  <c r="T53" i="1"/>
  <c r="T51" i="1"/>
  <c r="T49" i="1"/>
  <c r="T47" i="1"/>
  <c r="T45" i="1"/>
  <c r="T43" i="1"/>
  <c r="T41" i="1"/>
  <c r="T39" i="1"/>
  <c r="T37" i="1"/>
  <c r="T35" i="1"/>
  <c r="T33" i="1"/>
  <c r="T31" i="1"/>
  <c r="T29" i="1"/>
  <c r="T27" i="1"/>
  <c r="T25" i="1"/>
  <c r="T23" i="1"/>
  <c r="T21" i="1"/>
  <c r="T19" i="1"/>
  <c r="T17" i="1"/>
  <c r="T15" i="1"/>
  <c r="T11" i="1"/>
  <c r="T7" i="1"/>
  <c r="S14" i="1"/>
  <c r="T14" i="1"/>
  <c r="S12" i="1"/>
  <c r="T12" i="1"/>
  <c r="S10" i="1"/>
  <c r="T10" i="1"/>
  <c r="T8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Y5" i="1"/>
  <c r="X5" i="1"/>
  <c r="W5" i="1"/>
  <c r="V5" i="1"/>
  <c r="U5" i="1"/>
  <c r="Q5" i="1"/>
  <c r="O5" i="1"/>
  <c r="N5" i="1"/>
  <c r="M5" i="1"/>
  <c r="L5" i="1"/>
  <c r="J5" i="1"/>
  <c r="F5" i="1"/>
  <c r="E5" i="1"/>
  <c r="AA81" i="1" l="1"/>
  <c r="AA30" i="1"/>
  <c r="AA38" i="1"/>
  <c r="AA49" i="1"/>
  <c r="AC49" i="1"/>
  <c r="AD49" i="1" s="1"/>
  <c r="AA41" i="1"/>
  <c r="AC41" i="1"/>
  <c r="AD41" i="1" s="1"/>
  <c r="AA37" i="1"/>
  <c r="AC37" i="1"/>
  <c r="AD37" i="1" s="1"/>
  <c r="AA29" i="1"/>
  <c r="AC29" i="1"/>
  <c r="AD29" i="1" s="1"/>
  <c r="AA16" i="1"/>
  <c r="AC16" i="1"/>
  <c r="AD16" i="1" s="1"/>
  <c r="AA34" i="1"/>
  <c r="AC34" i="1"/>
  <c r="AD34" i="1" s="1"/>
  <c r="AA26" i="1"/>
  <c r="AC26" i="1"/>
  <c r="AD26" i="1" s="1"/>
  <c r="AA72" i="1"/>
  <c r="AC72" i="1"/>
  <c r="AD72" i="1" s="1"/>
  <c r="AA46" i="1"/>
  <c r="AC46" i="1"/>
  <c r="AD46" i="1" s="1"/>
  <c r="AA36" i="1"/>
  <c r="AC36" i="1"/>
  <c r="AD36" i="1" s="1"/>
  <c r="AA28" i="1"/>
  <c r="AC28" i="1"/>
  <c r="AD28" i="1" s="1"/>
  <c r="AA19" i="1"/>
  <c r="AC19" i="1"/>
  <c r="AD19" i="1" s="1"/>
  <c r="AA86" i="1"/>
  <c r="AC86" i="1"/>
  <c r="AD86" i="1" s="1"/>
  <c r="AA77" i="1"/>
  <c r="AC77" i="1"/>
  <c r="AD77" i="1" s="1"/>
  <c r="AA73" i="1"/>
  <c r="AC73" i="1"/>
  <c r="AD73" i="1" s="1"/>
  <c r="AA39" i="1"/>
  <c r="AC39" i="1"/>
  <c r="AD39" i="1" s="1"/>
  <c r="AA35" i="1"/>
  <c r="AC35" i="1"/>
  <c r="AD35" i="1" s="1"/>
  <c r="AA31" i="1"/>
  <c r="AC31" i="1"/>
  <c r="AD31" i="1" s="1"/>
  <c r="AA27" i="1"/>
  <c r="AC27" i="1"/>
  <c r="AD27" i="1" s="1"/>
  <c r="AA23" i="1"/>
  <c r="AC23" i="1"/>
  <c r="AD23" i="1" s="1"/>
  <c r="AA11" i="1"/>
  <c r="AC11" i="1"/>
  <c r="AD11" i="1" s="1"/>
  <c r="AA9" i="1"/>
  <c r="AC9" i="1"/>
  <c r="AD9" i="1" s="1"/>
  <c r="AA56" i="1"/>
  <c r="AC56" i="1"/>
  <c r="AD56" i="1" s="1"/>
  <c r="AA8" i="1"/>
  <c r="AC8" i="1"/>
  <c r="S8" i="1"/>
  <c r="S38" i="1"/>
  <c r="S11" i="1"/>
  <c r="S19" i="1"/>
  <c r="S27" i="1"/>
  <c r="S35" i="1"/>
  <c r="S47" i="1"/>
  <c r="S77" i="1"/>
  <c r="S86" i="1"/>
  <c r="S31" i="1"/>
  <c r="S39" i="1"/>
  <c r="S73" i="1"/>
  <c r="S81" i="1"/>
  <c r="S54" i="1"/>
  <c r="S56" i="1"/>
  <c r="S62" i="1"/>
  <c r="S16" i="1"/>
  <c r="S7" i="1"/>
  <c r="S15" i="1"/>
  <c r="S28" i="1"/>
  <c r="S36" i="1"/>
  <c r="S46" i="1"/>
  <c r="P5" i="1"/>
  <c r="S23" i="1"/>
  <c r="S25" i="1"/>
  <c r="S29" i="1"/>
  <c r="S33" i="1"/>
  <c r="S37" i="1"/>
  <c r="S41" i="1"/>
  <c r="S49" i="1"/>
  <c r="S75" i="1"/>
  <c r="S79" i="1"/>
  <c r="S83" i="1"/>
  <c r="S9" i="1"/>
  <c r="S13" i="1"/>
  <c r="S21" i="1"/>
  <c r="S26" i="1"/>
  <c r="S30" i="1"/>
  <c r="S34" i="1"/>
  <c r="S40" i="1"/>
  <c r="S48" i="1"/>
  <c r="S72" i="1"/>
  <c r="S74" i="1"/>
  <c r="S76" i="1"/>
  <c r="S78" i="1"/>
  <c r="S80" i="1"/>
  <c r="S82" i="1"/>
  <c r="K5" i="1"/>
  <c r="AA5" i="1" l="1"/>
  <c r="AD8" i="1"/>
  <c r="AD5" i="1" s="1"/>
  <c r="AC5" i="1"/>
</calcChain>
</file>

<file path=xl/sharedStrings.xml><?xml version="1.0" encoding="utf-8"?>
<sst xmlns="http://schemas.openxmlformats.org/spreadsheetml/2006/main" count="316" uniqueCount="139">
  <si>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</si>
  <si>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</si>
  <si>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</si>
  <si>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</si>
  <si>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</si>
  <si>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</si>
  <si>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</si>
  <si>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</si>
  <si>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</si>
  <si>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</si>
  <si>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</si>
  <si>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</si>
  <si>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</si>
  <si>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</si>
  <si>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</si>
  <si>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</si>
  <si>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</si>
  <si>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</si>
  <si>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</si>
  <si>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</si>
  <si>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</si>
  <si>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</si>
  <si>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</si>
  <si>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</si>
  <si>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</si>
  <si>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</si>
  <si>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09,05,</t>
  </si>
  <si>
    <t>02,05,</t>
  </si>
  <si>
    <t>25,04,</t>
  </si>
  <si>
    <t>18,04,</t>
  </si>
  <si>
    <t>11,04,</t>
  </si>
  <si>
    <t>04,04,</t>
  </si>
  <si>
    <t>Готовые бельмеши сочные с мясом ТМ Горячая штучка 0,3кг зам  ПОКОМ</t>
  </si>
  <si>
    <t>шт</t>
  </si>
  <si>
    <t>матрица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</si>
  <si>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</si>
  <si>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</si>
  <si>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</si>
  <si>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</si>
  <si>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</si>
  <si>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</si>
  <si>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ЖАР-мени ТМ Зареченские ТС Зареченские продукты.   Поком</t>
  </si>
  <si>
    <t>кг</t>
  </si>
  <si>
    <t>то же что - Снеки  ЖАР-мени ВЕС. рубленые в тесте замор.  ПОКОМ</t>
  </si>
  <si>
    <t>Жар-боллы с курочкой и сыром. Кулинарные изделия рубленые в тесте куриные жареные  ПОКОМ</t>
  </si>
  <si>
    <t>Жар-ладушки с клубникой и вишней ТМ Зареченские ТС Зареченские продукты.  Поком</t>
  </si>
  <si>
    <t>Жар-ладушки с мясом ТМ Зареченские ТС Зареченские продукты.  Поком</t>
  </si>
  <si>
    <t>Жар-ладушки с яблоком и грушей. Изделия хлебобулочные жареные с начинкой зам  ПОКОМ</t>
  </si>
  <si>
    <t>нет в матрице</t>
  </si>
  <si>
    <t>нужно увеличить продажи / ротация на новинки</t>
  </si>
  <si>
    <t>Жар-мени с картофелем и сочной грудинкой. ВЕС  ПОКОМ</t>
  </si>
  <si>
    <t>нужно увеличить продажи</t>
  </si>
  <si>
    <t>Круггетсы с сырным соусом ТМ Горячая штучка 0,25 кг зам  ПОКОМ</t>
  </si>
  <si>
    <t>Круггетсы с сырным соусом ТМ Горячая штучка 3 кг зам вес ПОКОМ</t>
  </si>
  <si>
    <t>Круггетсы сочные ТМ Горячая штучка ТС Круггетсы 0,25 кг зам  ПОКОМ</t>
  </si>
  <si>
    <t>Мини-сосиски в тесте "Фрайпики" 3,7кг ВЕС,  ПОКОМ</t>
  </si>
  <si>
    <t>то же что - Мини-сосиски в тесте "Фрайпики" 3,7кг ВЕС, ТМ Зареченские  ПОКОМ</t>
  </si>
  <si>
    <t>Мини-сосиски в тесте "Фрайпики" 3,7кг ВЕС, ТМ Зареченские  ПОКОМ</t>
  </si>
  <si>
    <t>то же что - Мини-сосиски в тесте "Фрайпики" 3,7кг ВЕС,  ПОКОМ</t>
  </si>
  <si>
    <t>Мини-сосиски в тесте Фрайпики 1,8кг ВЕС ТМ Зареченские  Поком</t>
  </si>
  <si>
    <t>Наггетсы Нагетосы Сочная курочка ТМ Горячая штучка 0,25 кг зам  ПОКОМ</t>
  </si>
  <si>
    <t>сети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</si>
  <si>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</si>
  <si>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сладкой паприкой ТМ Горячая штучка ф/в 0,25 кг  ПОКОМ</t>
  </si>
  <si>
    <t>Наггетсы Хрустящие ТМ Зареченские ТС Зареченские продукты. Поком</t>
  </si>
  <si>
    <t>Наггетсы из печи 0,25кг ТМ Вязанка ТС Няняггетсы Сливушки замор.  ПОКОМ</t>
  </si>
  <si>
    <t>Наггетсы с индейкой 0,25кг ТМ Вязанка ТС Няняггетсы Сливушки НД2 замор.  ПОКОМ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</si>
  <si>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</si>
  <si>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</si>
  <si>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Пекерсы с индейкой в сливочном соусе ТМ Горячая штучка 0,25 кг зам  ПОКОМ</t>
  </si>
  <si>
    <t>Пельмени Grandmeni с говядиной ТМ Горячая штучка флоупак сфера 0,75 кг. ПОКОМ</t>
  </si>
  <si>
    <t>Пельмени Grandmeni с говядиной в сливочном соусе ТМ Горячая штучка флоупак сфера 0,75 кг.  ПОКОМ</t>
  </si>
  <si>
    <t>Пельмени Grandmeni с говядиной и свининой Grandmeni 0,75 Сфера Горячая штучка  Поком</t>
  </si>
  <si>
    <t>то же что - Пельмени Grandmeni с говядиной и свининой Горячая штучка 0,75 кг Бульмени  ПОКОМ</t>
  </si>
  <si>
    <t>Пельмени Grandmeni со сливочным маслом Горячая штучка 0,75 кг ПОКОМ</t>
  </si>
  <si>
    <t>Пельмени «Бигбули с мясом» 0,43 Сфера ТМ «Горячая штучка»  Поком</t>
  </si>
  <si>
    <t>нужно увеличить продажи / то же что - Пельмени Бигбули с мясом, Горячая штучка сфера 0,43 кг  ПОКОМ</t>
  </si>
  <si>
    <t>Пельмени Бигбули #МЕГАВКУСИЩЕ с сочной грудинкой ТМ Горячая шту БУЛЬМЕНИ ТС Бигбули  сфера 0,9 ПОКОМ</t>
  </si>
  <si>
    <t>Пельмени Бигбули #МЕГАВКУСИЩЕ с сочной грудинкой ТМ Горячая штучка ТС Бигбули  сфера 0,43  ПОКОМ</t>
  </si>
  <si>
    <t>Пельмени Бигбули с мясом, Горячая штучка 0,9кг  ПОКОМ</t>
  </si>
  <si>
    <t>Пельмени Бигбули с мясом, Горячая штучка сфера 0,43 кг  ПОКОМ</t>
  </si>
  <si>
    <t>то же что - Пельмени «Бигбули с мясом» 0,43 Сфера ТМ «Горячая штучка»  Поком</t>
  </si>
  <si>
    <t>Пельмени Бигбули со слив.маслом 0,9 кг   Поком</t>
  </si>
  <si>
    <t>Пельмени Бигбули со сливочным маслом ТМ Горячая штучка ТС Бигбули ГШ флоу-пак сфера 0,43 УВС.  ПОКОМ</t>
  </si>
  <si>
    <t>то же что - Пельмени Бугбули со сливочным маслом ТМ Горячая штучка БУЛЬМЕНИ 0,43 кг  ПОКОМ</t>
  </si>
  <si>
    <t>Пельмени Бугбули со сливочным маслом ТМ Горячая штучка БУЛЬМЕНИ 0,43 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</si>
  <si>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</si>
  <si>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</si>
  <si>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</si>
  <si>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</si>
  <si>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</si>
  <si>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Левантские Особая без свинины 0,8 Сфера Особый рецепт  Поком</t>
  </si>
  <si>
    <t>Пельмени Медвежьи ушки с фермерскими сливками ТМ Стародв флоу-пак классическая форма 0,7 кг.  Поком</t>
  </si>
  <si>
    <t>новинка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</si>
  <si>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</si>
  <si>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</si>
  <si>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Пельмени Мясорубские ТМ Стародворье фоу-пак равиоли 0,7 кг.  Поком</t>
  </si>
  <si>
    <t>сети / нужно увеличить продажи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</si>
  <si>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</si>
  <si>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</si>
  <si>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</si>
  <si>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</si>
  <si>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Сочные стародв. сфера 0,43кг  Поком</t>
  </si>
  <si>
    <t>нужно увеличить продажи!!!</t>
  </si>
  <si>
    <t>Пельмени Сочные сфера 0,9 кг ТМ Стародворье ПОКОМ</t>
  </si>
  <si>
    <t>завод вывел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</si>
  <si>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</si>
  <si>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</si>
  <si>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Пельмени отборные  с говядиной и свининой 0,43кг ушко  Поком</t>
  </si>
  <si>
    <t>Пельмени отборные с говядиной 0,43кг Поком</t>
  </si>
  <si>
    <t>Печеные пельмени Печь-мени с мясом Печеные пельмени Фикс.вес 0,2 сфера Вязанка  Поком</t>
  </si>
  <si>
    <t>Смак-мени с картофелем и сочной грудинкой ТМ Зареченские  флоу-пак 1 кг.  Поком</t>
  </si>
  <si>
    <t>Смак-мени с мясом ТМ Зареченские ТС Зареченские продукты флоу-пак 1 кг.  Поком</t>
  </si>
  <si>
    <t>Смаколадьи с яблоком и грушей ТМ Зареченские  флоу-пак 0,9 кг.  Поком</t>
  </si>
  <si>
    <t>Снеки  ЖАР-мени ВЕС. рубленые в тесте замор.  ПОКОМ</t>
  </si>
  <si>
    <t>то же что - ЖАР-мени ТМ Зареченские ТС Зареченские продукты.   Поком</t>
  </si>
  <si>
    <t>У_Круггетсы с сырным соусом ТМ Горячая штучка 3 кг зам вес ПОКОМ</t>
  </si>
  <si>
    <t>Фрай-пицца с ветчиной и грибами ТМ Зареченские ТС Зареченские продукты.  Поком</t>
  </si>
  <si>
    <t>Хотстеры ТМ Горячая штучка ТС Хотстеры 0,25 кг зам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</si>
  <si>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</si>
  <si>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</si>
  <si>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Хрустящие крылышки острые к пиву ТМ Горячая штучка 0,3кг зам  ПОКОМ</t>
  </si>
  <si>
    <t>Чебупай сочное яблоко ТМ Горячая штучка ТС Чебупай 0,2 кг УВС.  зам  ПОКОМ</t>
  </si>
  <si>
    <t>Чебупай спелая вишня ТМ Горячая штучка ТС Чебупай 0,2 кг УВС. зам  ПОКОМ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</si>
  <si>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</si>
  <si>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</si>
  <si>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</si>
  <si>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</si>
  <si>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</si>
  <si>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</si>
  <si>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Чебуреки сочные, ВЕС, куриные жарен. зам  ПОКОМ</t>
  </si>
  <si>
    <t>Чебуречище горячая штучка 0,14кг Поком</t>
  </si>
  <si>
    <t>нет</t>
  </si>
  <si>
    <t>то же что - Чебуреки сочные ТМ Зареченские ТС Зареченские продукты.  Поком</t>
  </si>
  <si>
    <t>то же что - Чебуреки сочные, ВЕС, куриные жарен. зам  ПОКОМ</t>
  </si>
  <si>
    <r>
      <rPr>
        <b/>
        <sz val="10"/>
        <color rgb="FFFF0000"/>
        <rFont val="Arial"/>
        <family val="2"/>
        <charset val="204"/>
      </rPr>
      <t>нужно увеличить продажи</t>
    </r>
    <r>
      <rPr>
        <sz val="10"/>
        <rFont val="Arial"/>
      </rPr>
      <t xml:space="preserve"> / ротация на новинки</t>
    </r>
  </si>
  <si>
    <t>нужно увеличить продажи / то же что - Жар-ладушки с клубникой и вишней. Жареные с начинкой.ВЕС  ПОКОМ</t>
  </si>
  <si>
    <t>нужно увеличить продажи / 03,05,24 филиал обнулил</t>
  </si>
  <si>
    <t>13,05,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</si>
</sst>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8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6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  <xf numFmtId="164" fontId="4" fillId="0" borderId="1" xfId="1" applyNumberFormat="1" applyFon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5" fontId="1" fillId="5" borderId="1" xfId="1" applyNumberFormat="1" applyFill="1"/>
    <xf numFmtId="164" fontId="4" fillId="5" borderId="1" xfId="1" applyNumberFormat="1" applyFont="1" applyFill="1"/>
    <xf numFmtId="164" fontId="1" fillId="6" borderId="1" xfId="1" applyNumberFormat="1" applyFill="1"/>
    <xf numFmtId="164" fontId="5" fillId="6" borderId="1" xfId="1" applyNumberFormat="1" applyFont="1" applyFill="1"/>
    <xf numFmtId="164" fontId="6" fillId="7" borderId="1" xfId="1" applyNumberFormat="1" applyFont="1" applyFill="1"/>
    <xf numFmtId="164" fontId="1" fillId="0" borderId="1" xfId="1" applyNumberFormat="1" applyFill="1"/>
    <xf numFmtId="164" fontId="7" fillId="6" borderId="1" xfId="1" applyNumberFormat="1" applyFont="1" applyFill="1"/>
    <xf numFmtId="164" fontId="4" fillId="6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500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R11" sqref="R11"/>
    </sheetView>
  </sheetViews>
  <sheetFormatPr defaultRowHeight="15" x14ac:dyDescent="0.25"/>
  <cols>
    <col min="1" max="1" width="60" customWidth="1"/>
    <col min="2" max="2" width="3.85546875" customWidth="1"/>
    <col min="3" max="6" width="6.42578125" customWidth="1"/>
    <col min="7" max="7" width="5.7109375" style="8" customWidth="1"/>
    <col min="8" max="8" width="5.7109375" customWidth="1"/>
    <col min="9" max="9" width="14.42578125" customWidth="1"/>
    <col min="10" max="11" width="6.42578125" customWidth="1"/>
    <col min="12" max="13" width="0.85546875" customWidth="1"/>
    <col min="14" max="14" width="1" customWidth="1"/>
    <col min="15" max="17" width="6.42578125" customWidth="1"/>
    <col min="18" max="18" width="21.42578125" customWidth="1"/>
    <col min="19" max="20" width="5.28515625" customWidth="1"/>
    <col min="21" max="25" width="6.28515625" customWidth="1"/>
    <col min="26" max="26" width="47.42578125" customWidth="1"/>
    <col min="27" max="27" width="8" customWidth="1"/>
    <col min="28" max="28" width="8" style="8" customWidth="1"/>
    <col min="29" max="29" width="8" style="13" customWidth="1"/>
    <col min="30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6"/>
      <c r="AC1" s="10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6"/>
      <c r="AC2" s="10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9" t="s">
        <v>16</v>
      </c>
      <c r="R3" s="9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21</v>
      </c>
      <c r="AA3" s="2" t="s">
        <v>22</v>
      </c>
      <c r="AB3" s="7" t="s">
        <v>23</v>
      </c>
      <c r="AC3" s="11" t="s">
        <v>24</v>
      </c>
      <c r="AD3" s="2" t="s">
        <v>25</v>
      </c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4" t="s">
        <v>132</v>
      </c>
      <c r="O4" s="1" t="s">
        <v>26</v>
      </c>
      <c r="P4" s="1"/>
      <c r="Q4" s="1"/>
      <c r="R4" s="1"/>
      <c r="S4" s="1"/>
      <c r="T4" s="1"/>
      <c r="U4" s="1" t="s">
        <v>27</v>
      </c>
      <c r="V4" s="1" t="s">
        <v>28</v>
      </c>
      <c r="W4" s="1" t="s">
        <v>29</v>
      </c>
      <c r="X4" s="1" t="s">
        <v>30</v>
      </c>
      <c r="Y4" s="1" t="s">
        <v>31</v>
      </c>
      <c r="Z4" s="1"/>
      <c r="AA4" s="1"/>
      <c r="AB4" s="6"/>
      <c r="AC4" s="10" t="s">
        <v>138</v>
      </c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SUM(E6:E500)</f>
        <v>11207.4</v>
      </c>
      <c r="F5" s="4">
        <f>SUM(F6:F500)</f>
        <v>14065.800000000001</v>
      </c>
      <c r="G5" s="6"/>
      <c r="H5" s="1"/>
      <c r="I5" s="1"/>
      <c r="J5" s="4">
        <f t="shared" ref="J5:Q5" si="0">SUM(J6:J500)</f>
        <v>11907.8</v>
      </c>
      <c r="K5" s="4">
        <f t="shared" si="0"/>
        <v>-700.4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2241.4800000000005</v>
      </c>
      <c r="P5" s="4">
        <f t="shared" si="0"/>
        <v>15040.34</v>
      </c>
      <c r="Q5" s="4">
        <f t="shared" si="0"/>
        <v>0</v>
      </c>
      <c r="R5" s="1"/>
      <c r="S5" s="1"/>
      <c r="T5" s="1"/>
      <c r="U5" s="4">
        <f t="shared" ref="U5:Y5" si="1">SUM(U6:U500)</f>
        <v>1580.8799999999994</v>
      </c>
      <c r="V5" s="4">
        <f t="shared" si="1"/>
        <v>1731.92</v>
      </c>
      <c r="W5" s="4">
        <f t="shared" si="1"/>
        <v>1723.66</v>
      </c>
      <c r="X5" s="4">
        <f t="shared" si="1"/>
        <v>1589.82</v>
      </c>
      <c r="Y5" s="4">
        <f t="shared" si="1"/>
        <v>1595.8999999999996</v>
      </c>
      <c r="Z5" s="1"/>
      <c r="AA5" s="4">
        <f>SUM(AA6:AA500)</f>
        <v>4847.7280000000001</v>
      </c>
      <c r="AB5" s="6"/>
      <c r="AC5" s="12">
        <f>SUM(AC6:AC500)</f>
        <v>1423</v>
      </c>
      <c r="AD5" s="4">
        <f>SUM(AD6:AD500)</f>
        <v>4834.0199999999995</v>
      </c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32</v>
      </c>
      <c r="B6" s="1" t="s">
        <v>33</v>
      </c>
      <c r="C6" s="1">
        <v>139</v>
      </c>
      <c r="D6" s="1">
        <v>25</v>
      </c>
      <c r="E6" s="1">
        <v>152</v>
      </c>
      <c r="F6" s="1"/>
      <c r="G6" s="6">
        <v>0.3</v>
      </c>
      <c r="H6" s="1">
        <v>180</v>
      </c>
      <c r="I6" s="1" t="s">
        <v>34</v>
      </c>
      <c r="J6" s="1">
        <v>183</v>
      </c>
      <c r="K6" s="1">
        <f t="shared" ref="K6:K37" si="2">E6-J6</f>
        <v>-31</v>
      </c>
      <c r="L6" s="1"/>
      <c r="M6" s="1"/>
      <c r="N6" s="1"/>
      <c r="O6" s="1">
        <f>E6/5</f>
        <v>30.4</v>
      </c>
      <c r="P6" s="5">
        <f>10*O6-F6</f>
        <v>304</v>
      </c>
      <c r="Q6" s="5"/>
      <c r="R6" s="1"/>
      <c r="S6" s="1">
        <f>(F6+P6)/O6</f>
        <v>10</v>
      </c>
      <c r="T6" s="1">
        <f>F6/O6</f>
        <v>0</v>
      </c>
      <c r="U6" s="1">
        <v>8</v>
      </c>
      <c r="V6" s="1">
        <v>5</v>
      </c>
      <c r="W6" s="1">
        <v>15.8</v>
      </c>
      <c r="X6" s="1">
        <v>18.399999999999999</v>
      </c>
      <c r="Y6" s="1">
        <v>12.8</v>
      </c>
      <c r="Z6" s="1"/>
      <c r="AA6" s="1">
        <f t="shared" ref="AA6:AA37" si="3">P6*G6</f>
        <v>91.2</v>
      </c>
      <c r="AB6" s="6">
        <v>12</v>
      </c>
      <c r="AC6" s="10">
        <f>MROUND(P6,AB6)/AB6</f>
        <v>25</v>
      </c>
      <c r="AD6" s="1">
        <f>AC6*AB6*G6</f>
        <v>90</v>
      </c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35</v>
      </c>
      <c r="B7" s="1" t="s">
        <v>33</v>
      </c>
      <c r="C7" s="1">
        <v>259</v>
      </c>
      <c r="D7" s="1">
        <v>372</v>
      </c>
      <c r="E7" s="1">
        <v>479</v>
      </c>
      <c r="F7" s="1">
        <v>72</v>
      </c>
      <c r="G7" s="6">
        <v>0.3</v>
      </c>
      <c r="H7" s="1">
        <v>180</v>
      </c>
      <c r="I7" s="1" t="s">
        <v>34</v>
      </c>
      <c r="J7" s="1">
        <v>611</v>
      </c>
      <c r="K7" s="1">
        <f t="shared" si="2"/>
        <v>-132</v>
      </c>
      <c r="L7" s="1"/>
      <c r="M7" s="1"/>
      <c r="N7" s="1"/>
      <c r="O7" s="1">
        <f t="shared" ref="O7:O70" si="4">E7/5</f>
        <v>95.8</v>
      </c>
      <c r="P7" s="5">
        <v>1000</v>
      </c>
      <c r="Q7" s="5"/>
      <c r="R7" s="1"/>
      <c r="S7" s="1">
        <f t="shared" ref="S7:S70" si="5">(F7+P7)/O7</f>
        <v>11.189979123173279</v>
      </c>
      <c r="T7" s="1">
        <f t="shared" ref="T7:T70" si="6">F7/O7</f>
        <v>0.75156576200417535</v>
      </c>
      <c r="U7" s="1">
        <v>39.4</v>
      </c>
      <c r="V7" s="1">
        <v>34.4</v>
      </c>
      <c r="W7" s="1">
        <v>39.4</v>
      </c>
      <c r="X7" s="1">
        <v>31.2</v>
      </c>
      <c r="Y7" s="1">
        <v>53.2</v>
      </c>
      <c r="Z7" s="1"/>
      <c r="AA7" s="1">
        <f t="shared" si="3"/>
        <v>300</v>
      </c>
      <c r="AB7" s="6">
        <v>12</v>
      </c>
      <c r="AC7" s="10">
        <f t="shared" ref="AC7:AC16" si="7">MROUND(P7,AB7)/AB7</f>
        <v>83</v>
      </c>
      <c r="AD7" s="1">
        <f t="shared" ref="AD7:AD16" si="8">AC7*AB7*G7</f>
        <v>298.8</v>
      </c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36</v>
      </c>
      <c r="B8" s="1" t="s">
        <v>33</v>
      </c>
      <c r="C8" s="1">
        <v>369</v>
      </c>
      <c r="D8" s="1">
        <v>626</v>
      </c>
      <c r="E8" s="1">
        <v>818</v>
      </c>
      <c r="F8" s="1">
        <v>84</v>
      </c>
      <c r="G8" s="6">
        <v>0.3</v>
      </c>
      <c r="H8" s="1">
        <v>180</v>
      </c>
      <c r="I8" s="1" t="s">
        <v>34</v>
      </c>
      <c r="J8" s="1">
        <v>856</v>
      </c>
      <c r="K8" s="1">
        <f t="shared" si="2"/>
        <v>-38</v>
      </c>
      <c r="L8" s="1"/>
      <c r="M8" s="1"/>
      <c r="N8" s="1"/>
      <c r="O8" s="1">
        <f t="shared" si="4"/>
        <v>163.6</v>
      </c>
      <c r="P8" s="5">
        <f>10*O8-F8</f>
        <v>1552</v>
      </c>
      <c r="Q8" s="5"/>
      <c r="R8" s="1"/>
      <c r="S8" s="1">
        <f t="shared" si="5"/>
        <v>10</v>
      </c>
      <c r="T8" s="1">
        <f t="shared" si="6"/>
        <v>0.51344743276283622</v>
      </c>
      <c r="U8" s="1">
        <v>64</v>
      </c>
      <c r="V8" s="1">
        <v>58.2</v>
      </c>
      <c r="W8" s="1">
        <v>63.8</v>
      </c>
      <c r="X8" s="1">
        <v>76.8</v>
      </c>
      <c r="Y8" s="1">
        <v>68.599999999999994</v>
      </c>
      <c r="Z8" s="1"/>
      <c r="AA8" s="1">
        <f t="shared" si="3"/>
        <v>465.59999999999997</v>
      </c>
      <c r="AB8" s="6">
        <v>12</v>
      </c>
      <c r="AC8" s="10">
        <f t="shared" si="7"/>
        <v>129</v>
      </c>
      <c r="AD8" s="1">
        <f t="shared" si="8"/>
        <v>464.4</v>
      </c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37</v>
      </c>
      <c r="B9" s="1" t="s">
        <v>33</v>
      </c>
      <c r="C9" s="1">
        <v>16</v>
      </c>
      <c r="D9" s="1">
        <v>504</v>
      </c>
      <c r="E9" s="1">
        <v>140</v>
      </c>
      <c r="F9" s="1">
        <v>372</v>
      </c>
      <c r="G9" s="6">
        <v>0.3</v>
      </c>
      <c r="H9" s="1">
        <v>180</v>
      </c>
      <c r="I9" s="1" t="s">
        <v>34</v>
      </c>
      <c r="J9" s="1">
        <v>186</v>
      </c>
      <c r="K9" s="1">
        <f t="shared" si="2"/>
        <v>-46</v>
      </c>
      <c r="L9" s="1"/>
      <c r="M9" s="1"/>
      <c r="N9" s="1"/>
      <c r="O9" s="1">
        <f t="shared" si="4"/>
        <v>28</v>
      </c>
      <c r="P9" s="5"/>
      <c r="Q9" s="5"/>
      <c r="R9" s="1"/>
      <c r="S9" s="1">
        <f t="shared" si="5"/>
        <v>13.285714285714286</v>
      </c>
      <c r="T9" s="1">
        <f t="shared" si="6"/>
        <v>13.285714285714286</v>
      </c>
      <c r="U9" s="1">
        <v>39.799999999999997</v>
      </c>
      <c r="V9" s="1">
        <v>25.4</v>
      </c>
      <c r="W9" s="1">
        <v>23.8</v>
      </c>
      <c r="X9" s="1">
        <v>22.4</v>
      </c>
      <c r="Y9" s="1">
        <v>21.4</v>
      </c>
      <c r="Z9" s="1"/>
      <c r="AA9" s="1">
        <f t="shared" si="3"/>
        <v>0</v>
      </c>
      <c r="AB9" s="6">
        <v>12</v>
      </c>
      <c r="AC9" s="10">
        <f t="shared" si="7"/>
        <v>0</v>
      </c>
      <c r="AD9" s="1">
        <f t="shared" si="8"/>
        <v>0</v>
      </c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38</v>
      </c>
      <c r="B10" s="1" t="s">
        <v>33</v>
      </c>
      <c r="C10" s="1">
        <v>423</v>
      </c>
      <c r="D10" s="1">
        <v>566</v>
      </c>
      <c r="E10" s="1">
        <v>710</v>
      </c>
      <c r="F10" s="1">
        <v>180</v>
      </c>
      <c r="G10" s="6">
        <v>0.3</v>
      </c>
      <c r="H10" s="1">
        <v>180</v>
      </c>
      <c r="I10" s="1" t="s">
        <v>34</v>
      </c>
      <c r="J10" s="1">
        <v>739</v>
      </c>
      <c r="K10" s="1">
        <f t="shared" si="2"/>
        <v>-29</v>
      </c>
      <c r="L10" s="1"/>
      <c r="M10" s="1"/>
      <c r="N10" s="1"/>
      <c r="O10" s="1">
        <f t="shared" si="4"/>
        <v>142</v>
      </c>
      <c r="P10" s="5">
        <v>1550</v>
      </c>
      <c r="Q10" s="5"/>
      <c r="R10" s="1"/>
      <c r="S10" s="1">
        <f t="shared" si="5"/>
        <v>12.183098591549296</v>
      </c>
      <c r="T10" s="1">
        <f t="shared" si="6"/>
        <v>1.267605633802817</v>
      </c>
      <c r="U10" s="1">
        <v>61</v>
      </c>
      <c r="V10" s="1">
        <v>57.8</v>
      </c>
      <c r="W10" s="1">
        <v>65.599999999999994</v>
      </c>
      <c r="X10" s="1">
        <v>50</v>
      </c>
      <c r="Y10" s="1">
        <v>63.2</v>
      </c>
      <c r="Z10" s="1"/>
      <c r="AA10" s="1">
        <f t="shared" si="3"/>
        <v>465</v>
      </c>
      <c r="AB10" s="6">
        <v>12</v>
      </c>
      <c r="AC10" s="10">
        <f t="shared" si="7"/>
        <v>129</v>
      </c>
      <c r="AD10" s="1">
        <f t="shared" si="8"/>
        <v>464.4</v>
      </c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39</v>
      </c>
      <c r="B11" s="1" t="s">
        <v>33</v>
      </c>
      <c r="C11" s="1">
        <v>146</v>
      </c>
      <c r="D11" s="1">
        <v>168</v>
      </c>
      <c r="E11" s="1">
        <v>162</v>
      </c>
      <c r="F11" s="1">
        <v>139</v>
      </c>
      <c r="G11" s="6">
        <v>0.09</v>
      </c>
      <c r="H11" s="1">
        <v>180</v>
      </c>
      <c r="I11" s="1" t="s">
        <v>34</v>
      </c>
      <c r="J11" s="1">
        <v>138</v>
      </c>
      <c r="K11" s="1">
        <f t="shared" si="2"/>
        <v>24</v>
      </c>
      <c r="L11" s="1"/>
      <c r="M11" s="1"/>
      <c r="N11" s="1"/>
      <c r="O11" s="1">
        <f t="shared" si="4"/>
        <v>32.4</v>
      </c>
      <c r="P11" s="5">
        <f t="shared" ref="P11:P12" si="9">14*O11-F11</f>
        <v>314.59999999999997</v>
      </c>
      <c r="Q11" s="5"/>
      <c r="R11" s="1"/>
      <c r="S11" s="1">
        <f t="shared" si="5"/>
        <v>14</v>
      </c>
      <c r="T11" s="1">
        <f t="shared" si="6"/>
        <v>4.2901234567901234</v>
      </c>
      <c r="U11" s="1">
        <v>21.6</v>
      </c>
      <c r="V11" s="1">
        <v>29</v>
      </c>
      <c r="W11" s="1">
        <v>27.4</v>
      </c>
      <c r="X11" s="1">
        <v>7</v>
      </c>
      <c r="Y11" s="1">
        <v>35.200000000000003</v>
      </c>
      <c r="Z11" s="1"/>
      <c r="AA11" s="1">
        <f t="shared" si="3"/>
        <v>28.313999999999997</v>
      </c>
      <c r="AB11" s="6">
        <v>24</v>
      </c>
      <c r="AC11" s="10">
        <f t="shared" si="7"/>
        <v>13</v>
      </c>
      <c r="AD11" s="1">
        <f t="shared" si="8"/>
        <v>28.08</v>
      </c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40</v>
      </c>
      <c r="B12" s="1" t="s">
        <v>33</v>
      </c>
      <c r="C12" s="1">
        <v>78</v>
      </c>
      <c r="D12" s="1">
        <v>80</v>
      </c>
      <c r="E12" s="1">
        <v>87</v>
      </c>
      <c r="F12" s="1">
        <v>61</v>
      </c>
      <c r="G12" s="6">
        <v>0.36</v>
      </c>
      <c r="H12" s="1">
        <v>180</v>
      </c>
      <c r="I12" s="1" t="s">
        <v>34</v>
      </c>
      <c r="J12" s="1">
        <v>91</v>
      </c>
      <c r="K12" s="1">
        <f t="shared" si="2"/>
        <v>-4</v>
      </c>
      <c r="L12" s="1"/>
      <c r="M12" s="1"/>
      <c r="N12" s="1"/>
      <c r="O12" s="1">
        <f t="shared" si="4"/>
        <v>17.399999999999999</v>
      </c>
      <c r="P12" s="5">
        <f t="shared" si="9"/>
        <v>182.59999999999997</v>
      </c>
      <c r="Q12" s="5"/>
      <c r="R12" s="1"/>
      <c r="S12" s="1">
        <f t="shared" si="5"/>
        <v>14</v>
      </c>
      <c r="T12" s="1">
        <f t="shared" si="6"/>
        <v>3.5057471264367819</v>
      </c>
      <c r="U12" s="1">
        <v>10.4</v>
      </c>
      <c r="V12" s="1">
        <v>11.2</v>
      </c>
      <c r="W12" s="1">
        <v>12.2</v>
      </c>
      <c r="X12" s="1">
        <v>1.8</v>
      </c>
      <c r="Y12" s="1">
        <v>8.4</v>
      </c>
      <c r="Z12" s="1"/>
      <c r="AA12" s="1">
        <f t="shared" si="3"/>
        <v>65.73599999999999</v>
      </c>
      <c r="AB12" s="6">
        <v>10</v>
      </c>
      <c r="AC12" s="10">
        <f t="shared" si="7"/>
        <v>18</v>
      </c>
      <c r="AD12" s="1">
        <f t="shared" si="8"/>
        <v>64.8</v>
      </c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41</v>
      </c>
      <c r="B13" s="1" t="s">
        <v>42</v>
      </c>
      <c r="C13" s="1">
        <v>52.5</v>
      </c>
      <c r="D13" s="1">
        <v>401.5</v>
      </c>
      <c r="E13" s="21">
        <f>110+E70</f>
        <v>115.5</v>
      </c>
      <c r="F13" s="1">
        <v>316.5</v>
      </c>
      <c r="G13" s="6">
        <v>1</v>
      </c>
      <c r="H13" s="1">
        <v>180</v>
      </c>
      <c r="I13" s="1" t="s">
        <v>34</v>
      </c>
      <c r="J13" s="1">
        <v>91.5</v>
      </c>
      <c r="K13" s="1">
        <f t="shared" si="2"/>
        <v>24</v>
      </c>
      <c r="L13" s="1"/>
      <c r="M13" s="1"/>
      <c r="N13" s="1"/>
      <c r="O13" s="1">
        <f t="shared" si="4"/>
        <v>23.1</v>
      </c>
      <c r="P13" s="5"/>
      <c r="Q13" s="5"/>
      <c r="R13" s="1"/>
      <c r="S13" s="1">
        <f t="shared" si="5"/>
        <v>13.7012987012987</v>
      </c>
      <c r="T13" s="1">
        <f t="shared" si="6"/>
        <v>13.7012987012987</v>
      </c>
      <c r="U13" s="1">
        <v>28.6</v>
      </c>
      <c r="V13" s="1">
        <v>43.9</v>
      </c>
      <c r="W13" s="1">
        <v>16.5</v>
      </c>
      <c r="X13" s="1">
        <v>20.9</v>
      </c>
      <c r="Y13" s="1">
        <v>20.8</v>
      </c>
      <c r="Z13" s="1" t="s">
        <v>43</v>
      </c>
      <c r="AA13" s="1">
        <f t="shared" si="3"/>
        <v>0</v>
      </c>
      <c r="AB13" s="6">
        <v>5.5</v>
      </c>
      <c r="AC13" s="10">
        <f t="shared" si="7"/>
        <v>0</v>
      </c>
      <c r="AD13" s="1">
        <f t="shared" si="8"/>
        <v>0</v>
      </c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44</v>
      </c>
      <c r="B14" s="1" t="s">
        <v>42</v>
      </c>
      <c r="C14" s="1">
        <v>121.9</v>
      </c>
      <c r="D14" s="1">
        <v>258</v>
      </c>
      <c r="E14" s="1">
        <v>87.7</v>
      </c>
      <c r="F14" s="1">
        <v>286.2</v>
      </c>
      <c r="G14" s="6">
        <v>1</v>
      </c>
      <c r="H14" s="1">
        <v>180</v>
      </c>
      <c r="I14" s="1" t="s">
        <v>34</v>
      </c>
      <c r="J14" s="1">
        <v>91.5</v>
      </c>
      <c r="K14" s="1">
        <f t="shared" si="2"/>
        <v>-3.7999999999999972</v>
      </c>
      <c r="L14" s="1"/>
      <c r="M14" s="1"/>
      <c r="N14" s="1"/>
      <c r="O14" s="1">
        <f t="shared" si="4"/>
        <v>17.54</v>
      </c>
      <c r="P14" s="5"/>
      <c r="Q14" s="5"/>
      <c r="R14" s="1"/>
      <c r="S14" s="1">
        <f t="shared" si="5"/>
        <v>16.316989737742304</v>
      </c>
      <c r="T14" s="1">
        <f t="shared" si="6"/>
        <v>16.316989737742304</v>
      </c>
      <c r="U14" s="1">
        <v>27</v>
      </c>
      <c r="V14" s="1">
        <v>25.14</v>
      </c>
      <c r="W14" s="1">
        <v>27.14</v>
      </c>
      <c r="X14" s="1">
        <v>23.4</v>
      </c>
      <c r="Y14" s="1">
        <v>18.600000000000001</v>
      </c>
      <c r="Z14" s="1"/>
      <c r="AA14" s="1">
        <f t="shared" si="3"/>
        <v>0</v>
      </c>
      <c r="AB14" s="6">
        <v>3</v>
      </c>
      <c r="AC14" s="10">
        <f t="shared" si="7"/>
        <v>0</v>
      </c>
      <c r="AD14" s="1">
        <f t="shared" si="8"/>
        <v>0</v>
      </c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45</v>
      </c>
      <c r="B15" s="1" t="s">
        <v>42</v>
      </c>
      <c r="C15" s="1">
        <v>59.2</v>
      </c>
      <c r="D15" s="1"/>
      <c r="E15" s="1">
        <v>3.7</v>
      </c>
      <c r="F15" s="1">
        <v>55.5</v>
      </c>
      <c r="G15" s="6">
        <v>1</v>
      </c>
      <c r="H15" s="1">
        <v>180</v>
      </c>
      <c r="I15" s="1" t="s">
        <v>34</v>
      </c>
      <c r="J15" s="1">
        <v>3.7</v>
      </c>
      <c r="K15" s="1">
        <f t="shared" si="2"/>
        <v>0</v>
      </c>
      <c r="L15" s="1"/>
      <c r="M15" s="1"/>
      <c r="N15" s="1"/>
      <c r="O15" s="1">
        <f t="shared" si="4"/>
        <v>0.74</v>
      </c>
      <c r="P15" s="5"/>
      <c r="Q15" s="5"/>
      <c r="R15" s="1"/>
      <c r="S15" s="1">
        <f t="shared" si="5"/>
        <v>75</v>
      </c>
      <c r="T15" s="1">
        <f t="shared" si="6"/>
        <v>75</v>
      </c>
      <c r="U15" s="1">
        <v>3.7</v>
      </c>
      <c r="V15" s="1">
        <v>4.4400000000000004</v>
      </c>
      <c r="W15" s="1">
        <v>6.6599999999999993</v>
      </c>
      <c r="X15" s="1">
        <v>3.7</v>
      </c>
      <c r="Y15" s="1">
        <v>4.4400000000000004</v>
      </c>
      <c r="Z15" s="25" t="s">
        <v>136</v>
      </c>
      <c r="AA15" s="1">
        <f t="shared" si="3"/>
        <v>0</v>
      </c>
      <c r="AB15" s="6">
        <v>3.7</v>
      </c>
      <c r="AC15" s="10">
        <f t="shared" si="7"/>
        <v>0</v>
      </c>
      <c r="AD15" s="1">
        <f t="shared" si="8"/>
        <v>0</v>
      </c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46</v>
      </c>
      <c r="B16" s="1" t="s">
        <v>42</v>
      </c>
      <c r="C16" s="1">
        <v>800.3</v>
      </c>
      <c r="D16" s="1">
        <v>1061.9000000000001</v>
      </c>
      <c r="E16" s="1">
        <v>521.6</v>
      </c>
      <c r="F16" s="1">
        <v>1255.5</v>
      </c>
      <c r="G16" s="6">
        <v>1</v>
      </c>
      <c r="H16" s="1">
        <v>180</v>
      </c>
      <c r="I16" s="1" t="s">
        <v>34</v>
      </c>
      <c r="J16" s="1">
        <v>558.5</v>
      </c>
      <c r="K16" s="1">
        <f t="shared" si="2"/>
        <v>-36.899999999999977</v>
      </c>
      <c r="L16" s="1"/>
      <c r="M16" s="1"/>
      <c r="N16" s="1"/>
      <c r="O16" s="1">
        <f t="shared" si="4"/>
        <v>104.32000000000001</v>
      </c>
      <c r="P16" s="5">
        <f t="shared" ref="P16" si="10">14*O16-F16</f>
        <v>204.98000000000002</v>
      </c>
      <c r="Q16" s="5"/>
      <c r="R16" s="1"/>
      <c r="S16" s="1">
        <f t="shared" si="5"/>
        <v>14</v>
      </c>
      <c r="T16" s="1">
        <f t="shared" si="6"/>
        <v>12.03508435582822</v>
      </c>
      <c r="U16" s="1">
        <v>125.8</v>
      </c>
      <c r="V16" s="1">
        <v>127.28</v>
      </c>
      <c r="W16" s="1">
        <v>126.6</v>
      </c>
      <c r="X16" s="1">
        <v>136.16</v>
      </c>
      <c r="Y16" s="1">
        <v>119.6</v>
      </c>
      <c r="Z16" s="1"/>
      <c r="AA16" s="1">
        <f t="shared" si="3"/>
        <v>204.98000000000002</v>
      </c>
      <c r="AB16" s="6">
        <v>3.7</v>
      </c>
      <c r="AC16" s="10">
        <f t="shared" si="7"/>
        <v>55</v>
      </c>
      <c r="AD16" s="1">
        <f t="shared" si="8"/>
        <v>203.5</v>
      </c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5" t="s">
        <v>47</v>
      </c>
      <c r="B17" s="15" t="s">
        <v>42</v>
      </c>
      <c r="C17" s="15">
        <v>14.8</v>
      </c>
      <c r="D17" s="15"/>
      <c r="E17" s="15"/>
      <c r="F17" s="15">
        <v>14.8</v>
      </c>
      <c r="G17" s="16">
        <v>0</v>
      </c>
      <c r="H17" s="15">
        <v>180</v>
      </c>
      <c r="I17" s="15" t="s">
        <v>48</v>
      </c>
      <c r="J17" s="15"/>
      <c r="K17" s="15">
        <f t="shared" si="2"/>
        <v>0</v>
      </c>
      <c r="L17" s="15"/>
      <c r="M17" s="15"/>
      <c r="N17" s="15"/>
      <c r="O17" s="15">
        <f t="shared" si="4"/>
        <v>0</v>
      </c>
      <c r="P17" s="17"/>
      <c r="Q17" s="17"/>
      <c r="R17" s="15"/>
      <c r="S17" s="15" t="e">
        <f t="shared" si="5"/>
        <v>#DIV/0!</v>
      </c>
      <c r="T17" s="15" t="e">
        <f t="shared" si="6"/>
        <v>#DIV/0!</v>
      </c>
      <c r="U17" s="15">
        <v>0</v>
      </c>
      <c r="V17" s="15">
        <v>1.48</v>
      </c>
      <c r="W17" s="15">
        <v>2.96</v>
      </c>
      <c r="X17" s="15">
        <v>5.92</v>
      </c>
      <c r="Y17" s="15">
        <v>4.4400000000000004</v>
      </c>
      <c r="Z17" s="25" t="s">
        <v>135</v>
      </c>
      <c r="AA17" s="15">
        <f t="shared" si="3"/>
        <v>0</v>
      </c>
      <c r="AB17" s="16">
        <v>0</v>
      </c>
      <c r="AC17" s="18"/>
      <c r="AD17" s="15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50</v>
      </c>
      <c r="B18" s="1" t="s">
        <v>42</v>
      </c>
      <c r="C18" s="1">
        <v>115.5</v>
      </c>
      <c r="D18" s="1"/>
      <c r="E18" s="1">
        <v>3.5</v>
      </c>
      <c r="F18" s="1">
        <v>112</v>
      </c>
      <c r="G18" s="6">
        <v>1</v>
      </c>
      <c r="H18" s="1">
        <v>180</v>
      </c>
      <c r="I18" s="1" t="s">
        <v>34</v>
      </c>
      <c r="J18" s="1">
        <v>8.6999999999999993</v>
      </c>
      <c r="K18" s="1">
        <f t="shared" si="2"/>
        <v>-5.1999999999999993</v>
      </c>
      <c r="L18" s="1"/>
      <c r="M18" s="1"/>
      <c r="N18" s="1"/>
      <c r="O18" s="1">
        <f t="shared" si="4"/>
        <v>0.7</v>
      </c>
      <c r="P18" s="5"/>
      <c r="Q18" s="5"/>
      <c r="R18" s="1"/>
      <c r="S18" s="1">
        <f t="shared" si="5"/>
        <v>160</v>
      </c>
      <c r="T18" s="1">
        <f t="shared" si="6"/>
        <v>160</v>
      </c>
      <c r="U18" s="1">
        <v>5.6</v>
      </c>
      <c r="V18" s="1">
        <v>6.3</v>
      </c>
      <c r="W18" s="1">
        <v>2.1</v>
      </c>
      <c r="X18" s="1">
        <v>0.7</v>
      </c>
      <c r="Y18" s="1">
        <v>12.6</v>
      </c>
      <c r="Z18" s="24" t="s">
        <v>51</v>
      </c>
      <c r="AA18" s="1">
        <f t="shared" si="3"/>
        <v>0</v>
      </c>
      <c r="AB18" s="6">
        <v>3.5</v>
      </c>
      <c r="AC18" s="10">
        <f t="shared" ref="AC18:AC19" si="11">MROUND(P18,AB18)/AB18</f>
        <v>0</v>
      </c>
      <c r="AD18" s="1">
        <f t="shared" ref="AD18:AD19" si="12">AC18*AB18*G18</f>
        <v>0</v>
      </c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52</v>
      </c>
      <c r="B19" s="1" t="s">
        <v>33</v>
      </c>
      <c r="C19" s="1">
        <v>52</v>
      </c>
      <c r="D19" s="1">
        <v>288</v>
      </c>
      <c r="E19" s="1">
        <v>111</v>
      </c>
      <c r="F19" s="1">
        <v>225</v>
      </c>
      <c r="G19" s="6">
        <v>0.25</v>
      </c>
      <c r="H19" s="1">
        <v>180</v>
      </c>
      <c r="I19" s="1" t="s">
        <v>34</v>
      </c>
      <c r="J19" s="1">
        <v>99</v>
      </c>
      <c r="K19" s="1">
        <f t="shared" si="2"/>
        <v>12</v>
      </c>
      <c r="L19" s="1"/>
      <c r="M19" s="1"/>
      <c r="N19" s="1"/>
      <c r="O19" s="1">
        <f t="shared" si="4"/>
        <v>22.2</v>
      </c>
      <c r="P19" s="5">
        <f t="shared" ref="P19" si="13">14*O19-F19</f>
        <v>85.800000000000011</v>
      </c>
      <c r="Q19" s="5"/>
      <c r="R19" s="1"/>
      <c r="S19" s="1">
        <f t="shared" si="5"/>
        <v>14.000000000000002</v>
      </c>
      <c r="T19" s="1">
        <f t="shared" si="6"/>
        <v>10.135135135135135</v>
      </c>
      <c r="U19" s="1">
        <v>24.2</v>
      </c>
      <c r="V19" s="1">
        <v>23.4</v>
      </c>
      <c r="W19" s="1">
        <v>20</v>
      </c>
      <c r="X19" s="1">
        <v>15.2</v>
      </c>
      <c r="Y19" s="1">
        <v>24.4</v>
      </c>
      <c r="Z19" s="1"/>
      <c r="AA19" s="1">
        <f t="shared" si="3"/>
        <v>21.450000000000003</v>
      </c>
      <c r="AB19" s="6">
        <v>12</v>
      </c>
      <c r="AC19" s="10">
        <f t="shared" si="11"/>
        <v>7</v>
      </c>
      <c r="AD19" s="1">
        <f t="shared" si="12"/>
        <v>21</v>
      </c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5" t="s">
        <v>53</v>
      </c>
      <c r="B20" s="15" t="s">
        <v>42</v>
      </c>
      <c r="C20" s="15">
        <v>29</v>
      </c>
      <c r="D20" s="15"/>
      <c r="E20" s="15">
        <v>3</v>
      </c>
      <c r="F20" s="15">
        <v>23</v>
      </c>
      <c r="G20" s="16">
        <v>0</v>
      </c>
      <c r="H20" s="15">
        <v>180</v>
      </c>
      <c r="I20" s="15" t="s">
        <v>48</v>
      </c>
      <c r="J20" s="15"/>
      <c r="K20" s="15">
        <f t="shared" si="2"/>
        <v>3</v>
      </c>
      <c r="L20" s="15"/>
      <c r="M20" s="15"/>
      <c r="N20" s="15"/>
      <c r="O20" s="15">
        <f t="shared" si="4"/>
        <v>0.6</v>
      </c>
      <c r="P20" s="17"/>
      <c r="Q20" s="17"/>
      <c r="R20" s="15"/>
      <c r="S20" s="15">
        <f t="shared" si="5"/>
        <v>38.333333333333336</v>
      </c>
      <c r="T20" s="15">
        <f t="shared" si="6"/>
        <v>38.333333333333336</v>
      </c>
      <c r="U20" s="15">
        <v>0</v>
      </c>
      <c r="V20" s="15">
        <v>0.6</v>
      </c>
      <c r="W20" s="15">
        <v>0</v>
      </c>
      <c r="X20" s="15">
        <v>0.6</v>
      </c>
      <c r="Y20" s="15">
        <v>1.2</v>
      </c>
      <c r="Z20" s="15" t="s">
        <v>49</v>
      </c>
      <c r="AA20" s="15">
        <f t="shared" si="3"/>
        <v>0</v>
      </c>
      <c r="AB20" s="16">
        <v>0</v>
      </c>
      <c r="AC20" s="18"/>
      <c r="AD20" s="15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54</v>
      </c>
      <c r="B21" s="1" t="s">
        <v>33</v>
      </c>
      <c r="C21" s="1">
        <v>27</v>
      </c>
      <c r="D21" s="1">
        <v>216</v>
      </c>
      <c r="E21" s="1">
        <v>51</v>
      </c>
      <c r="F21" s="1">
        <v>177</v>
      </c>
      <c r="G21" s="6">
        <v>0.25</v>
      </c>
      <c r="H21" s="1">
        <v>180</v>
      </c>
      <c r="I21" s="1" t="s">
        <v>34</v>
      </c>
      <c r="J21" s="1">
        <v>53</v>
      </c>
      <c r="K21" s="1">
        <f t="shared" si="2"/>
        <v>-2</v>
      </c>
      <c r="L21" s="1"/>
      <c r="M21" s="1"/>
      <c r="N21" s="1"/>
      <c r="O21" s="1">
        <f t="shared" si="4"/>
        <v>10.199999999999999</v>
      </c>
      <c r="P21" s="5"/>
      <c r="Q21" s="5"/>
      <c r="R21" s="1"/>
      <c r="S21" s="1">
        <f t="shared" si="5"/>
        <v>17.352941176470591</v>
      </c>
      <c r="T21" s="1">
        <f t="shared" si="6"/>
        <v>17.352941176470591</v>
      </c>
      <c r="U21" s="1">
        <v>16</v>
      </c>
      <c r="V21" s="1">
        <v>13.8</v>
      </c>
      <c r="W21" s="1">
        <v>11.8</v>
      </c>
      <c r="X21" s="1">
        <v>14.6</v>
      </c>
      <c r="Y21" s="1">
        <v>18.399999999999999</v>
      </c>
      <c r="Z21" s="1"/>
      <c r="AA21" s="1">
        <f t="shared" si="3"/>
        <v>0</v>
      </c>
      <c r="AB21" s="6">
        <v>12</v>
      </c>
      <c r="AC21" s="10">
        <f>MROUND(P21,AB21)/AB21</f>
        <v>0</v>
      </c>
      <c r="AD21" s="1">
        <f>AC21*AB21*G21</f>
        <v>0</v>
      </c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5" t="s">
        <v>55</v>
      </c>
      <c r="B22" s="15" t="s">
        <v>42</v>
      </c>
      <c r="C22" s="15"/>
      <c r="D22" s="15">
        <v>59.2</v>
      </c>
      <c r="E22" s="21">
        <v>51.8</v>
      </c>
      <c r="F22" s="15"/>
      <c r="G22" s="16">
        <v>0</v>
      </c>
      <c r="H22" s="15">
        <v>180</v>
      </c>
      <c r="I22" s="15" t="s">
        <v>48</v>
      </c>
      <c r="J22" s="15">
        <v>48</v>
      </c>
      <c r="K22" s="15">
        <f t="shared" si="2"/>
        <v>3.7999999999999972</v>
      </c>
      <c r="L22" s="15"/>
      <c r="M22" s="15"/>
      <c r="N22" s="15"/>
      <c r="O22" s="15">
        <f t="shared" si="4"/>
        <v>10.36</v>
      </c>
      <c r="P22" s="17"/>
      <c r="Q22" s="17"/>
      <c r="R22" s="15"/>
      <c r="S22" s="15">
        <f t="shared" si="5"/>
        <v>0</v>
      </c>
      <c r="T22" s="15">
        <f t="shared" si="6"/>
        <v>0</v>
      </c>
      <c r="U22" s="15">
        <v>2.2200000000000002</v>
      </c>
      <c r="V22" s="15">
        <v>11.84</v>
      </c>
      <c r="W22" s="15">
        <v>2.96</v>
      </c>
      <c r="X22" s="15">
        <v>6.6599999999999993</v>
      </c>
      <c r="Y22" s="15">
        <v>5.92</v>
      </c>
      <c r="Z22" s="15" t="s">
        <v>56</v>
      </c>
      <c r="AA22" s="15">
        <f t="shared" si="3"/>
        <v>0</v>
      </c>
      <c r="AB22" s="16">
        <v>0</v>
      </c>
      <c r="AC22" s="18"/>
      <c r="AD22" s="15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57</v>
      </c>
      <c r="B23" s="1" t="s">
        <v>42</v>
      </c>
      <c r="C23" s="1">
        <v>103</v>
      </c>
      <c r="D23" s="1">
        <v>321.89999999999998</v>
      </c>
      <c r="E23" s="21">
        <f>81.4+E22</f>
        <v>133.19999999999999</v>
      </c>
      <c r="F23" s="1">
        <v>269.5</v>
      </c>
      <c r="G23" s="6">
        <v>1</v>
      </c>
      <c r="H23" s="1">
        <v>180</v>
      </c>
      <c r="I23" s="1" t="s">
        <v>34</v>
      </c>
      <c r="J23" s="1">
        <v>81.400000000000006</v>
      </c>
      <c r="K23" s="1">
        <f t="shared" si="2"/>
        <v>51.799999999999983</v>
      </c>
      <c r="L23" s="1"/>
      <c r="M23" s="1"/>
      <c r="N23" s="1"/>
      <c r="O23" s="1">
        <f t="shared" si="4"/>
        <v>26.639999999999997</v>
      </c>
      <c r="P23" s="5">
        <f>14*O23-F23</f>
        <v>103.45999999999998</v>
      </c>
      <c r="Q23" s="5"/>
      <c r="R23" s="1"/>
      <c r="S23" s="1">
        <f t="shared" si="5"/>
        <v>14</v>
      </c>
      <c r="T23" s="1">
        <f t="shared" si="6"/>
        <v>10.116366366366368</v>
      </c>
      <c r="U23" s="1">
        <v>28.12</v>
      </c>
      <c r="V23" s="1">
        <v>33.299999999999997</v>
      </c>
      <c r="W23" s="1">
        <v>25.9</v>
      </c>
      <c r="X23" s="1">
        <v>22.94</v>
      </c>
      <c r="Y23" s="1">
        <v>20.72</v>
      </c>
      <c r="Z23" s="1" t="s">
        <v>58</v>
      </c>
      <c r="AA23" s="1">
        <f t="shared" si="3"/>
        <v>103.45999999999998</v>
      </c>
      <c r="AB23" s="6">
        <v>3.7</v>
      </c>
      <c r="AC23" s="10">
        <f t="shared" ref="AC23:AC41" si="14">MROUND(P23,AB23)/AB23</f>
        <v>28</v>
      </c>
      <c r="AD23" s="1">
        <f t="shared" ref="AD23:AD41" si="15">AC23*AB23*G23</f>
        <v>103.60000000000001</v>
      </c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59</v>
      </c>
      <c r="B24" s="1" t="s">
        <v>42</v>
      </c>
      <c r="C24" s="1">
        <v>7.2</v>
      </c>
      <c r="D24" s="1"/>
      <c r="E24" s="1"/>
      <c r="F24" s="1">
        <v>7.2</v>
      </c>
      <c r="G24" s="6">
        <v>1</v>
      </c>
      <c r="H24" s="1">
        <v>180</v>
      </c>
      <c r="I24" s="1" t="s">
        <v>34</v>
      </c>
      <c r="J24" s="1"/>
      <c r="K24" s="1">
        <f t="shared" si="2"/>
        <v>0</v>
      </c>
      <c r="L24" s="1"/>
      <c r="M24" s="1"/>
      <c r="N24" s="1"/>
      <c r="O24" s="1">
        <f t="shared" si="4"/>
        <v>0</v>
      </c>
      <c r="P24" s="5"/>
      <c r="Q24" s="5"/>
      <c r="R24" s="1"/>
      <c r="S24" s="1" t="e">
        <f t="shared" si="5"/>
        <v>#DIV/0!</v>
      </c>
      <c r="T24" s="1" t="e">
        <f t="shared" si="6"/>
        <v>#DIV/0!</v>
      </c>
      <c r="U24" s="1">
        <v>0.72</v>
      </c>
      <c r="V24" s="1">
        <v>0</v>
      </c>
      <c r="W24" s="1">
        <v>0.72</v>
      </c>
      <c r="X24" s="1">
        <v>0.72</v>
      </c>
      <c r="Y24" s="1">
        <v>0.36</v>
      </c>
      <c r="Z24" s="25" t="s">
        <v>137</v>
      </c>
      <c r="AA24" s="1">
        <f t="shared" si="3"/>
        <v>0</v>
      </c>
      <c r="AB24" s="6">
        <v>1.8</v>
      </c>
      <c r="AC24" s="10">
        <f t="shared" si="14"/>
        <v>0</v>
      </c>
      <c r="AD24" s="1">
        <f t="shared" si="15"/>
        <v>0</v>
      </c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60</v>
      </c>
      <c r="B25" s="1" t="s">
        <v>33</v>
      </c>
      <c r="C25" s="1">
        <v>201</v>
      </c>
      <c r="D25" s="1">
        <v>276</v>
      </c>
      <c r="E25" s="1">
        <v>327</v>
      </c>
      <c r="F25" s="1">
        <v>125</v>
      </c>
      <c r="G25" s="6">
        <v>0.25</v>
      </c>
      <c r="H25" s="1">
        <v>180</v>
      </c>
      <c r="I25" s="1" t="s">
        <v>34</v>
      </c>
      <c r="J25" s="1">
        <v>322</v>
      </c>
      <c r="K25" s="1">
        <f t="shared" si="2"/>
        <v>5</v>
      </c>
      <c r="L25" s="1"/>
      <c r="M25" s="1"/>
      <c r="N25" s="1"/>
      <c r="O25" s="1">
        <f t="shared" si="4"/>
        <v>65.400000000000006</v>
      </c>
      <c r="P25" s="5">
        <f>12*O25-F25</f>
        <v>659.80000000000007</v>
      </c>
      <c r="Q25" s="5"/>
      <c r="R25" s="1"/>
      <c r="S25" s="1">
        <f t="shared" si="5"/>
        <v>12</v>
      </c>
      <c r="T25" s="1">
        <f t="shared" si="6"/>
        <v>1.9113149847094799</v>
      </c>
      <c r="U25" s="1">
        <v>32.4</v>
      </c>
      <c r="V25" s="1">
        <v>34.4</v>
      </c>
      <c r="W25" s="1">
        <v>36.4</v>
      </c>
      <c r="X25" s="1">
        <v>24.6</v>
      </c>
      <c r="Y25" s="1">
        <v>27.2</v>
      </c>
      <c r="Z25" s="1" t="s">
        <v>61</v>
      </c>
      <c r="AA25" s="1">
        <f t="shared" si="3"/>
        <v>164.95000000000002</v>
      </c>
      <c r="AB25" s="6">
        <v>6</v>
      </c>
      <c r="AC25" s="10">
        <f t="shared" si="14"/>
        <v>110</v>
      </c>
      <c r="AD25" s="1">
        <f t="shared" si="15"/>
        <v>165</v>
      </c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62</v>
      </c>
      <c r="B26" s="1" t="s">
        <v>33</v>
      </c>
      <c r="C26" s="1">
        <v>66</v>
      </c>
      <c r="D26" s="1">
        <v>264</v>
      </c>
      <c r="E26" s="1">
        <v>110</v>
      </c>
      <c r="F26" s="1">
        <v>195</v>
      </c>
      <c r="G26" s="6">
        <v>0.25</v>
      </c>
      <c r="H26" s="1">
        <v>180</v>
      </c>
      <c r="I26" s="1" t="s">
        <v>34</v>
      </c>
      <c r="J26" s="1">
        <v>110</v>
      </c>
      <c r="K26" s="1">
        <f t="shared" si="2"/>
        <v>0</v>
      </c>
      <c r="L26" s="1"/>
      <c r="M26" s="1"/>
      <c r="N26" s="1"/>
      <c r="O26" s="1">
        <f t="shared" si="4"/>
        <v>22</v>
      </c>
      <c r="P26" s="5">
        <f t="shared" ref="P26:P37" si="16">14*O26-F26</f>
        <v>113</v>
      </c>
      <c r="Q26" s="5"/>
      <c r="R26" s="1"/>
      <c r="S26" s="1">
        <f t="shared" si="5"/>
        <v>14</v>
      </c>
      <c r="T26" s="1">
        <f t="shared" si="6"/>
        <v>8.8636363636363633</v>
      </c>
      <c r="U26" s="1">
        <v>21.8</v>
      </c>
      <c r="V26" s="1">
        <v>22.8</v>
      </c>
      <c r="W26" s="1">
        <v>18.8</v>
      </c>
      <c r="X26" s="1">
        <v>11.6</v>
      </c>
      <c r="Y26" s="1">
        <v>12.4</v>
      </c>
      <c r="Z26" s="1" t="s">
        <v>61</v>
      </c>
      <c r="AA26" s="1">
        <f t="shared" si="3"/>
        <v>28.25</v>
      </c>
      <c r="AB26" s="6">
        <v>6</v>
      </c>
      <c r="AC26" s="10">
        <f t="shared" si="14"/>
        <v>19</v>
      </c>
      <c r="AD26" s="1">
        <f t="shared" si="15"/>
        <v>28.5</v>
      </c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63</v>
      </c>
      <c r="B27" s="1" t="s">
        <v>33</v>
      </c>
      <c r="C27" s="1">
        <v>147</v>
      </c>
      <c r="D27" s="1">
        <v>78</v>
      </c>
      <c r="E27" s="1">
        <v>74</v>
      </c>
      <c r="F27" s="1">
        <v>142</v>
      </c>
      <c r="G27" s="6">
        <v>0.25</v>
      </c>
      <c r="H27" s="1">
        <v>180</v>
      </c>
      <c r="I27" s="1" t="s">
        <v>34</v>
      </c>
      <c r="J27" s="1">
        <v>72</v>
      </c>
      <c r="K27" s="1">
        <f t="shared" si="2"/>
        <v>2</v>
      </c>
      <c r="L27" s="1"/>
      <c r="M27" s="1"/>
      <c r="N27" s="1"/>
      <c r="O27" s="1">
        <f t="shared" si="4"/>
        <v>14.8</v>
      </c>
      <c r="P27" s="5">
        <f t="shared" si="16"/>
        <v>65.200000000000017</v>
      </c>
      <c r="Q27" s="5"/>
      <c r="R27" s="1"/>
      <c r="S27" s="1">
        <f t="shared" si="5"/>
        <v>14</v>
      </c>
      <c r="T27" s="1">
        <f t="shared" si="6"/>
        <v>9.5945945945945947</v>
      </c>
      <c r="U27" s="1">
        <v>15.6</v>
      </c>
      <c r="V27" s="1">
        <v>5.8</v>
      </c>
      <c r="W27" s="1">
        <v>22</v>
      </c>
      <c r="X27" s="1">
        <v>8.4</v>
      </c>
      <c r="Y27" s="1">
        <v>11.8</v>
      </c>
      <c r="Z27" s="1" t="s">
        <v>61</v>
      </c>
      <c r="AA27" s="1">
        <f t="shared" si="3"/>
        <v>16.300000000000004</v>
      </c>
      <c r="AB27" s="6">
        <v>6</v>
      </c>
      <c r="AC27" s="10">
        <f t="shared" si="14"/>
        <v>11</v>
      </c>
      <c r="AD27" s="1">
        <f t="shared" si="15"/>
        <v>16.5</v>
      </c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64</v>
      </c>
      <c r="B28" s="1" t="s">
        <v>42</v>
      </c>
      <c r="C28" s="1">
        <v>236</v>
      </c>
      <c r="D28" s="1">
        <v>348</v>
      </c>
      <c r="E28" s="1">
        <v>156</v>
      </c>
      <c r="F28" s="1">
        <v>410</v>
      </c>
      <c r="G28" s="6">
        <v>1</v>
      </c>
      <c r="H28" s="1">
        <v>180</v>
      </c>
      <c r="I28" s="1" t="s">
        <v>34</v>
      </c>
      <c r="J28" s="1">
        <v>165</v>
      </c>
      <c r="K28" s="1">
        <f t="shared" si="2"/>
        <v>-9</v>
      </c>
      <c r="L28" s="1"/>
      <c r="M28" s="1"/>
      <c r="N28" s="1"/>
      <c r="O28" s="1">
        <f t="shared" si="4"/>
        <v>31.2</v>
      </c>
      <c r="P28" s="5">
        <f>14*O28-F28</f>
        <v>26.800000000000011</v>
      </c>
      <c r="Q28" s="5"/>
      <c r="R28" s="1"/>
      <c r="S28" s="1">
        <f t="shared" si="5"/>
        <v>14</v>
      </c>
      <c r="T28" s="1">
        <f t="shared" si="6"/>
        <v>13.141025641025641</v>
      </c>
      <c r="U28" s="1">
        <v>39.6</v>
      </c>
      <c r="V28" s="1">
        <v>15.4</v>
      </c>
      <c r="W28" s="1">
        <v>40.6</v>
      </c>
      <c r="X28" s="1">
        <v>33.6</v>
      </c>
      <c r="Y28" s="1">
        <v>27.6</v>
      </c>
      <c r="Z28" s="1"/>
      <c r="AA28" s="1">
        <f t="shared" si="3"/>
        <v>26.800000000000011</v>
      </c>
      <c r="AB28" s="6">
        <v>6</v>
      </c>
      <c r="AC28" s="10">
        <f t="shared" si="14"/>
        <v>4</v>
      </c>
      <c r="AD28" s="1">
        <f t="shared" si="15"/>
        <v>24</v>
      </c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65</v>
      </c>
      <c r="B29" s="1" t="s">
        <v>33</v>
      </c>
      <c r="C29" s="1"/>
      <c r="D29" s="1">
        <v>1200</v>
      </c>
      <c r="E29" s="1">
        <v>340</v>
      </c>
      <c r="F29" s="1">
        <v>860</v>
      </c>
      <c r="G29" s="6">
        <v>0.25</v>
      </c>
      <c r="H29" s="1">
        <v>180</v>
      </c>
      <c r="I29" s="1" t="s">
        <v>34</v>
      </c>
      <c r="J29" s="1">
        <v>339</v>
      </c>
      <c r="K29" s="1">
        <f t="shared" si="2"/>
        <v>1</v>
      </c>
      <c r="L29" s="1"/>
      <c r="M29" s="1"/>
      <c r="N29" s="1"/>
      <c r="O29" s="1">
        <f t="shared" si="4"/>
        <v>68</v>
      </c>
      <c r="P29" s="5">
        <f t="shared" si="16"/>
        <v>92</v>
      </c>
      <c r="Q29" s="5"/>
      <c r="R29" s="1"/>
      <c r="S29" s="1">
        <f t="shared" si="5"/>
        <v>14</v>
      </c>
      <c r="T29" s="1">
        <f t="shared" si="6"/>
        <v>12.647058823529411</v>
      </c>
      <c r="U29" s="1">
        <v>40.200000000000003</v>
      </c>
      <c r="V29" s="1">
        <v>116.8</v>
      </c>
      <c r="W29" s="1">
        <v>56.2</v>
      </c>
      <c r="X29" s="1">
        <v>62.6</v>
      </c>
      <c r="Y29" s="1">
        <v>77.2</v>
      </c>
      <c r="Z29" s="1"/>
      <c r="AA29" s="1">
        <f t="shared" si="3"/>
        <v>23</v>
      </c>
      <c r="AB29" s="6">
        <v>12</v>
      </c>
      <c r="AC29" s="10">
        <f t="shared" si="14"/>
        <v>8</v>
      </c>
      <c r="AD29" s="1">
        <f t="shared" si="15"/>
        <v>24</v>
      </c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66</v>
      </c>
      <c r="B30" s="1" t="s">
        <v>33</v>
      </c>
      <c r="C30" s="1">
        <v>765</v>
      </c>
      <c r="D30" s="1">
        <v>456</v>
      </c>
      <c r="E30" s="1">
        <v>1043</v>
      </c>
      <c r="F30" s="1">
        <v>66</v>
      </c>
      <c r="G30" s="6">
        <v>0.25</v>
      </c>
      <c r="H30" s="1">
        <v>180</v>
      </c>
      <c r="I30" s="1" t="s">
        <v>34</v>
      </c>
      <c r="J30" s="1">
        <v>1095</v>
      </c>
      <c r="K30" s="1">
        <f t="shared" si="2"/>
        <v>-52</v>
      </c>
      <c r="L30" s="1"/>
      <c r="M30" s="1"/>
      <c r="N30" s="1"/>
      <c r="O30" s="1">
        <f t="shared" si="4"/>
        <v>208.6</v>
      </c>
      <c r="P30" s="5">
        <f>9*O30-F30</f>
        <v>1811.3999999999999</v>
      </c>
      <c r="Q30" s="5"/>
      <c r="R30" s="1"/>
      <c r="S30" s="1">
        <f t="shared" si="5"/>
        <v>9</v>
      </c>
      <c r="T30" s="1">
        <f t="shared" si="6"/>
        <v>0.31639501438159157</v>
      </c>
      <c r="U30" s="1">
        <v>79.400000000000006</v>
      </c>
      <c r="V30" s="1">
        <v>64.599999999999994</v>
      </c>
      <c r="W30" s="1">
        <v>137.19999999999999</v>
      </c>
      <c r="X30" s="1">
        <v>90</v>
      </c>
      <c r="Y30" s="1">
        <v>77.2</v>
      </c>
      <c r="Z30" s="1" t="s">
        <v>61</v>
      </c>
      <c r="AA30" s="1">
        <f t="shared" si="3"/>
        <v>452.84999999999997</v>
      </c>
      <c r="AB30" s="6">
        <v>12</v>
      </c>
      <c r="AC30" s="10">
        <f t="shared" si="14"/>
        <v>151</v>
      </c>
      <c r="AD30" s="1">
        <f t="shared" si="15"/>
        <v>453</v>
      </c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67</v>
      </c>
      <c r="B31" s="1" t="s">
        <v>33</v>
      </c>
      <c r="C31" s="1">
        <v>140</v>
      </c>
      <c r="D31" s="1">
        <v>288</v>
      </c>
      <c r="E31" s="1">
        <v>124</v>
      </c>
      <c r="F31" s="1">
        <v>279</v>
      </c>
      <c r="G31" s="6">
        <v>0.25</v>
      </c>
      <c r="H31" s="1">
        <v>180</v>
      </c>
      <c r="I31" s="1" t="s">
        <v>34</v>
      </c>
      <c r="J31" s="1">
        <v>125</v>
      </c>
      <c r="K31" s="1">
        <f t="shared" si="2"/>
        <v>-1</v>
      </c>
      <c r="L31" s="1"/>
      <c r="M31" s="1"/>
      <c r="N31" s="1"/>
      <c r="O31" s="1">
        <f t="shared" si="4"/>
        <v>24.8</v>
      </c>
      <c r="P31" s="5">
        <f t="shared" si="16"/>
        <v>68.199999999999989</v>
      </c>
      <c r="Q31" s="5"/>
      <c r="R31" s="1"/>
      <c r="S31" s="1">
        <f t="shared" si="5"/>
        <v>14</v>
      </c>
      <c r="T31" s="1">
        <f t="shared" si="6"/>
        <v>11.25</v>
      </c>
      <c r="U31" s="1">
        <v>28.6</v>
      </c>
      <c r="V31" s="1">
        <v>23</v>
      </c>
      <c r="W31" s="1">
        <v>17.600000000000001</v>
      </c>
      <c r="X31" s="1">
        <v>8.4</v>
      </c>
      <c r="Y31" s="1">
        <v>8.6</v>
      </c>
      <c r="Z31" s="1"/>
      <c r="AA31" s="1">
        <f t="shared" si="3"/>
        <v>17.049999999999997</v>
      </c>
      <c r="AB31" s="6">
        <v>12</v>
      </c>
      <c r="AC31" s="10">
        <f t="shared" si="14"/>
        <v>6</v>
      </c>
      <c r="AD31" s="1">
        <f t="shared" si="15"/>
        <v>18</v>
      </c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68</v>
      </c>
      <c r="B32" s="1" t="s">
        <v>33</v>
      </c>
      <c r="C32" s="1">
        <v>3</v>
      </c>
      <c r="D32" s="1">
        <v>72</v>
      </c>
      <c r="E32" s="1">
        <v>20</v>
      </c>
      <c r="F32" s="1">
        <v>55</v>
      </c>
      <c r="G32" s="6">
        <v>0.25</v>
      </c>
      <c r="H32" s="1">
        <v>180</v>
      </c>
      <c r="I32" s="1" t="s">
        <v>34</v>
      </c>
      <c r="J32" s="1">
        <v>47</v>
      </c>
      <c r="K32" s="1">
        <f t="shared" si="2"/>
        <v>-27</v>
      </c>
      <c r="L32" s="1"/>
      <c r="M32" s="1"/>
      <c r="N32" s="1"/>
      <c r="O32" s="1">
        <f t="shared" si="4"/>
        <v>4</v>
      </c>
      <c r="P32" s="5"/>
      <c r="Q32" s="5"/>
      <c r="R32" s="1"/>
      <c r="S32" s="1">
        <f t="shared" si="5"/>
        <v>13.75</v>
      </c>
      <c r="T32" s="1">
        <f t="shared" si="6"/>
        <v>13.75</v>
      </c>
      <c r="U32" s="1">
        <v>5.8</v>
      </c>
      <c r="V32" s="1">
        <v>3.2</v>
      </c>
      <c r="W32" s="1">
        <v>3.6</v>
      </c>
      <c r="X32" s="1">
        <v>0</v>
      </c>
      <c r="Y32" s="1">
        <v>3.6</v>
      </c>
      <c r="Z32" s="1"/>
      <c r="AA32" s="1">
        <f t="shared" si="3"/>
        <v>0</v>
      </c>
      <c r="AB32" s="6">
        <v>6</v>
      </c>
      <c r="AC32" s="10">
        <f t="shared" si="14"/>
        <v>0</v>
      </c>
      <c r="AD32" s="1">
        <f t="shared" si="15"/>
        <v>0</v>
      </c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69</v>
      </c>
      <c r="B33" s="1" t="s">
        <v>33</v>
      </c>
      <c r="C33" s="1">
        <v>119</v>
      </c>
      <c r="D33" s="1">
        <v>156</v>
      </c>
      <c r="E33" s="1">
        <v>212</v>
      </c>
      <c r="F33" s="1">
        <v>61</v>
      </c>
      <c r="G33" s="6">
        <v>0.25</v>
      </c>
      <c r="H33" s="1">
        <v>180</v>
      </c>
      <c r="I33" s="1" t="s">
        <v>34</v>
      </c>
      <c r="J33" s="1">
        <v>218</v>
      </c>
      <c r="K33" s="1">
        <f t="shared" si="2"/>
        <v>-6</v>
      </c>
      <c r="L33" s="1"/>
      <c r="M33" s="1"/>
      <c r="N33" s="1"/>
      <c r="O33" s="1">
        <f t="shared" si="4"/>
        <v>42.4</v>
      </c>
      <c r="P33" s="5">
        <f>11*O33-F33</f>
        <v>405.4</v>
      </c>
      <c r="Q33" s="5"/>
      <c r="R33" s="1"/>
      <c r="S33" s="1">
        <f t="shared" si="5"/>
        <v>11</v>
      </c>
      <c r="T33" s="1">
        <f t="shared" si="6"/>
        <v>1.4386792452830188</v>
      </c>
      <c r="U33" s="1">
        <v>7.8</v>
      </c>
      <c r="V33" s="1">
        <v>23.8</v>
      </c>
      <c r="W33" s="1">
        <v>20</v>
      </c>
      <c r="X33" s="1">
        <v>24.4</v>
      </c>
      <c r="Y33" s="1">
        <v>24</v>
      </c>
      <c r="Z33" s="1"/>
      <c r="AA33" s="1">
        <f t="shared" si="3"/>
        <v>101.35</v>
      </c>
      <c r="AB33" s="6">
        <v>12</v>
      </c>
      <c r="AC33" s="10">
        <f t="shared" si="14"/>
        <v>34</v>
      </c>
      <c r="AD33" s="1">
        <f t="shared" si="15"/>
        <v>102</v>
      </c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70</v>
      </c>
      <c r="B34" s="1" t="s">
        <v>33</v>
      </c>
      <c r="C34" s="1">
        <v>13</v>
      </c>
      <c r="D34" s="1">
        <v>112</v>
      </c>
      <c r="E34" s="1">
        <v>46</v>
      </c>
      <c r="F34" s="1">
        <v>73</v>
      </c>
      <c r="G34" s="6">
        <v>0.75</v>
      </c>
      <c r="H34" s="1">
        <v>180</v>
      </c>
      <c r="I34" s="1" t="s">
        <v>34</v>
      </c>
      <c r="J34" s="1">
        <v>46</v>
      </c>
      <c r="K34" s="1">
        <f t="shared" si="2"/>
        <v>0</v>
      </c>
      <c r="L34" s="1"/>
      <c r="M34" s="1"/>
      <c r="N34" s="1"/>
      <c r="O34" s="1">
        <f t="shared" si="4"/>
        <v>9.1999999999999993</v>
      </c>
      <c r="P34" s="5">
        <f t="shared" si="16"/>
        <v>55.799999999999983</v>
      </c>
      <c r="Q34" s="5"/>
      <c r="R34" s="1"/>
      <c r="S34" s="1">
        <f t="shared" si="5"/>
        <v>14</v>
      </c>
      <c r="T34" s="1">
        <f t="shared" si="6"/>
        <v>7.9347826086956532</v>
      </c>
      <c r="U34" s="1">
        <v>8.6</v>
      </c>
      <c r="V34" s="1">
        <v>6.8</v>
      </c>
      <c r="W34" s="1">
        <v>6</v>
      </c>
      <c r="X34" s="1">
        <v>3.6</v>
      </c>
      <c r="Y34" s="1">
        <v>3.4</v>
      </c>
      <c r="Z34" s="1"/>
      <c r="AA34" s="1">
        <f t="shared" si="3"/>
        <v>41.849999999999987</v>
      </c>
      <c r="AB34" s="6">
        <v>8</v>
      </c>
      <c r="AC34" s="10">
        <f t="shared" si="14"/>
        <v>7</v>
      </c>
      <c r="AD34" s="1">
        <f t="shared" si="15"/>
        <v>42</v>
      </c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71</v>
      </c>
      <c r="B35" s="1" t="s">
        <v>33</v>
      </c>
      <c r="C35" s="1">
        <v>50</v>
      </c>
      <c r="D35" s="1">
        <v>64</v>
      </c>
      <c r="E35" s="1">
        <v>35</v>
      </c>
      <c r="F35" s="1">
        <v>74</v>
      </c>
      <c r="G35" s="6">
        <v>0.75</v>
      </c>
      <c r="H35" s="1">
        <v>180</v>
      </c>
      <c r="I35" s="1" t="s">
        <v>34</v>
      </c>
      <c r="J35" s="1">
        <v>35</v>
      </c>
      <c r="K35" s="1">
        <f t="shared" si="2"/>
        <v>0</v>
      </c>
      <c r="L35" s="1"/>
      <c r="M35" s="1"/>
      <c r="N35" s="1"/>
      <c r="O35" s="1">
        <f t="shared" si="4"/>
        <v>7</v>
      </c>
      <c r="P35" s="5">
        <f t="shared" si="16"/>
        <v>24</v>
      </c>
      <c r="Q35" s="5"/>
      <c r="R35" s="1"/>
      <c r="S35" s="1">
        <f t="shared" si="5"/>
        <v>14</v>
      </c>
      <c r="T35" s="1">
        <f t="shared" si="6"/>
        <v>10.571428571428571</v>
      </c>
      <c r="U35" s="1">
        <v>7.6</v>
      </c>
      <c r="V35" s="1">
        <v>7</v>
      </c>
      <c r="W35" s="1">
        <v>9.1999999999999993</v>
      </c>
      <c r="X35" s="1">
        <v>10.8</v>
      </c>
      <c r="Y35" s="1">
        <v>5.8</v>
      </c>
      <c r="Z35" s="1"/>
      <c r="AA35" s="1">
        <f t="shared" si="3"/>
        <v>18</v>
      </c>
      <c r="AB35" s="6">
        <v>8</v>
      </c>
      <c r="AC35" s="10">
        <f t="shared" si="14"/>
        <v>3</v>
      </c>
      <c r="AD35" s="1">
        <f t="shared" si="15"/>
        <v>18</v>
      </c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72</v>
      </c>
      <c r="B36" s="1" t="s">
        <v>33</v>
      </c>
      <c r="C36" s="1">
        <v>1</v>
      </c>
      <c r="D36" s="1">
        <v>88</v>
      </c>
      <c r="E36" s="1">
        <v>32</v>
      </c>
      <c r="F36" s="1">
        <v>57</v>
      </c>
      <c r="G36" s="6">
        <v>0.75</v>
      </c>
      <c r="H36" s="1">
        <v>180</v>
      </c>
      <c r="I36" s="1" t="s">
        <v>34</v>
      </c>
      <c r="J36" s="1">
        <v>41</v>
      </c>
      <c r="K36" s="1">
        <f t="shared" si="2"/>
        <v>-9</v>
      </c>
      <c r="L36" s="1"/>
      <c r="M36" s="1"/>
      <c r="N36" s="1"/>
      <c r="O36" s="1">
        <f t="shared" si="4"/>
        <v>6.4</v>
      </c>
      <c r="P36" s="5">
        <f t="shared" si="16"/>
        <v>32.600000000000009</v>
      </c>
      <c r="Q36" s="5"/>
      <c r="R36" s="1"/>
      <c r="S36" s="1">
        <f t="shared" si="5"/>
        <v>14</v>
      </c>
      <c r="T36" s="1">
        <f t="shared" si="6"/>
        <v>8.90625</v>
      </c>
      <c r="U36" s="1">
        <v>1.2</v>
      </c>
      <c r="V36" s="1">
        <v>8.8000000000000007</v>
      </c>
      <c r="W36" s="1">
        <v>3.8</v>
      </c>
      <c r="X36" s="1">
        <v>7.2</v>
      </c>
      <c r="Y36" s="1">
        <v>6</v>
      </c>
      <c r="Z36" s="1" t="s">
        <v>73</v>
      </c>
      <c r="AA36" s="1">
        <f t="shared" si="3"/>
        <v>24.450000000000006</v>
      </c>
      <c r="AB36" s="6">
        <v>8</v>
      </c>
      <c r="AC36" s="10">
        <f t="shared" si="14"/>
        <v>4</v>
      </c>
      <c r="AD36" s="1">
        <f t="shared" si="15"/>
        <v>24</v>
      </c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74</v>
      </c>
      <c r="B37" s="1" t="s">
        <v>33</v>
      </c>
      <c r="C37" s="1">
        <v>45</v>
      </c>
      <c r="D37" s="1">
        <v>104</v>
      </c>
      <c r="E37" s="1">
        <v>44</v>
      </c>
      <c r="F37" s="1">
        <v>100</v>
      </c>
      <c r="G37" s="6">
        <v>0.75</v>
      </c>
      <c r="H37" s="1">
        <v>180</v>
      </c>
      <c r="I37" s="1" t="s">
        <v>34</v>
      </c>
      <c r="J37" s="1">
        <v>44</v>
      </c>
      <c r="K37" s="1">
        <f t="shared" si="2"/>
        <v>0</v>
      </c>
      <c r="L37" s="1"/>
      <c r="M37" s="1"/>
      <c r="N37" s="1"/>
      <c r="O37" s="1">
        <f t="shared" si="4"/>
        <v>8.8000000000000007</v>
      </c>
      <c r="P37" s="5">
        <f t="shared" si="16"/>
        <v>23.200000000000017</v>
      </c>
      <c r="Q37" s="5"/>
      <c r="R37" s="1"/>
      <c r="S37" s="1">
        <f t="shared" si="5"/>
        <v>14</v>
      </c>
      <c r="T37" s="1">
        <f t="shared" si="6"/>
        <v>11.363636363636363</v>
      </c>
      <c r="U37" s="1">
        <v>10.4</v>
      </c>
      <c r="V37" s="1">
        <v>10.8</v>
      </c>
      <c r="W37" s="1">
        <v>7</v>
      </c>
      <c r="X37" s="1">
        <v>8.8000000000000007</v>
      </c>
      <c r="Y37" s="1">
        <v>6</v>
      </c>
      <c r="Z37" s="1"/>
      <c r="AA37" s="1">
        <f t="shared" si="3"/>
        <v>17.400000000000013</v>
      </c>
      <c r="AB37" s="6">
        <v>8</v>
      </c>
      <c r="AC37" s="10">
        <f t="shared" si="14"/>
        <v>3</v>
      </c>
      <c r="AD37" s="1">
        <f t="shared" si="15"/>
        <v>18</v>
      </c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75</v>
      </c>
      <c r="B38" s="1" t="s">
        <v>33</v>
      </c>
      <c r="C38" s="1"/>
      <c r="D38" s="1">
        <v>16</v>
      </c>
      <c r="E38" s="21">
        <f>16+E42</f>
        <v>36</v>
      </c>
      <c r="F38" s="21">
        <f>F42</f>
        <v>25</v>
      </c>
      <c r="G38" s="6">
        <v>0.43</v>
      </c>
      <c r="H38" s="1">
        <v>180</v>
      </c>
      <c r="I38" s="1" t="s">
        <v>34</v>
      </c>
      <c r="J38" s="1">
        <v>8</v>
      </c>
      <c r="K38" s="1">
        <f t="shared" ref="K38:K69" si="17">E38-J38</f>
        <v>28</v>
      </c>
      <c r="L38" s="1"/>
      <c r="M38" s="1"/>
      <c r="N38" s="1"/>
      <c r="O38" s="1">
        <f t="shared" si="4"/>
        <v>7.2</v>
      </c>
      <c r="P38" s="5">
        <f>13*O38-F38</f>
        <v>68.600000000000009</v>
      </c>
      <c r="Q38" s="5"/>
      <c r="R38" s="1"/>
      <c r="S38" s="1">
        <f t="shared" si="5"/>
        <v>13</v>
      </c>
      <c r="T38" s="1">
        <f t="shared" si="6"/>
        <v>3.4722222222222223</v>
      </c>
      <c r="U38" s="1">
        <v>1</v>
      </c>
      <c r="V38" s="1">
        <v>4</v>
      </c>
      <c r="W38" s="1">
        <v>1.6</v>
      </c>
      <c r="X38" s="1">
        <v>3.6</v>
      </c>
      <c r="Y38" s="1">
        <v>0</v>
      </c>
      <c r="Z38" s="1" t="s">
        <v>76</v>
      </c>
      <c r="AA38" s="1">
        <f t="shared" ref="AA38:AA69" si="18">P38*G38</f>
        <v>29.498000000000005</v>
      </c>
      <c r="AB38" s="6">
        <v>16</v>
      </c>
      <c r="AC38" s="10">
        <f t="shared" si="14"/>
        <v>4</v>
      </c>
      <c r="AD38" s="1">
        <f t="shared" si="15"/>
        <v>27.52</v>
      </c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77</v>
      </c>
      <c r="B39" s="1" t="s">
        <v>33</v>
      </c>
      <c r="C39" s="1">
        <v>85</v>
      </c>
      <c r="D39" s="1">
        <v>120</v>
      </c>
      <c r="E39" s="1">
        <v>86</v>
      </c>
      <c r="F39" s="1">
        <v>102</v>
      </c>
      <c r="G39" s="6">
        <v>0.9</v>
      </c>
      <c r="H39" s="1">
        <v>180</v>
      </c>
      <c r="I39" s="1" t="s">
        <v>34</v>
      </c>
      <c r="J39" s="1">
        <v>86</v>
      </c>
      <c r="K39" s="1">
        <f t="shared" si="17"/>
        <v>0</v>
      </c>
      <c r="L39" s="1"/>
      <c r="M39" s="1"/>
      <c r="N39" s="1"/>
      <c r="O39" s="1">
        <f t="shared" si="4"/>
        <v>17.2</v>
      </c>
      <c r="P39" s="5">
        <f>14*O39-F39</f>
        <v>138.79999999999998</v>
      </c>
      <c r="Q39" s="5"/>
      <c r="R39" s="1"/>
      <c r="S39" s="1">
        <f t="shared" si="5"/>
        <v>14</v>
      </c>
      <c r="T39" s="1">
        <f t="shared" si="6"/>
        <v>5.9302325581395348</v>
      </c>
      <c r="U39" s="1">
        <v>12.6</v>
      </c>
      <c r="V39" s="1">
        <v>19.600000000000001</v>
      </c>
      <c r="W39" s="1">
        <v>16.399999999999999</v>
      </c>
      <c r="X39" s="1">
        <v>13.8</v>
      </c>
      <c r="Y39" s="1">
        <v>13.6</v>
      </c>
      <c r="Z39" s="1"/>
      <c r="AA39" s="1">
        <f t="shared" si="18"/>
        <v>124.91999999999999</v>
      </c>
      <c r="AB39" s="6">
        <v>8</v>
      </c>
      <c r="AC39" s="10">
        <f t="shared" si="14"/>
        <v>17</v>
      </c>
      <c r="AD39" s="1">
        <f t="shared" si="15"/>
        <v>122.4</v>
      </c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78</v>
      </c>
      <c r="B40" s="1" t="s">
        <v>33</v>
      </c>
      <c r="C40" s="1">
        <v>12</v>
      </c>
      <c r="D40" s="1">
        <v>48</v>
      </c>
      <c r="E40" s="1">
        <v>8</v>
      </c>
      <c r="F40" s="1">
        <v>46</v>
      </c>
      <c r="G40" s="6">
        <v>0.43</v>
      </c>
      <c r="H40" s="1">
        <v>180</v>
      </c>
      <c r="I40" s="1" t="s">
        <v>34</v>
      </c>
      <c r="J40" s="1">
        <v>16</v>
      </c>
      <c r="K40" s="1">
        <f t="shared" si="17"/>
        <v>-8</v>
      </c>
      <c r="L40" s="1"/>
      <c r="M40" s="1"/>
      <c r="N40" s="1"/>
      <c r="O40" s="1">
        <f t="shared" si="4"/>
        <v>1.6</v>
      </c>
      <c r="P40" s="5"/>
      <c r="Q40" s="5"/>
      <c r="R40" s="1"/>
      <c r="S40" s="1">
        <f t="shared" si="5"/>
        <v>28.75</v>
      </c>
      <c r="T40" s="1">
        <f t="shared" si="6"/>
        <v>28.75</v>
      </c>
      <c r="U40" s="1">
        <v>3.4</v>
      </c>
      <c r="V40" s="1">
        <v>3.2</v>
      </c>
      <c r="W40" s="1">
        <v>1.2</v>
      </c>
      <c r="X40" s="1">
        <v>5.2</v>
      </c>
      <c r="Y40" s="1">
        <v>4.8</v>
      </c>
      <c r="Z40" s="1"/>
      <c r="AA40" s="1">
        <f t="shared" si="18"/>
        <v>0</v>
      </c>
      <c r="AB40" s="6">
        <v>16</v>
      </c>
      <c r="AC40" s="10">
        <f t="shared" si="14"/>
        <v>0</v>
      </c>
      <c r="AD40" s="1">
        <f t="shared" si="15"/>
        <v>0</v>
      </c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79</v>
      </c>
      <c r="B41" s="1" t="s">
        <v>33</v>
      </c>
      <c r="C41" s="1">
        <v>54</v>
      </c>
      <c r="D41" s="1">
        <v>168</v>
      </c>
      <c r="E41" s="1">
        <v>70</v>
      </c>
      <c r="F41" s="1">
        <v>147</v>
      </c>
      <c r="G41" s="6">
        <v>0.9</v>
      </c>
      <c r="H41" s="1">
        <v>180</v>
      </c>
      <c r="I41" s="1" t="s">
        <v>34</v>
      </c>
      <c r="J41" s="1">
        <v>69</v>
      </c>
      <c r="K41" s="1">
        <f t="shared" si="17"/>
        <v>1</v>
      </c>
      <c r="L41" s="1"/>
      <c r="M41" s="1"/>
      <c r="N41" s="1"/>
      <c r="O41" s="1">
        <f t="shared" si="4"/>
        <v>14</v>
      </c>
      <c r="P41" s="5">
        <f>14*O41-F41</f>
        <v>49</v>
      </c>
      <c r="Q41" s="5"/>
      <c r="R41" s="1"/>
      <c r="S41" s="1">
        <f t="shared" si="5"/>
        <v>14</v>
      </c>
      <c r="T41" s="1">
        <f t="shared" si="6"/>
        <v>10.5</v>
      </c>
      <c r="U41" s="1">
        <v>10.199999999999999</v>
      </c>
      <c r="V41" s="1">
        <v>20.6</v>
      </c>
      <c r="W41" s="1">
        <v>14.6</v>
      </c>
      <c r="X41" s="1">
        <v>12.6</v>
      </c>
      <c r="Y41" s="1">
        <v>15.6</v>
      </c>
      <c r="Z41" s="1"/>
      <c r="AA41" s="1">
        <f t="shared" si="18"/>
        <v>44.1</v>
      </c>
      <c r="AB41" s="6">
        <v>8</v>
      </c>
      <c r="AC41" s="10">
        <f t="shared" si="14"/>
        <v>6</v>
      </c>
      <c r="AD41" s="1">
        <f t="shared" si="15"/>
        <v>43.2</v>
      </c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5" t="s">
        <v>80</v>
      </c>
      <c r="B42" s="15" t="s">
        <v>33</v>
      </c>
      <c r="C42" s="15">
        <v>61</v>
      </c>
      <c r="D42" s="15"/>
      <c r="E42" s="21">
        <v>20</v>
      </c>
      <c r="F42" s="21">
        <v>25</v>
      </c>
      <c r="G42" s="16">
        <v>0</v>
      </c>
      <c r="H42" s="15">
        <v>180</v>
      </c>
      <c r="I42" s="15" t="s">
        <v>48</v>
      </c>
      <c r="J42" s="15">
        <v>20</v>
      </c>
      <c r="K42" s="15">
        <f t="shared" si="17"/>
        <v>0</v>
      </c>
      <c r="L42" s="15"/>
      <c r="M42" s="15"/>
      <c r="N42" s="15"/>
      <c r="O42" s="15">
        <f t="shared" si="4"/>
        <v>4</v>
      </c>
      <c r="P42" s="17"/>
      <c r="Q42" s="17"/>
      <c r="R42" s="15"/>
      <c r="S42" s="15">
        <f t="shared" si="5"/>
        <v>6.25</v>
      </c>
      <c r="T42" s="15">
        <f t="shared" si="6"/>
        <v>6.25</v>
      </c>
      <c r="U42" s="15">
        <v>1</v>
      </c>
      <c r="V42" s="15">
        <v>4</v>
      </c>
      <c r="W42" s="15">
        <v>1.6</v>
      </c>
      <c r="X42" s="15">
        <v>0.6</v>
      </c>
      <c r="Y42" s="15">
        <v>2.8</v>
      </c>
      <c r="Z42" s="15" t="s">
        <v>81</v>
      </c>
      <c r="AA42" s="15">
        <f t="shared" si="18"/>
        <v>0</v>
      </c>
      <c r="AB42" s="16">
        <v>0</v>
      </c>
      <c r="AC42" s="18"/>
      <c r="AD42" s="15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82</v>
      </c>
      <c r="B43" s="1" t="s">
        <v>33</v>
      </c>
      <c r="C43" s="1">
        <v>52</v>
      </c>
      <c r="D43" s="1">
        <v>344</v>
      </c>
      <c r="E43" s="1">
        <v>90</v>
      </c>
      <c r="F43" s="1">
        <v>296</v>
      </c>
      <c r="G43" s="6">
        <v>0.9</v>
      </c>
      <c r="H43" s="1">
        <v>180</v>
      </c>
      <c r="I43" s="1" t="s">
        <v>34</v>
      </c>
      <c r="J43" s="1">
        <v>97</v>
      </c>
      <c r="K43" s="1">
        <f t="shared" si="17"/>
        <v>-7</v>
      </c>
      <c r="L43" s="1"/>
      <c r="M43" s="1"/>
      <c r="N43" s="1"/>
      <c r="O43" s="1">
        <f t="shared" si="4"/>
        <v>18</v>
      </c>
      <c r="P43" s="5"/>
      <c r="Q43" s="5"/>
      <c r="R43" s="1"/>
      <c r="S43" s="1">
        <f t="shared" si="5"/>
        <v>16.444444444444443</v>
      </c>
      <c r="T43" s="1">
        <f t="shared" si="6"/>
        <v>16.444444444444443</v>
      </c>
      <c r="U43" s="1">
        <v>27.4</v>
      </c>
      <c r="V43" s="1">
        <v>21.8</v>
      </c>
      <c r="W43" s="1">
        <v>20.399999999999999</v>
      </c>
      <c r="X43" s="1">
        <v>27.2</v>
      </c>
      <c r="Y43" s="1">
        <v>18.399999999999999</v>
      </c>
      <c r="Z43" s="1"/>
      <c r="AA43" s="1">
        <f t="shared" si="18"/>
        <v>0</v>
      </c>
      <c r="AB43" s="6">
        <v>8</v>
      </c>
      <c r="AC43" s="10">
        <f>MROUND(P43,AB43)/AB43</f>
        <v>0</v>
      </c>
      <c r="AD43" s="1">
        <f>AC43*AB43*G43</f>
        <v>0</v>
      </c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5" t="s">
        <v>83</v>
      </c>
      <c r="B44" s="15" t="s">
        <v>33</v>
      </c>
      <c r="C44" s="15"/>
      <c r="D44" s="22">
        <v>96</v>
      </c>
      <c r="E44" s="15"/>
      <c r="F44" s="21">
        <v>96</v>
      </c>
      <c r="G44" s="16">
        <v>0</v>
      </c>
      <c r="H44" s="15">
        <v>180</v>
      </c>
      <c r="I44" s="15" t="s">
        <v>48</v>
      </c>
      <c r="J44" s="15">
        <v>4</v>
      </c>
      <c r="K44" s="15">
        <f t="shared" si="17"/>
        <v>-4</v>
      </c>
      <c r="L44" s="15"/>
      <c r="M44" s="15"/>
      <c r="N44" s="15"/>
      <c r="O44" s="15">
        <f t="shared" si="4"/>
        <v>0</v>
      </c>
      <c r="P44" s="17"/>
      <c r="Q44" s="17"/>
      <c r="R44" s="15"/>
      <c r="S44" s="15" t="e">
        <f t="shared" si="5"/>
        <v>#DIV/0!</v>
      </c>
      <c r="T44" s="15" t="e">
        <f t="shared" si="6"/>
        <v>#DIV/0!</v>
      </c>
      <c r="U44" s="15">
        <v>3.4</v>
      </c>
      <c r="V44" s="15">
        <v>3.2</v>
      </c>
      <c r="W44" s="15">
        <v>4.5999999999999996</v>
      </c>
      <c r="X44" s="15">
        <v>2.4</v>
      </c>
      <c r="Y44" s="15">
        <v>1.6</v>
      </c>
      <c r="Z44" s="15" t="s">
        <v>84</v>
      </c>
      <c r="AA44" s="15">
        <f t="shared" si="18"/>
        <v>0</v>
      </c>
      <c r="AB44" s="16">
        <v>0</v>
      </c>
      <c r="AC44" s="18"/>
      <c r="AD44" s="15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23" t="s">
        <v>85</v>
      </c>
      <c r="B45" s="1" t="s">
        <v>33</v>
      </c>
      <c r="C45" s="1"/>
      <c r="D45" s="1"/>
      <c r="E45" s="1"/>
      <c r="F45" s="21">
        <f>F44</f>
        <v>96</v>
      </c>
      <c r="G45" s="6">
        <v>0.43</v>
      </c>
      <c r="H45" s="1">
        <v>180</v>
      </c>
      <c r="I45" s="1" t="s">
        <v>34</v>
      </c>
      <c r="J45" s="1">
        <v>8</v>
      </c>
      <c r="K45" s="1">
        <f t="shared" si="17"/>
        <v>-8</v>
      </c>
      <c r="L45" s="1"/>
      <c r="M45" s="1"/>
      <c r="N45" s="1"/>
      <c r="O45" s="1">
        <f t="shared" si="4"/>
        <v>0</v>
      </c>
      <c r="P45" s="5"/>
      <c r="Q45" s="5"/>
      <c r="R45" s="1"/>
      <c r="S45" s="1" t="e">
        <f t="shared" si="5"/>
        <v>#DIV/0!</v>
      </c>
      <c r="T45" s="1" t="e">
        <f t="shared" si="6"/>
        <v>#DIV/0!</v>
      </c>
      <c r="U45" s="1">
        <v>9.8000000000000007</v>
      </c>
      <c r="V45" s="1">
        <v>3.2</v>
      </c>
      <c r="W45" s="1">
        <v>4.5999999999999996</v>
      </c>
      <c r="X45" s="1">
        <v>5.6</v>
      </c>
      <c r="Y45" s="1">
        <v>1.6</v>
      </c>
      <c r="Z45" s="1" t="s">
        <v>84</v>
      </c>
      <c r="AA45" s="1">
        <f t="shared" si="18"/>
        <v>0</v>
      </c>
      <c r="AB45" s="6">
        <v>16</v>
      </c>
      <c r="AC45" s="10">
        <f t="shared" ref="AC45:AC50" si="19">MROUND(P45,AB45)/AB45</f>
        <v>0</v>
      </c>
      <c r="AD45" s="1">
        <f t="shared" ref="AD45:AD50" si="20">AC45*AB45*G45</f>
        <v>0</v>
      </c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86</v>
      </c>
      <c r="B46" s="1" t="s">
        <v>33</v>
      </c>
      <c r="C46" s="1">
        <v>300</v>
      </c>
      <c r="D46" s="1">
        <v>200</v>
      </c>
      <c r="E46" s="1">
        <v>187</v>
      </c>
      <c r="F46" s="1">
        <v>278</v>
      </c>
      <c r="G46" s="6">
        <v>0.9</v>
      </c>
      <c r="H46" s="1">
        <v>180</v>
      </c>
      <c r="I46" s="1" t="s">
        <v>34</v>
      </c>
      <c r="J46" s="1">
        <v>203</v>
      </c>
      <c r="K46" s="1">
        <f t="shared" si="17"/>
        <v>-16</v>
      </c>
      <c r="L46" s="1"/>
      <c r="M46" s="1"/>
      <c r="N46" s="1"/>
      <c r="O46" s="1">
        <f t="shared" si="4"/>
        <v>37.4</v>
      </c>
      <c r="P46" s="5">
        <f>14*O46-F46</f>
        <v>245.60000000000002</v>
      </c>
      <c r="Q46" s="5"/>
      <c r="R46" s="1"/>
      <c r="S46" s="1">
        <f t="shared" si="5"/>
        <v>14.000000000000002</v>
      </c>
      <c r="T46" s="1">
        <f t="shared" si="6"/>
        <v>7.4331550802139041</v>
      </c>
      <c r="U46" s="1">
        <v>33.6</v>
      </c>
      <c r="V46" s="1">
        <v>25</v>
      </c>
      <c r="W46" s="1">
        <v>21.8</v>
      </c>
      <c r="X46" s="1">
        <v>28.2</v>
      </c>
      <c r="Y46" s="1">
        <v>27.8</v>
      </c>
      <c r="Z46" s="1"/>
      <c r="AA46" s="1">
        <f t="shared" si="18"/>
        <v>221.04000000000002</v>
      </c>
      <c r="AB46" s="6">
        <v>8</v>
      </c>
      <c r="AC46" s="10">
        <f t="shared" si="19"/>
        <v>31</v>
      </c>
      <c r="AD46" s="1">
        <f t="shared" si="20"/>
        <v>223.20000000000002</v>
      </c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87</v>
      </c>
      <c r="B47" s="1" t="s">
        <v>33</v>
      </c>
      <c r="C47" s="1">
        <v>7</v>
      </c>
      <c r="D47" s="1">
        <v>80</v>
      </c>
      <c r="E47" s="1">
        <v>55</v>
      </c>
      <c r="F47" s="1">
        <v>31</v>
      </c>
      <c r="G47" s="6">
        <v>0.43</v>
      </c>
      <c r="H47" s="1">
        <v>180</v>
      </c>
      <c r="I47" s="1" t="s">
        <v>34</v>
      </c>
      <c r="J47" s="1">
        <v>47</v>
      </c>
      <c r="K47" s="1">
        <f t="shared" si="17"/>
        <v>8</v>
      </c>
      <c r="L47" s="1"/>
      <c r="M47" s="1"/>
      <c r="N47" s="1"/>
      <c r="O47" s="1">
        <f t="shared" si="4"/>
        <v>11</v>
      </c>
      <c r="P47" s="5">
        <f>13*O47-F47</f>
        <v>112</v>
      </c>
      <c r="Q47" s="5"/>
      <c r="R47" s="1"/>
      <c r="S47" s="1">
        <f t="shared" si="5"/>
        <v>13</v>
      </c>
      <c r="T47" s="1">
        <f t="shared" si="6"/>
        <v>2.8181818181818183</v>
      </c>
      <c r="U47" s="1">
        <v>3.8</v>
      </c>
      <c r="V47" s="1">
        <v>9</v>
      </c>
      <c r="W47" s="1">
        <v>4.4000000000000004</v>
      </c>
      <c r="X47" s="1">
        <v>1.8</v>
      </c>
      <c r="Y47" s="1">
        <v>7.2</v>
      </c>
      <c r="Z47" s="1"/>
      <c r="AA47" s="1">
        <f t="shared" si="18"/>
        <v>48.16</v>
      </c>
      <c r="AB47" s="6">
        <v>16</v>
      </c>
      <c r="AC47" s="10">
        <f t="shared" si="19"/>
        <v>7</v>
      </c>
      <c r="AD47" s="1">
        <f t="shared" si="20"/>
        <v>48.16</v>
      </c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88</v>
      </c>
      <c r="B48" s="1" t="s">
        <v>42</v>
      </c>
      <c r="C48" s="1">
        <v>575</v>
      </c>
      <c r="D48" s="1">
        <v>910</v>
      </c>
      <c r="E48" s="1">
        <v>330</v>
      </c>
      <c r="F48" s="1">
        <v>1100</v>
      </c>
      <c r="G48" s="6">
        <v>1</v>
      </c>
      <c r="H48" s="1">
        <v>180</v>
      </c>
      <c r="I48" s="1" t="s">
        <v>34</v>
      </c>
      <c r="J48" s="1">
        <v>331</v>
      </c>
      <c r="K48" s="1">
        <f t="shared" si="17"/>
        <v>-1</v>
      </c>
      <c r="L48" s="1"/>
      <c r="M48" s="1"/>
      <c r="N48" s="1"/>
      <c r="O48" s="1">
        <f t="shared" si="4"/>
        <v>66</v>
      </c>
      <c r="P48" s="5"/>
      <c r="Q48" s="5"/>
      <c r="R48" s="1"/>
      <c r="S48" s="1">
        <f t="shared" si="5"/>
        <v>16.666666666666668</v>
      </c>
      <c r="T48" s="1">
        <f t="shared" si="6"/>
        <v>16.666666666666668</v>
      </c>
      <c r="U48" s="1">
        <v>100</v>
      </c>
      <c r="V48" s="1">
        <v>100</v>
      </c>
      <c r="W48" s="1">
        <v>101</v>
      </c>
      <c r="X48" s="1">
        <v>96</v>
      </c>
      <c r="Y48" s="1">
        <v>79</v>
      </c>
      <c r="Z48" s="1"/>
      <c r="AA48" s="1">
        <f t="shared" si="18"/>
        <v>0</v>
      </c>
      <c r="AB48" s="6">
        <v>5</v>
      </c>
      <c r="AC48" s="10">
        <f t="shared" si="19"/>
        <v>0</v>
      </c>
      <c r="AD48" s="1">
        <f t="shared" si="20"/>
        <v>0</v>
      </c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89</v>
      </c>
      <c r="B49" s="1" t="s">
        <v>33</v>
      </c>
      <c r="C49" s="1">
        <v>511</v>
      </c>
      <c r="D49" s="1">
        <v>32</v>
      </c>
      <c r="E49" s="1">
        <v>247</v>
      </c>
      <c r="F49" s="1">
        <v>285</v>
      </c>
      <c r="G49" s="6">
        <v>0.9</v>
      </c>
      <c r="H49" s="1">
        <v>180</v>
      </c>
      <c r="I49" s="1" t="s">
        <v>34</v>
      </c>
      <c r="J49" s="1">
        <v>249</v>
      </c>
      <c r="K49" s="1">
        <f t="shared" si="17"/>
        <v>-2</v>
      </c>
      <c r="L49" s="1"/>
      <c r="M49" s="1"/>
      <c r="N49" s="1"/>
      <c r="O49" s="1">
        <f t="shared" si="4"/>
        <v>49.4</v>
      </c>
      <c r="P49" s="5">
        <f>14*O49-F49</f>
        <v>406.6</v>
      </c>
      <c r="Q49" s="5"/>
      <c r="R49" s="1"/>
      <c r="S49" s="1">
        <f t="shared" si="5"/>
        <v>14</v>
      </c>
      <c r="T49" s="1">
        <f t="shared" si="6"/>
        <v>5.7692307692307692</v>
      </c>
      <c r="U49" s="1">
        <v>38.200000000000003</v>
      </c>
      <c r="V49" s="1">
        <v>47.6</v>
      </c>
      <c r="W49" s="1">
        <v>32.6</v>
      </c>
      <c r="X49" s="1">
        <v>38.200000000000003</v>
      </c>
      <c r="Y49" s="1">
        <v>38.799999999999997</v>
      </c>
      <c r="Z49" s="1"/>
      <c r="AA49" s="1">
        <f t="shared" si="18"/>
        <v>365.94000000000005</v>
      </c>
      <c r="AB49" s="6">
        <v>8</v>
      </c>
      <c r="AC49" s="10">
        <f t="shared" si="19"/>
        <v>51</v>
      </c>
      <c r="AD49" s="1">
        <f t="shared" si="20"/>
        <v>367.2</v>
      </c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90</v>
      </c>
      <c r="B50" s="1" t="s">
        <v>33</v>
      </c>
      <c r="C50" s="1">
        <v>1</v>
      </c>
      <c r="D50" s="1">
        <v>32</v>
      </c>
      <c r="E50" s="1"/>
      <c r="F50" s="1">
        <v>33</v>
      </c>
      <c r="G50" s="6">
        <v>0.43</v>
      </c>
      <c r="H50" s="1">
        <v>180</v>
      </c>
      <c r="I50" s="1" t="s">
        <v>34</v>
      </c>
      <c r="J50" s="1">
        <v>26</v>
      </c>
      <c r="K50" s="1">
        <f t="shared" si="17"/>
        <v>-26</v>
      </c>
      <c r="L50" s="1"/>
      <c r="M50" s="1"/>
      <c r="N50" s="1"/>
      <c r="O50" s="1">
        <f t="shared" si="4"/>
        <v>0</v>
      </c>
      <c r="P50" s="5"/>
      <c r="Q50" s="5"/>
      <c r="R50" s="1"/>
      <c r="S50" s="1" t="e">
        <f t="shared" si="5"/>
        <v>#DIV/0!</v>
      </c>
      <c r="T50" s="1" t="e">
        <f t="shared" si="6"/>
        <v>#DIV/0!</v>
      </c>
      <c r="U50" s="1">
        <v>3.2</v>
      </c>
      <c r="V50" s="1">
        <v>0.2</v>
      </c>
      <c r="W50" s="1">
        <v>1.8</v>
      </c>
      <c r="X50" s="1">
        <v>14</v>
      </c>
      <c r="Y50" s="1">
        <v>3.6</v>
      </c>
      <c r="Z50" s="1"/>
      <c r="AA50" s="1">
        <f t="shared" si="18"/>
        <v>0</v>
      </c>
      <c r="AB50" s="6">
        <v>16</v>
      </c>
      <c r="AC50" s="10">
        <f t="shared" si="19"/>
        <v>0</v>
      </c>
      <c r="AD50" s="1">
        <f t="shared" si="20"/>
        <v>0</v>
      </c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5" t="s">
        <v>91</v>
      </c>
      <c r="B51" s="15" t="s">
        <v>33</v>
      </c>
      <c r="C51" s="15">
        <v>85</v>
      </c>
      <c r="D51" s="15"/>
      <c r="E51" s="15"/>
      <c r="F51" s="15">
        <v>85</v>
      </c>
      <c r="G51" s="16">
        <v>0</v>
      </c>
      <c r="H51" s="15">
        <v>90</v>
      </c>
      <c r="I51" s="15" t="s">
        <v>48</v>
      </c>
      <c r="J51" s="15">
        <v>1</v>
      </c>
      <c r="K51" s="15">
        <f t="shared" si="17"/>
        <v>-1</v>
      </c>
      <c r="L51" s="15"/>
      <c r="M51" s="15"/>
      <c r="N51" s="15"/>
      <c r="O51" s="15">
        <f t="shared" si="4"/>
        <v>0</v>
      </c>
      <c r="P51" s="17"/>
      <c r="Q51" s="17"/>
      <c r="R51" s="15"/>
      <c r="S51" s="15" t="e">
        <f t="shared" si="5"/>
        <v>#DIV/0!</v>
      </c>
      <c r="T51" s="15" t="e">
        <f t="shared" si="6"/>
        <v>#DIV/0!</v>
      </c>
      <c r="U51" s="15">
        <v>0.4</v>
      </c>
      <c r="V51" s="15">
        <v>0</v>
      </c>
      <c r="W51" s="15">
        <v>0</v>
      </c>
      <c r="X51" s="15">
        <v>0</v>
      </c>
      <c r="Y51" s="15">
        <v>1.8</v>
      </c>
      <c r="Z51" s="24" t="s">
        <v>103</v>
      </c>
      <c r="AA51" s="15">
        <f t="shared" si="18"/>
        <v>0</v>
      </c>
      <c r="AB51" s="16">
        <v>0</v>
      </c>
      <c r="AC51" s="18"/>
      <c r="AD51" s="15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92</v>
      </c>
      <c r="B52" s="1" t="s">
        <v>33</v>
      </c>
      <c r="C52" s="1">
        <v>17</v>
      </c>
      <c r="D52" s="1">
        <v>96</v>
      </c>
      <c r="E52" s="1">
        <v>24</v>
      </c>
      <c r="F52" s="1">
        <v>73</v>
      </c>
      <c r="G52" s="6">
        <v>0.7</v>
      </c>
      <c r="H52" s="1">
        <v>180</v>
      </c>
      <c r="I52" s="1" t="s">
        <v>34</v>
      </c>
      <c r="J52" s="1">
        <v>23</v>
      </c>
      <c r="K52" s="1">
        <f t="shared" si="17"/>
        <v>1</v>
      </c>
      <c r="L52" s="1"/>
      <c r="M52" s="1"/>
      <c r="N52" s="1"/>
      <c r="O52" s="1">
        <f t="shared" si="4"/>
        <v>4.8</v>
      </c>
      <c r="P52" s="5"/>
      <c r="Q52" s="5"/>
      <c r="R52" s="1"/>
      <c r="S52" s="1">
        <f t="shared" si="5"/>
        <v>15.208333333333334</v>
      </c>
      <c r="T52" s="1">
        <f t="shared" si="6"/>
        <v>15.208333333333334</v>
      </c>
      <c r="U52" s="1">
        <v>7</v>
      </c>
      <c r="V52" s="1">
        <v>8.4</v>
      </c>
      <c r="W52" s="1">
        <v>0</v>
      </c>
      <c r="X52" s="1">
        <v>0</v>
      </c>
      <c r="Y52" s="1">
        <v>0</v>
      </c>
      <c r="Z52" s="1" t="s">
        <v>93</v>
      </c>
      <c r="AA52" s="1">
        <f t="shared" si="18"/>
        <v>0</v>
      </c>
      <c r="AB52" s="6">
        <v>8</v>
      </c>
      <c r="AC52" s="10">
        <f t="shared" ref="AC52:AC59" si="21">MROUND(P52,AB52)/AB52</f>
        <v>0</v>
      </c>
      <c r="AD52" s="1">
        <f t="shared" ref="AD52:AD59" si="22">AC52*AB52*G52</f>
        <v>0</v>
      </c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94</v>
      </c>
      <c r="B53" s="1" t="s">
        <v>33</v>
      </c>
      <c r="C53" s="1">
        <v>1</v>
      </c>
      <c r="D53" s="1">
        <v>96</v>
      </c>
      <c r="E53" s="1">
        <v>28</v>
      </c>
      <c r="F53" s="1">
        <v>68</v>
      </c>
      <c r="G53" s="6">
        <v>0.7</v>
      </c>
      <c r="H53" s="1">
        <v>180</v>
      </c>
      <c r="I53" s="1" t="s">
        <v>34</v>
      </c>
      <c r="J53" s="1">
        <v>28</v>
      </c>
      <c r="K53" s="1">
        <f t="shared" si="17"/>
        <v>0</v>
      </c>
      <c r="L53" s="1"/>
      <c r="M53" s="1"/>
      <c r="N53" s="1"/>
      <c r="O53" s="1">
        <f t="shared" si="4"/>
        <v>5.6</v>
      </c>
      <c r="P53" s="5">
        <f t="shared" ref="P53" si="23">14*O53-F53</f>
        <v>10.399999999999991</v>
      </c>
      <c r="Q53" s="5"/>
      <c r="R53" s="1"/>
      <c r="S53" s="1">
        <f t="shared" si="5"/>
        <v>14</v>
      </c>
      <c r="T53" s="1">
        <f t="shared" si="6"/>
        <v>12.142857142857144</v>
      </c>
      <c r="U53" s="1">
        <v>6.8</v>
      </c>
      <c r="V53" s="1">
        <v>9</v>
      </c>
      <c r="W53" s="1">
        <v>0</v>
      </c>
      <c r="X53" s="1">
        <v>0</v>
      </c>
      <c r="Y53" s="1">
        <v>0</v>
      </c>
      <c r="Z53" s="1" t="s">
        <v>93</v>
      </c>
      <c r="AA53" s="1">
        <f t="shared" si="18"/>
        <v>7.2799999999999931</v>
      </c>
      <c r="AB53" s="6">
        <v>8</v>
      </c>
      <c r="AC53" s="10">
        <f t="shared" si="21"/>
        <v>1</v>
      </c>
      <c r="AD53" s="1">
        <f t="shared" si="22"/>
        <v>5.6</v>
      </c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95</v>
      </c>
      <c r="B54" s="1" t="s">
        <v>33</v>
      </c>
      <c r="C54" s="1">
        <v>6</v>
      </c>
      <c r="D54" s="1">
        <v>112</v>
      </c>
      <c r="E54" s="1">
        <v>32</v>
      </c>
      <c r="F54" s="1">
        <v>84</v>
      </c>
      <c r="G54" s="6">
        <v>0.7</v>
      </c>
      <c r="H54" s="1">
        <v>180</v>
      </c>
      <c r="I54" s="1" t="s">
        <v>34</v>
      </c>
      <c r="J54" s="1">
        <v>33</v>
      </c>
      <c r="K54" s="1">
        <f t="shared" si="17"/>
        <v>-1</v>
      </c>
      <c r="L54" s="1"/>
      <c r="M54" s="1"/>
      <c r="N54" s="1"/>
      <c r="O54" s="1">
        <f t="shared" si="4"/>
        <v>6.4</v>
      </c>
      <c r="P54" s="5"/>
      <c r="Q54" s="5"/>
      <c r="R54" s="1"/>
      <c r="S54" s="1">
        <f t="shared" si="5"/>
        <v>13.125</v>
      </c>
      <c r="T54" s="1">
        <f t="shared" si="6"/>
        <v>13.125</v>
      </c>
      <c r="U54" s="1">
        <v>3.6</v>
      </c>
      <c r="V54" s="1">
        <v>11.2</v>
      </c>
      <c r="W54" s="1">
        <v>0</v>
      </c>
      <c r="X54" s="1">
        <v>0</v>
      </c>
      <c r="Y54" s="1">
        <v>0</v>
      </c>
      <c r="Z54" s="1" t="s">
        <v>93</v>
      </c>
      <c r="AA54" s="1">
        <f t="shared" si="18"/>
        <v>0</v>
      </c>
      <c r="AB54" s="6">
        <v>8</v>
      </c>
      <c r="AC54" s="10">
        <f t="shared" si="21"/>
        <v>0</v>
      </c>
      <c r="AD54" s="1">
        <f t="shared" si="22"/>
        <v>0</v>
      </c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96</v>
      </c>
      <c r="B55" s="1" t="s">
        <v>33</v>
      </c>
      <c r="C55" s="1">
        <v>315</v>
      </c>
      <c r="D55" s="1"/>
      <c r="E55" s="1">
        <v>60</v>
      </c>
      <c r="F55" s="1">
        <v>249</v>
      </c>
      <c r="G55" s="6">
        <v>0.7</v>
      </c>
      <c r="H55" s="1">
        <v>180</v>
      </c>
      <c r="I55" s="1" t="s">
        <v>34</v>
      </c>
      <c r="J55" s="1">
        <v>60</v>
      </c>
      <c r="K55" s="1">
        <f t="shared" si="17"/>
        <v>0</v>
      </c>
      <c r="L55" s="1"/>
      <c r="M55" s="1"/>
      <c r="N55" s="1"/>
      <c r="O55" s="1">
        <f t="shared" si="4"/>
        <v>12</v>
      </c>
      <c r="P55" s="5"/>
      <c r="Q55" s="5"/>
      <c r="R55" s="1"/>
      <c r="S55" s="1">
        <f t="shared" si="5"/>
        <v>20.75</v>
      </c>
      <c r="T55" s="1">
        <f t="shared" si="6"/>
        <v>20.75</v>
      </c>
      <c r="U55" s="1">
        <v>10</v>
      </c>
      <c r="V55" s="1">
        <v>15.8</v>
      </c>
      <c r="W55" s="1">
        <v>14.4</v>
      </c>
      <c r="X55" s="1">
        <v>10.199999999999999</v>
      </c>
      <c r="Y55" s="1">
        <v>12.8</v>
      </c>
      <c r="Z55" s="20" t="s">
        <v>97</v>
      </c>
      <c r="AA55" s="1">
        <f t="shared" si="18"/>
        <v>0</v>
      </c>
      <c r="AB55" s="6">
        <v>8</v>
      </c>
      <c r="AC55" s="10">
        <f t="shared" si="21"/>
        <v>0</v>
      </c>
      <c r="AD55" s="1">
        <f t="shared" si="22"/>
        <v>0</v>
      </c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98</v>
      </c>
      <c r="B56" s="1" t="s">
        <v>33</v>
      </c>
      <c r="C56" s="1">
        <v>61</v>
      </c>
      <c r="D56" s="1">
        <v>168</v>
      </c>
      <c r="E56" s="1">
        <v>57</v>
      </c>
      <c r="F56" s="1">
        <v>134</v>
      </c>
      <c r="G56" s="6">
        <v>0.9</v>
      </c>
      <c r="H56" s="1">
        <v>180</v>
      </c>
      <c r="I56" s="1" t="s">
        <v>34</v>
      </c>
      <c r="J56" s="1">
        <v>57</v>
      </c>
      <c r="K56" s="1">
        <f t="shared" si="17"/>
        <v>0</v>
      </c>
      <c r="L56" s="1"/>
      <c r="M56" s="1"/>
      <c r="N56" s="1"/>
      <c r="O56" s="1">
        <f t="shared" si="4"/>
        <v>11.4</v>
      </c>
      <c r="P56" s="5">
        <f t="shared" ref="P56:P57" si="24">14*O56-F56</f>
        <v>25.599999999999994</v>
      </c>
      <c r="Q56" s="5"/>
      <c r="R56" s="1"/>
      <c r="S56" s="1">
        <f t="shared" si="5"/>
        <v>13.999999999999998</v>
      </c>
      <c r="T56" s="1">
        <f t="shared" si="6"/>
        <v>11.754385964912281</v>
      </c>
      <c r="U56" s="1">
        <v>13.8</v>
      </c>
      <c r="V56" s="1">
        <v>11.2</v>
      </c>
      <c r="W56" s="1">
        <v>10.8</v>
      </c>
      <c r="X56" s="1">
        <v>15.2</v>
      </c>
      <c r="Y56" s="1">
        <v>12</v>
      </c>
      <c r="Z56" s="1"/>
      <c r="AA56" s="1">
        <f t="shared" si="18"/>
        <v>23.039999999999996</v>
      </c>
      <c r="AB56" s="6">
        <v>8</v>
      </c>
      <c r="AC56" s="10">
        <f t="shared" si="21"/>
        <v>3</v>
      </c>
      <c r="AD56" s="1">
        <f t="shared" si="22"/>
        <v>21.6</v>
      </c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99</v>
      </c>
      <c r="B57" s="1" t="s">
        <v>33</v>
      </c>
      <c r="C57" s="1">
        <v>4</v>
      </c>
      <c r="D57" s="1">
        <v>184</v>
      </c>
      <c r="E57" s="1">
        <v>54</v>
      </c>
      <c r="F57" s="1">
        <v>134</v>
      </c>
      <c r="G57" s="6">
        <v>0.9</v>
      </c>
      <c r="H57" s="1">
        <v>180</v>
      </c>
      <c r="I57" s="1" t="s">
        <v>34</v>
      </c>
      <c r="J57" s="1">
        <v>54</v>
      </c>
      <c r="K57" s="1">
        <f t="shared" si="17"/>
        <v>0</v>
      </c>
      <c r="L57" s="1"/>
      <c r="M57" s="1"/>
      <c r="N57" s="1"/>
      <c r="O57" s="1">
        <f t="shared" si="4"/>
        <v>10.8</v>
      </c>
      <c r="P57" s="5">
        <f t="shared" si="24"/>
        <v>17.200000000000017</v>
      </c>
      <c r="Q57" s="5"/>
      <c r="R57" s="1"/>
      <c r="S57" s="1">
        <f t="shared" si="5"/>
        <v>14</v>
      </c>
      <c r="T57" s="1">
        <f t="shared" si="6"/>
        <v>12.407407407407407</v>
      </c>
      <c r="U57" s="1">
        <v>13.4</v>
      </c>
      <c r="V57" s="1">
        <v>17.399999999999999</v>
      </c>
      <c r="W57" s="1">
        <v>10.4</v>
      </c>
      <c r="X57" s="1">
        <v>11.4</v>
      </c>
      <c r="Y57" s="1">
        <v>18</v>
      </c>
      <c r="Z57" s="1"/>
      <c r="AA57" s="1">
        <f t="shared" si="18"/>
        <v>15.480000000000016</v>
      </c>
      <c r="AB57" s="6">
        <v>8</v>
      </c>
      <c r="AC57" s="10">
        <f t="shared" si="21"/>
        <v>2</v>
      </c>
      <c r="AD57" s="1">
        <f t="shared" si="22"/>
        <v>14.4</v>
      </c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100</v>
      </c>
      <c r="B58" s="1" t="s">
        <v>42</v>
      </c>
      <c r="C58" s="1">
        <v>950</v>
      </c>
      <c r="D58" s="1"/>
      <c r="E58" s="1">
        <v>65</v>
      </c>
      <c r="F58" s="1">
        <v>870</v>
      </c>
      <c r="G58" s="6">
        <v>1</v>
      </c>
      <c r="H58" s="1">
        <v>180</v>
      </c>
      <c r="I58" s="1" t="s">
        <v>34</v>
      </c>
      <c r="J58" s="1">
        <v>66</v>
      </c>
      <c r="K58" s="1">
        <f t="shared" si="17"/>
        <v>-1</v>
      </c>
      <c r="L58" s="1"/>
      <c r="M58" s="1"/>
      <c r="N58" s="1"/>
      <c r="O58" s="1">
        <f t="shared" si="4"/>
        <v>13</v>
      </c>
      <c r="P58" s="5"/>
      <c r="Q58" s="5"/>
      <c r="R58" s="1"/>
      <c r="S58" s="1">
        <f t="shared" si="5"/>
        <v>66.92307692307692</v>
      </c>
      <c r="T58" s="1">
        <f t="shared" si="6"/>
        <v>66.92307692307692</v>
      </c>
      <c r="U58" s="1">
        <v>26</v>
      </c>
      <c r="V58" s="1">
        <v>41</v>
      </c>
      <c r="W58" s="1">
        <v>28</v>
      </c>
      <c r="X58" s="1">
        <v>35</v>
      </c>
      <c r="Y58" s="1">
        <v>39</v>
      </c>
      <c r="Z58" s="20" t="s">
        <v>51</v>
      </c>
      <c r="AA58" s="1">
        <f t="shared" si="18"/>
        <v>0</v>
      </c>
      <c r="AB58" s="6">
        <v>5</v>
      </c>
      <c r="AC58" s="10">
        <f t="shared" si="21"/>
        <v>0</v>
      </c>
      <c r="AD58" s="1">
        <f t="shared" si="22"/>
        <v>0</v>
      </c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101</v>
      </c>
      <c r="B59" s="1" t="s">
        <v>33</v>
      </c>
      <c r="C59" s="1">
        <v>16</v>
      </c>
      <c r="D59" s="1"/>
      <c r="E59" s="1">
        <v>2</v>
      </c>
      <c r="F59" s="1">
        <v>14</v>
      </c>
      <c r="G59" s="6">
        <v>1</v>
      </c>
      <c r="H59" s="1">
        <v>180</v>
      </c>
      <c r="I59" s="1" t="s">
        <v>34</v>
      </c>
      <c r="J59" s="1">
        <v>2</v>
      </c>
      <c r="K59" s="1">
        <f t="shared" si="17"/>
        <v>0</v>
      </c>
      <c r="L59" s="1"/>
      <c r="M59" s="1"/>
      <c r="N59" s="1"/>
      <c r="O59" s="1">
        <f t="shared" si="4"/>
        <v>0.4</v>
      </c>
      <c r="P59" s="5"/>
      <c r="Q59" s="5"/>
      <c r="R59" s="1"/>
      <c r="S59" s="1">
        <f t="shared" si="5"/>
        <v>35</v>
      </c>
      <c r="T59" s="1">
        <f t="shared" si="6"/>
        <v>35</v>
      </c>
      <c r="U59" s="1">
        <v>0.6</v>
      </c>
      <c r="V59" s="1">
        <v>1.4</v>
      </c>
      <c r="W59" s="1">
        <v>0.2</v>
      </c>
      <c r="X59" s="1">
        <v>0.6</v>
      </c>
      <c r="Y59" s="1">
        <v>1.2</v>
      </c>
      <c r="Z59" s="20" t="s">
        <v>51</v>
      </c>
      <c r="AA59" s="1">
        <f t="shared" si="18"/>
        <v>0</v>
      </c>
      <c r="AB59" s="6">
        <v>5</v>
      </c>
      <c r="AC59" s="10">
        <f t="shared" si="21"/>
        <v>0</v>
      </c>
      <c r="AD59" s="1">
        <f t="shared" si="22"/>
        <v>0</v>
      </c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5" t="s">
        <v>102</v>
      </c>
      <c r="B60" s="15" t="s">
        <v>33</v>
      </c>
      <c r="C60" s="15">
        <v>514</v>
      </c>
      <c r="D60" s="15"/>
      <c r="E60" s="15">
        <v>2</v>
      </c>
      <c r="F60" s="15">
        <v>507</v>
      </c>
      <c r="G60" s="16">
        <v>0</v>
      </c>
      <c r="H60" s="15">
        <v>180</v>
      </c>
      <c r="I60" s="15" t="s">
        <v>48</v>
      </c>
      <c r="J60" s="15">
        <v>2</v>
      </c>
      <c r="K60" s="15">
        <f t="shared" si="17"/>
        <v>0</v>
      </c>
      <c r="L60" s="15"/>
      <c r="M60" s="15"/>
      <c r="N60" s="15"/>
      <c r="O60" s="15">
        <f t="shared" si="4"/>
        <v>0.4</v>
      </c>
      <c r="P60" s="17"/>
      <c r="Q60" s="17"/>
      <c r="R60" s="15"/>
      <c r="S60" s="15">
        <f t="shared" si="5"/>
        <v>1267.5</v>
      </c>
      <c r="T60" s="15">
        <f t="shared" si="6"/>
        <v>1267.5</v>
      </c>
      <c r="U60" s="15">
        <v>2.4</v>
      </c>
      <c r="V60" s="15">
        <v>2.6</v>
      </c>
      <c r="W60" s="15">
        <v>1.6</v>
      </c>
      <c r="X60" s="15">
        <v>1.6</v>
      </c>
      <c r="Y60" s="15">
        <v>1.6</v>
      </c>
      <c r="Z60" s="24" t="s">
        <v>103</v>
      </c>
      <c r="AA60" s="15">
        <f t="shared" si="18"/>
        <v>0</v>
      </c>
      <c r="AB60" s="16">
        <v>0</v>
      </c>
      <c r="AC60" s="18"/>
      <c r="AD60" s="15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5" t="s">
        <v>104</v>
      </c>
      <c r="B61" s="15" t="s">
        <v>33</v>
      </c>
      <c r="C61" s="15">
        <v>5</v>
      </c>
      <c r="D61" s="15"/>
      <c r="E61" s="15">
        <v>2</v>
      </c>
      <c r="F61" s="15">
        <v>3</v>
      </c>
      <c r="G61" s="16">
        <v>0</v>
      </c>
      <c r="H61" s="15">
        <v>180</v>
      </c>
      <c r="I61" s="15" t="s">
        <v>48</v>
      </c>
      <c r="J61" s="15">
        <v>11</v>
      </c>
      <c r="K61" s="15">
        <f t="shared" si="17"/>
        <v>-9</v>
      </c>
      <c r="L61" s="15"/>
      <c r="M61" s="15"/>
      <c r="N61" s="15"/>
      <c r="O61" s="15">
        <f t="shared" si="4"/>
        <v>0.4</v>
      </c>
      <c r="P61" s="17"/>
      <c r="Q61" s="17"/>
      <c r="R61" s="15"/>
      <c r="S61" s="15">
        <f t="shared" si="5"/>
        <v>7.5</v>
      </c>
      <c r="T61" s="15">
        <f t="shared" si="6"/>
        <v>7.5</v>
      </c>
      <c r="U61" s="15">
        <v>1</v>
      </c>
      <c r="V61" s="15">
        <v>4.8</v>
      </c>
      <c r="W61" s="15">
        <v>3.8</v>
      </c>
      <c r="X61" s="15">
        <v>6.6</v>
      </c>
      <c r="Y61" s="15">
        <v>2.6</v>
      </c>
      <c r="Z61" s="15" t="s">
        <v>105</v>
      </c>
      <c r="AA61" s="15">
        <f t="shared" si="18"/>
        <v>0</v>
      </c>
      <c r="AB61" s="16">
        <v>0</v>
      </c>
      <c r="AC61" s="18"/>
      <c r="AD61" s="15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106</v>
      </c>
      <c r="B62" s="1" t="s">
        <v>33</v>
      </c>
      <c r="C62" s="1">
        <v>22</v>
      </c>
      <c r="D62" s="1"/>
      <c r="E62" s="1">
        <v>16</v>
      </c>
      <c r="F62" s="1">
        <v>6</v>
      </c>
      <c r="G62" s="6">
        <v>0.2</v>
      </c>
      <c r="H62" s="1">
        <v>180</v>
      </c>
      <c r="I62" s="1" t="s">
        <v>34</v>
      </c>
      <c r="J62" s="1">
        <v>16</v>
      </c>
      <c r="K62" s="1">
        <f t="shared" si="17"/>
        <v>0</v>
      </c>
      <c r="L62" s="1"/>
      <c r="M62" s="1"/>
      <c r="N62" s="1"/>
      <c r="O62" s="1">
        <f t="shared" si="4"/>
        <v>3.2</v>
      </c>
      <c r="P62" s="5">
        <f>12*O62-F62</f>
        <v>32.400000000000006</v>
      </c>
      <c r="Q62" s="5"/>
      <c r="R62" s="1"/>
      <c r="S62" s="1">
        <f t="shared" si="5"/>
        <v>12.000000000000002</v>
      </c>
      <c r="T62" s="1">
        <f t="shared" si="6"/>
        <v>1.875</v>
      </c>
      <c r="U62" s="1">
        <v>1.6</v>
      </c>
      <c r="V62" s="1">
        <v>0.6</v>
      </c>
      <c r="W62" s="1">
        <v>1.6</v>
      </c>
      <c r="X62" s="1">
        <v>1.2</v>
      </c>
      <c r="Y62" s="1">
        <v>3.2</v>
      </c>
      <c r="Z62" s="1" t="s">
        <v>51</v>
      </c>
      <c r="AA62" s="1">
        <f t="shared" si="18"/>
        <v>6.4800000000000013</v>
      </c>
      <c r="AB62" s="6">
        <v>12</v>
      </c>
      <c r="AC62" s="10">
        <f t="shared" ref="AC62:AC63" si="25">MROUND(P62,AB62)/AB62</f>
        <v>3</v>
      </c>
      <c r="AD62" s="1">
        <f t="shared" ref="AD62:AD63" si="26">AC62*AB62*G62</f>
        <v>7.2</v>
      </c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107</v>
      </c>
      <c r="B63" s="1" t="s">
        <v>33</v>
      </c>
      <c r="C63" s="1">
        <v>33</v>
      </c>
      <c r="D63" s="1"/>
      <c r="E63" s="1">
        <v>13</v>
      </c>
      <c r="F63" s="1">
        <v>20</v>
      </c>
      <c r="G63" s="6">
        <v>0.2</v>
      </c>
      <c r="H63" s="1">
        <v>180</v>
      </c>
      <c r="I63" s="1" t="s">
        <v>34</v>
      </c>
      <c r="J63" s="1">
        <v>13</v>
      </c>
      <c r="K63" s="1">
        <f t="shared" si="17"/>
        <v>0</v>
      </c>
      <c r="L63" s="1"/>
      <c r="M63" s="1"/>
      <c r="N63" s="1"/>
      <c r="O63" s="1">
        <f t="shared" si="4"/>
        <v>2.6</v>
      </c>
      <c r="P63" s="5">
        <f t="shared" ref="P63" si="27">14*O63-F63</f>
        <v>16.399999999999999</v>
      </c>
      <c r="Q63" s="5"/>
      <c r="R63" s="1"/>
      <c r="S63" s="1">
        <f t="shared" si="5"/>
        <v>13.999999999999998</v>
      </c>
      <c r="T63" s="1">
        <f t="shared" si="6"/>
        <v>7.6923076923076916</v>
      </c>
      <c r="U63" s="1">
        <v>2.6</v>
      </c>
      <c r="V63" s="1">
        <v>0</v>
      </c>
      <c r="W63" s="1">
        <v>2.2000000000000002</v>
      </c>
      <c r="X63" s="1">
        <v>0.6</v>
      </c>
      <c r="Y63" s="1">
        <v>4</v>
      </c>
      <c r="Z63" s="1"/>
      <c r="AA63" s="1">
        <f t="shared" si="18"/>
        <v>3.28</v>
      </c>
      <c r="AB63" s="6">
        <v>8</v>
      </c>
      <c r="AC63" s="10">
        <f t="shared" si="25"/>
        <v>2</v>
      </c>
      <c r="AD63" s="1">
        <f t="shared" si="26"/>
        <v>3.2</v>
      </c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5" t="s">
        <v>108</v>
      </c>
      <c r="B64" s="15" t="s">
        <v>33</v>
      </c>
      <c r="C64" s="15">
        <v>54</v>
      </c>
      <c r="D64" s="15"/>
      <c r="E64" s="15">
        <v>1</v>
      </c>
      <c r="F64" s="15">
        <v>51</v>
      </c>
      <c r="G64" s="16">
        <v>0</v>
      </c>
      <c r="H64" s="15">
        <v>180</v>
      </c>
      <c r="I64" s="15" t="s">
        <v>48</v>
      </c>
      <c r="J64" s="15">
        <v>1</v>
      </c>
      <c r="K64" s="15">
        <f t="shared" si="17"/>
        <v>0</v>
      </c>
      <c r="L64" s="15"/>
      <c r="M64" s="15"/>
      <c r="N64" s="15"/>
      <c r="O64" s="15">
        <f t="shared" si="4"/>
        <v>0.2</v>
      </c>
      <c r="P64" s="17"/>
      <c r="Q64" s="17"/>
      <c r="R64" s="15"/>
      <c r="S64" s="15">
        <f t="shared" si="5"/>
        <v>255</v>
      </c>
      <c r="T64" s="15">
        <f t="shared" si="6"/>
        <v>255</v>
      </c>
      <c r="U64" s="15">
        <v>2.6</v>
      </c>
      <c r="V64" s="15">
        <v>1.4</v>
      </c>
      <c r="W64" s="15">
        <v>0.6</v>
      </c>
      <c r="X64" s="15">
        <v>4.4000000000000004</v>
      </c>
      <c r="Y64" s="15">
        <v>1.6</v>
      </c>
      <c r="Z64" s="24" t="s">
        <v>103</v>
      </c>
      <c r="AA64" s="15">
        <f t="shared" si="18"/>
        <v>0</v>
      </c>
      <c r="AB64" s="16">
        <v>0</v>
      </c>
      <c r="AC64" s="18"/>
      <c r="AD64" s="15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5" t="s">
        <v>109</v>
      </c>
      <c r="B65" s="15" t="s">
        <v>33</v>
      </c>
      <c r="C65" s="15">
        <v>52</v>
      </c>
      <c r="D65" s="15"/>
      <c r="E65" s="15">
        <v>2</v>
      </c>
      <c r="F65" s="15">
        <v>44</v>
      </c>
      <c r="G65" s="16">
        <v>0</v>
      </c>
      <c r="H65" s="15">
        <v>180</v>
      </c>
      <c r="I65" s="15" t="s">
        <v>48</v>
      </c>
      <c r="J65" s="15">
        <v>2</v>
      </c>
      <c r="K65" s="15">
        <f t="shared" si="17"/>
        <v>0</v>
      </c>
      <c r="L65" s="15"/>
      <c r="M65" s="15"/>
      <c r="N65" s="15"/>
      <c r="O65" s="15">
        <f t="shared" si="4"/>
        <v>0.4</v>
      </c>
      <c r="P65" s="17"/>
      <c r="Q65" s="17"/>
      <c r="R65" s="15"/>
      <c r="S65" s="15">
        <f t="shared" si="5"/>
        <v>110</v>
      </c>
      <c r="T65" s="15">
        <f t="shared" si="6"/>
        <v>110</v>
      </c>
      <c r="U65" s="15">
        <v>3.2</v>
      </c>
      <c r="V65" s="15">
        <v>1</v>
      </c>
      <c r="W65" s="15">
        <v>1</v>
      </c>
      <c r="X65" s="15">
        <v>5.4</v>
      </c>
      <c r="Y65" s="15">
        <v>1.6</v>
      </c>
      <c r="Z65" s="24" t="s">
        <v>103</v>
      </c>
      <c r="AA65" s="15">
        <f t="shared" si="18"/>
        <v>0</v>
      </c>
      <c r="AB65" s="16">
        <v>0</v>
      </c>
      <c r="AC65" s="18"/>
      <c r="AD65" s="15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110</v>
      </c>
      <c r="B66" s="1" t="s">
        <v>33</v>
      </c>
      <c r="C66" s="1">
        <v>1</v>
      </c>
      <c r="D66" s="1">
        <v>96</v>
      </c>
      <c r="E66" s="1">
        <v>21</v>
      </c>
      <c r="F66" s="1">
        <v>76</v>
      </c>
      <c r="G66" s="6">
        <v>0.2</v>
      </c>
      <c r="H66" s="1">
        <v>180</v>
      </c>
      <c r="I66" s="1" t="s">
        <v>34</v>
      </c>
      <c r="J66" s="1">
        <v>21</v>
      </c>
      <c r="K66" s="1">
        <f t="shared" si="17"/>
        <v>0</v>
      </c>
      <c r="L66" s="1"/>
      <c r="M66" s="1"/>
      <c r="N66" s="1"/>
      <c r="O66" s="1">
        <f t="shared" si="4"/>
        <v>4.2</v>
      </c>
      <c r="P66" s="5"/>
      <c r="Q66" s="5"/>
      <c r="R66" s="1"/>
      <c r="S66" s="1">
        <f t="shared" si="5"/>
        <v>18.095238095238095</v>
      </c>
      <c r="T66" s="1">
        <f t="shared" si="6"/>
        <v>18.095238095238095</v>
      </c>
      <c r="U66" s="1">
        <v>3.4</v>
      </c>
      <c r="V66" s="1">
        <v>10</v>
      </c>
      <c r="W66" s="1">
        <v>4.5999999999999996</v>
      </c>
      <c r="X66" s="1">
        <v>0.6</v>
      </c>
      <c r="Y66" s="1">
        <v>5.6</v>
      </c>
      <c r="Z66" s="1"/>
      <c r="AA66" s="1">
        <f t="shared" si="18"/>
        <v>0</v>
      </c>
      <c r="AB66" s="6">
        <v>8</v>
      </c>
      <c r="AC66" s="10">
        <f>MROUND(P66,AB66)/AB66</f>
        <v>0</v>
      </c>
      <c r="AD66" s="1">
        <f>AC66*AB66*G66</f>
        <v>0</v>
      </c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5" t="s">
        <v>111</v>
      </c>
      <c r="B67" s="15" t="s">
        <v>33</v>
      </c>
      <c r="C67" s="15">
        <v>11</v>
      </c>
      <c r="D67" s="15"/>
      <c r="E67" s="15"/>
      <c r="F67" s="15">
        <v>11</v>
      </c>
      <c r="G67" s="16">
        <v>0</v>
      </c>
      <c r="H67" s="15" t="e">
        <v>#N/A</v>
      </c>
      <c r="I67" s="15" t="s">
        <v>48</v>
      </c>
      <c r="J67" s="15"/>
      <c r="K67" s="15">
        <f t="shared" si="17"/>
        <v>0</v>
      </c>
      <c r="L67" s="15"/>
      <c r="M67" s="15"/>
      <c r="N67" s="15"/>
      <c r="O67" s="15">
        <f t="shared" si="4"/>
        <v>0</v>
      </c>
      <c r="P67" s="17"/>
      <c r="Q67" s="17"/>
      <c r="R67" s="15"/>
      <c r="S67" s="15" t="e">
        <f t="shared" si="5"/>
        <v>#DIV/0!</v>
      </c>
      <c r="T67" s="15" t="e">
        <f t="shared" si="6"/>
        <v>#DIV/0!</v>
      </c>
      <c r="U67" s="15">
        <v>0</v>
      </c>
      <c r="V67" s="15">
        <v>0</v>
      </c>
      <c r="W67" s="15">
        <v>0</v>
      </c>
      <c r="X67" s="15">
        <v>0.2</v>
      </c>
      <c r="Y67" s="15">
        <v>6</v>
      </c>
      <c r="Z67" s="24" t="s">
        <v>103</v>
      </c>
      <c r="AA67" s="15">
        <f t="shared" si="18"/>
        <v>0</v>
      </c>
      <c r="AB67" s="16">
        <v>0</v>
      </c>
      <c r="AC67" s="18"/>
      <c r="AD67" s="15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5" t="s">
        <v>112</v>
      </c>
      <c r="B68" s="15" t="s">
        <v>33</v>
      </c>
      <c r="C68" s="15">
        <v>25</v>
      </c>
      <c r="D68" s="15"/>
      <c r="E68" s="15"/>
      <c r="F68" s="15">
        <v>25</v>
      </c>
      <c r="G68" s="16">
        <v>0</v>
      </c>
      <c r="H68" s="15" t="e">
        <v>#N/A</v>
      </c>
      <c r="I68" s="15" t="s">
        <v>48</v>
      </c>
      <c r="J68" s="15"/>
      <c r="K68" s="15">
        <f t="shared" si="17"/>
        <v>0</v>
      </c>
      <c r="L68" s="15"/>
      <c r="M68" s="15"/>
      <c r="N68" s="15"/>
      <c r="O68" s="15">
        <f t="shared" si="4"/>
        <v>0</v>
      </c>
      <c r="P68" s="17"/>
      <c r="Q68" s="17"/>
      <c r="R68" s="15"/>
      <c r="S68" s="15" t="e">
        <f t="shared" si="5"/>
        <v>#DIV/0!</v>
      </c>
      <c r="T68" s="15" t="e">
        <f t="shared" si="6"/>
        <v>#DIV/0!</v>
      </c>
      <c r="U68" s="15">
        <v>0</v>
      </c>
      <c r="V68" s="15">
        <v>0</v>
      </c>
      <c r="W68" s="15">
        <v>0.2</v>
      </c>
      <c r="X68" s="15">
        <v>0</v>
      </c>
      <c r="Y68" s="15">
        <v>6</v>
      </c>
      <c r="Z68" s="24" t="s">
        <v>103</v>
      </c>
      <c r="AA68" s="15">
        <f t="shared" si="18"/>
        <v>0</v>
      </c>
      <c r="AB68" s="16">
        <v>0</v>
      </c>
      <c r="AC68" s="18"/>
      <c r="AD68" s="15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5" t="s">
        <v>113</v>
      </c>
      <c r="B69" s="15" t="s">
        <v>33</v>
      </c>
      <c r="C69" s="15">
        <v>26</v>
      </c>
      <c r="D69" s="15"/>
      <c r="E69" s="15"/>
      <c r="F69" s="15">
        <v>26</v>
      </c>
      <c r="G69" s="16">
        <v>0</v>
      </c>
      <c r="H69" s="15" t="e">
        <v>#N/A</v>
      </c>
      <c r="I69" s="15" t="s">
        <v>48</v>
      </c>
      <c r="J69" s="15"/>
      <c r="K69" s="15">
        <f t="shared" si="17"/>
        <v>0</v>
      </c>
      <c r="L69" s="15"/>
      <c r="M69" s="15"/>
      <c r="N69" s="15"/>
      <c r="O69" s="15">
        <f t="shared" si="4"/>
        <v>0</v>
      </c>
      <c r="P69" s="17"/>
      <c r="Q69" s="17"/>
      <c r="R69" s="15"/>
      <c r="S69" s="15" t="e">
        <f t="shared" si="5"/>
        <v>#DIV/0!</v>
      </c>
      <c r="T69" s="15" t="e">
        <f t="shared" si="6"/>
        <v>#DIV/0!</v>
      </c>
      <c r="U69" s="15">
        <v>0</v>
      </c>
      <c r="V69" s="15">
        <v>0</v>
      </c>
      <c r="W69" s="15">
        <v>0</v>
      </c>
      <c r="X69" s="15">
        <v>0</v>
      </c>
      <c r="Y69" s="15">
        <v>0.8</v>
      </c>
      <c r="Z69" s="24" t="s">
        <v>103</v>
      </c>
      <c r="AA69" s="15">
        <f t="shared" si="18"/>
        <v>0</v>
      </c>
      <c r="AB69" s="16">
        <v>0</v>
      </c>
      <c r="AC69" s="18"/>
      <c r="AD69" s="15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5" t="s">
        <v>114</v>
      </c>
      <c r="B70" s="15" t="s">
        <v>42</v>
      </c>
      <c r="C70" s="15">
        <v>-27.5</v>
      </c>
      <c r="D70" s="15">
        <v>33</v>
      </c>
      <c r="E70" s="21">
        <v>5.5</v>
      </c>
      <c r="F70" s="15"/>
      <c r="G70" s="16">
        <v>0</v>
      </c>
      <c r="H70" s="15" t="e">
        <v>#N/A</v>
      </c>
      <c r="I70" s="15" t="s">
        <v>48</v>
      </c>
      <c r="J70" s="15">
        <v>5.5</v>
      </c>
      <c r="K70" s="15">
        <f t="shared" ref="K70:K86" si="28">E70-J70</f>
        <v>0</v>
      </c>
      <c r="L70" s="15"/>
      <c r="M70" s="15"/>
      <c r="N70" s="15"/>
      <c r="O70" s="15">
        <f t="shared" si="4"/>
        <v>1.1000000000000001</v>
      </c>
      <c r="P70" s="17"/>
      <c r="Q70" s="17"/>
      <c r="R70" s="15"/>
      <c r="S70" s="15">
        <f t="shared" si="5"/>
        <v>0</v>
      </c>
      <c r="T70" s="15">
        <f t="shared" si="6"/>
        <v>0</v>
      </c>
      <c r="U70" s="15">
        <v>2.2000000000000002</v>
      </c>
      <c r="V70" s="15">
        <v>4.4000000000000004</v>
      </c>
      <c r="W70" s="15">
        <v>1.1000000000000001</v>
      </c>
      <c r="X70" s="15">
        <v>0</v>
      </c>
      <c r="Y70" s="15">
        <v>2.2000000000000002</v>
      </c>
      <c r="Z70" s="15" t="s">
        <v>115</v>
      </c>
      <c r="AA70" s="15">
        <f t="shared" ref="AA70:AA86" si="29">P70*G70</f>
        <v>0</v>
      </c>
      <c r="AB70" s="16">
        <v>0</v>
      </c>
      <c r="AC70" s="18"/>
      <c r="AD70" s="15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5" t="s">
        <v>116</v>
      </c>
      <c r="B71" s="15" t="s">
        <v>42</v>
      </c>
      <c r="C71" s="15">
        <v>-3</v>
      </c>
      <c r="D71" s="15">
        <v>3</v>
      </c>
      <c r="E71" s="15"/>
      <c r="F71" s="15"/>
      <c r="G71" s="16">
        <v>0</v>
      </c>
      <c r="H71" s="15" t="e">
        <v>#N/A</v>
      </c>
      <c r="I71" s="15" t="s">
        <v>48</v>
      </c>
      <c r="J71" s="15"/>
      <c r="K71" s="15">
        <f t="shared" si="28"/>
        <v>0</v>
      </c>
      <c r="L71" s="15"/>
      <c r="M71" s="15"/>
      <c r="N71" s="15"/>
      <c r="O71" s="15">
        <f t="shared" ref="O71:O86" si="30">E71/5</f>
        <v>0</v>
      </c>
      <c r="P71" s="17"/>
      <c r="Q71" s="17"/>
      <c r="R71" s="15"/>
      <c r="S71" s="15" t="e">
        <f t="shared" ref="S71:S86" si="31">(F71+P71)/O71</f>
        <v>#DIV/0!</v>
      </c>
      <c r="T71" s="15" t="e">
        <f t="shared" ref="T71:T86" si="32">F71/O71</f>
        <v>#DIV/0!</v>
      </c>
      <c r="U71" s="15">
        <v>0.6</v>
      </c>
      <c r="V71" s="15">
        <v>0</v>
      </c>
      <c r="W71" s="15">
        <v>0</v>
      </c>
      <c r="X71" s="15">
        <v>0</v>
      </c>
      <c r="Y71" s="15">
        <v>0</v>
      </c>
      <c r="Z71" s="15"/>
      <c r="AA71" s="15">
        <f t="shared" si="29"/>
        <v>0</v>
      </c>
      <c r="AB71" s="16">
        <v>0</v>
      </c>
      <c r="AC71" s="18"/>
      <c r="AD71" s="15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117</v>
      </c>
      <c r="B72" s="1" t="s">
        <v>42</v>
      </c>
      <c r="C72" s="1">
        <v>126.9</v>
      </c>
      <c r="D72" s="1">
        <v>111</v>
      </c>
      <c r="E72" s="1">
        <v>75</v>
      </c>
      <c r="F72" s="1">
        <v>159.9</v>
      </c>
      <c r="G72" s="6">
        <v>1</v>
      </c>
      <c r="H72" s="1">
        <v>180</v>
      </c>
      <c r="I72" s="1" t="s">
        <v>34</v>
      </c>
      <c r="J72" s="1">
        <v>77.5</v>
      </c>
      <c r="K72" s="1">
        <f t="shared" si="28"/>
        <v>-2.5</v>
      </c>
      <c r="L72" s="1"/>
      <c r="M72" s="1"/>
      <c r="N72" s="1"/>
      <c r="O72" s="1">
        <f t="shared" si="30"/>
        <v>15</v>
      </c>
      <c r="P72" s="5">
        <f>14*O72-F72</f>
        <v>50.099999999999994</v>
      </c>
      <c r="Q72" s="5"/>
      <c r="R72" s="1"/>
      <c r="S72" s="1">
        <f t="shared" si="31"/>
        <v>14</v>
      </c>
      <c r="T72" s="1">
        <f t="shared" si="32"/>
        <v>10.66</v>
      </c>
      <c r="U72" s="1">
        <v>9.6</v>
      </c>
      <c r="V72" s="1">
        <v>18.739999999999998</v>
      </c>
      <c r="W72" s="1">
        <v>12.14</v>
      </c>
      <c r="X72" s="1">
        <v>18.739999999999998</v>
      </c>
      <c r="Y72" s="1">
        <v>15.6</v>
      </c>
      <c r="Z72" s="1"/>
      <c r="AA72" s="1">
        <f t="shared" si="29"/>
        <v>50.099999999999994</v>
      </c>
      <c r="AB72" s="6">
        <v>3</v>
      </c>
      <c r="AC72" s="10">
        <f t="shared" ref="AC72:AC84" si="33">MROUND(P72,AB72)/AB72</f>
        <v>17</v>
      </c>
      <c r="AD72" s="1">
        <f t="shared" ref="AD72:AD84" si="34">AC72*AB72*G72</f>
        <v>51</v>
      </c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118</v>
      </c>
      <c r="B73" s="1" t="s">
        <v>33</v>
      </c>
      <c r="C73" s="1">
        <v>606</v>
      </c>
      <c r="D73" s="1">
        <v>24</v>
      </c>
      <c r="E73" s="1">
        <v>274</v>
      </c>
      <c r="F73" s="1">
        <v>344</v>
      </c>
      <c r="G73" s="6">
        <v>0.25</v>
      </c>
      <c r="H73" s="1">
        <v>180</v>
      </c>
      <c r="I73" s="1" t="s">
        <v>34</v>
      </c>
      <c r="J73" s="1">
        <v>250</v>
      </c>
      <c r="K73" s="1">
        <f t="shared" si="28"/>
        <v>24</v>
      </c>
      <c r="L73" s="1"/>
      <c r="M73" s="1"/>
      <c r="N73" s="1"/>
      <c r="O73" s="1">
        <f t="shared" si="30"/>
        <v>54.8</v>
      </c>
      <c r="P73" s="5">
        <f t="shared" ref="P73:P77" si="35">14*O73-F73</f>
        <v>423.19999999999993</v>
      </c>
      <c r="Q73" s="5"/>
      <c r="R73" s="1"/>
      <c r="S73" s="1">
        <f t="shared" si="31"/>
        <v>14</v>
      </c>
      <c r="T73" s="1">
        <f t="shared" si="32"/>
        <v>6.2773722627737225</v>
      </c>
      <c r="U73" s="1">
        <v>44.2</v>
      </c>
      <c r="V73" s="1">
        <v>40.200000000000003</v>
      </c>
      <c r="W73" s="1">
        <v>45.6</v>
      </c>
      <c r="X73" s="1">
        <v>40.200000000000003</v>
      </c>
      <c r="Y73" s="1">
        <v>46.8</v>
      </c>
      <c r="Z73" s="1"/>
      <c r="AA73" s="1">
        <f t="shared" si="29"/>
        <v>105.79999999999998</v>
      </c>
      <c r="AB73" s="6">
        <v>12</v>
      </c>
      <c r="AC73" s="10">
        <f t="shared" si="33"/>
        <v>35</v>
      </c>
      <c r="AD73" s="1">
        <f t="shared" si="34"/>
        <v>105</v>
      </c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119</v>
      </c>
      <c r="B74" s="1" t="s">
        <v>33</v>
      </c>
      <c r="C74" s="1">
        <v>1</v>
      </c>
      <c r="D74" s="1">
        <v>456</v>
      </c>
      <c r="E74" s="1">
        <v>64</v>
      </c>
      <c r="F74" s="1">
        <v>392</v>
      </c>
      <c r="G74" s="6">
        <v>0.3</v>
      </c>
      <c r="H74" s="1">
        <v>180</v>
      </c>
      <c r="I74" s="1" t="s">
        <v>34</v>
      </c>
      <c r="J74" s="1">
        <v>69</v>
      </c>
      <c r="K74" s="1">
        <f t="shared" si="28"/>
        <v>-5</v>
      </c>
      <c r="L74" s="1"/>
      <c r="M74" s="1"/>
      <c r="N74" s="1"/>
      <c r="O74" s="1">
        <f t="shared" si="30"/>
        <v>12.8</v>
      </c>
      <c r="P74" s="5"/>
      <c r="Q74" s="5"/>
      <c r="R74" s="1"/>
      <c r="S74" s="1">
        <f t="shared" si="31"/>
        <v>30.625</v>
      </c>
      <c r="T74" s="1">
        <f t="shared" si="32"/>
        <v>30.625</v>
      </c>
      <c r="U74" s="1">
        <v>32</v>
      </c>
      <c r="V74" s="1">
        <v>36.6</v>
      </c>
      <c r="W74" s="1">
        <v>21.2</v>
      </c>
      <c r="X74" s="1">
        <v>11.6</v>
      </c>
      <c r="Y74" s="1">
        <v>16.2</v>
      </c>
      <c r="Z74" s="1"/>
      <c r="AA74" s="1">
        <f t="shared" si="29"/>
        <v>0</v>
      </c>
      <c r="AB74" s="6">
        <v>12</v>
      </c>
      <c r="AC74" s="10">
        <f t="shared" si="33"/>
        <v>0</v>
      </c>
      <c r="AD74" s="1">
        <f t="shared" si="34"/>
        <v>0</v>
      </c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120</v>
      </c>
      <c r="B75" s="1" t="s">
        <v>42</v>
      </c>
      <c r="C75" s="1">
        <v>0.7</v>
      </c>
      <c r="D75" s="1">
        <v>84.6</v>
      </c>
      <c r="E75" s="1">
        <v>22.8</v>
      </c>
      <c r="F75" s="1">
        <v>62.5</v>
      </c>
      <c r="G75" s="6">
        <v>1</v>
      </c>
      <c r="H75" s="1">
        <v>180</v>
      </c>
      <c r="I75" s="1" t="s">
        <v>34</v>
      </c>
      <c r="J75" s="1">
        <v>20.5</v>
      </c>
      <c r="K75" s="1">
        <f t="shared" si="28"/>
        <v>2.3000000000000007</v>
      </c>
      <c r="L75" s="1"/>
      <c r="M75" s="1"/>
      <c r="N75" s="1"/>
      <c r="O75" s="1">
        <f t="shared" si="30"/>
        <v>4.5600000000000005</v>
      </c>
      <c r="P75" s="5"/>
      <c r="Q75" s="5"/>
      <c r="R75" s="1"/>
      <c r="S75" s="1">
        <f t="shared" si="31"/>
        <v>13.706140350877192</v>
      </c>
      <c r="T75" s="1">
        <f t="shared" si="32"/>
        <v>13.706140350877192</v>
      </c>
      <c r="U75" s="1">
        <v>1.8</v>
      </c>
      <c r="V75" s="1">
        <v>8.620000000000001</v>
      </c>
      <c r="W75" s="1">
        <v>4.68</v>
      </c>
      <c r="X75" s="1">
        <v>7.2</v>
      </c>
      <c r="Y75" s="1">
        <v>6.8400000000000007</v>
      </c>
      <c r="Z75" s="1"/>
      <c r="AA75" s="1">
        <f t="shared" si="29"/>
        <v>0</v>
      </c>
      <c r="AB75" s="6">
        <v>1.8</v>
      </c>
      <c r="AC75" s="10">
        <f t="shared" si="33"/>
        <v>0</v>
      </c>
      <c r="AD75" s="1">
        <f t="shared" si="34"/>
        <v>0</v>
      </c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 t="s">
        <v>121</v>
      </c>
      <c r="B76" s="1" t="s">
        <v>33</v>
      </c>
      <c r="C76" s="1"/>
      <c r="D76" s="1">
        <v>348</v>
      </c>
      <c r="E76" s="1">
        <v>75</v>
      </c>
      <c r="F76" s="1">
        <v>273</v>
      </c>
      <c r="G76" s="6">
        <v>0.3</v>
      </c>
      <c r="H76" s="1">
        <v>180</v>
      </c>
      <c r="I76" s="1" t="s">
        <v>34</v>
      </c>
      <c r="J76" s="1">
        <v>71</v>
      </c>
      <c r="K76" s="1">
        <f t="shared" si="28"/>
        <v>4</v>
      </c>
      <c r="L76" s="1"/>
      <c r="M76" s="1"/>
      <c r="N76" s="1"/>
      <c r="O76" s="1">
        <f t="shared" si="30"/>
        <v>15</v>
      </c>
      <c r="P76" s="5"/>
      <c r="Q76" s="5"/>
      <c r="R76" s="1"/>
      <c r="S76" s="1">
        <f t="shared" si="31"/>
        <v>18.2</v>
      </c>
      <c r="T76" s="1">
        <f t="shared" si="32"/>
        <v>18.2</v>
      </c>
      <c r="U76" s="1">
        <v>24.6</v>
      </c>
      <c r="V76" s="1">
        <v>30</v>
      </c>
      <c r="W76" s="1">
        <v>20.2</v>
      </c>
      <c r="X76" s="1">
        <v>16</v>
      </c>
      <c r="Y76" s="1">
        <v>14.4</v>
      </c>
      <c r="Z76" s="1"/>
      <c r="AA76" s="1">
        <f t="shared" si="29"/>
        <v>0</v>
      </c>
      <c r="AB76" s="6">
        <v>12</v>
      </c>
      <c r="AC76" s="10">
        <f t="shared" si="33"/>
        <v>0</v>
      </c>
      <c r="AD76" s="1">
        <f t="shared" si="34"/>
        <v>0</v>
      </c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 t="s">
        <v>122</v>
      </c>
      <c r="B77" s="1" t="s">
        <v>33</v>
      </c>
      <c r="C77" s="1">
        <v>53</v>
      </c>
      <c r="D77" s="1">
        <v>42</v>
      </c>
      <c r="E77" s="1">
        <v>46</v>
      </c>
      <c r="F77" s="1">
        <v>46</v>
      </c>
      <c r="G77" s="6">
        <v>0.2</v>
      </c>
      <c r="H77" s="1">
        <v>365</v>
      </c>
      <c r="I77" s="1" t="s">
        <v>34</v>
      </c>
      <c r="J77" s="1">
        <v>42</v>
      </c>
      <c r="K77" s="1">
        <f t="shared" si="28"/>
        <v>4</v>
      </c>
      <c r="L77" s="1"/>
      <c r="M77" s="1"/>
      <c r="N77" s="1"/>
      <c r="O77" s="1">
        <f t="shared" si="30"/>
        <v>9.1999999999999993</v>
      </c>
      <c r="P77" s="5">
        <f t="shared" si="35"/>
        <v>82.799999999999983</v>
      </c>
      <c r="Q77" s="5"/>
      <c r="R77" s="1"/>
      <c r="S77" s="1">
        <f t="shared" si="31"/>
        <v>14</v>
      </c>
      <c r="T77" s="1">
        <f t="shared" si="32"/>
        <v>5</v>
      </c>
      <c r="U77" s="1">
        <v>3.4</v>
      </c>
      <c r="V77" s="1">
        <v>8.4</v>
      </c>
      <c r="W77" s="1">
        <v>7.8</v>
      </c>
      <c r="X77" s="1">
        <v>25.8</v>
      </c>
      <c r="Y77" s="1">
        <v>13.4</v>
      </c>
      <c r="Z77" s="1"/>
      <c r="AA77" s="1">
        <f t="shared" si="29"/>
        <v>16.559999999999999</v>
      </c>
      <c r="AB77" s="6">
        <v>6</v>
      </c>
      <c r="AC77" s="10">
        <f t="shared" si="33"/>
        <v>14</v>
      </c>
      <c r="AD77" s="1">
        <f t="shared" si="34"/>
        <v>16.8</v>
      </c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 t="s">
        <v>123</v>
      </c>
      <c r="B78" s="1" t="s">
        <v>33</v>
      </c>
      <c r="C78" s="1">
        <v>113</v>
      </c>
      <c r="D78" s="1">
        <v>36</v>
      </c>
      <c r="E78" s="1">
        <v>122</v>
      </c>
      <c r="F78" s="1">
        <v>15</v>
      </c>
      <c r="G78" s="6">
        <v>0.2</v>
      </c>
      <c r="H78" s="1">
        <v>365</v>
      </c>
      <c r="I78" s="1" t="s">
        <v>34</v>
      </c>
      <c r="J78" s="1">
        <v>116</v>
      </c>
      <c r="K78" s="1">
        <f t="shared" si="28"/>
        <v>6</v>
      </c>
      <c r="L78" s="1"/>
      <c r="M78" s="1"/>
      <c r="N78" s="1"/>
      <c r="O78" s="1">
        <f t="shared" si="30"/>
        <v>24.4</v>
      </c>
      <c r="P78" s="5">
        <f>11*O78-F78</f>
        <v>253.39999999999998</v>
      </c>
      <c r="Q78" s="5"/>
      <c r="R78" s="1"/>
      <c r="S78" s="1">
        <f t="shared" si="31"/>
        <v>11</v>
      </c>
      <c r="T78" s="1">
        <f t="shared" si="32"/>
        <v>0.61475409836065575</v>
      </c>
      <c r="U78" s="1">
        <v>8.8000000000000007</v>
      </c>
      <c r="V78" s="1">
        <v>13.8</v>
      </c>
      <c r="W78" s="1">
        <v>15.4</v>
      </c>
      <c r="X78" s="1">
        <v>24.8</v>
      </c>
      <c r="Y78" s="1">
        <v>21.4</v>
      </c>
      <c r="Z78" s="1"/>
      <c r="AA78" s="1">
        <f t="shared" si="29"/>
        <v>50.68</v>
      </c>
      <c r="AB78" s="6">
        <v>6</v>
      </c>
      <c r="AC78" s="10">
        <f t="shared" si="33"/>
        <v>42</v>
      </c>
      <c r="AD78" s="1">
        <f t="shared" si="34"/>
        <v>50.400000000000006</v>
      </c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 t="s">
        <v>124</v>
      </c>
      <c r="B79" s="1" t="s">
        <v>33</v>
      </c>
      <c r="C79" s="1">
        <v>83</v>
      </c>
      <c r="D79" s="1">
        <v>42</v>
      </c>
      <c r="E79" s="1">
        <v>79</v>
      </c>
      <c r="F79" s="1">
        <v>44</v>
      </c>
      <c r="G79" s="6">
        <v>0.3</v>
      </c>
      <c r="H79" s="1">
        <v>180</v>
      </c>
      <c r="I79" s="1" t="s">
        <v>34</v>
      </c>
      <c r="J79" s="1">
        <v>81</v>
      </c>
      <c r="K79" s="1">
        <f t="shared" si="28"/>
        <v>-2</v>
      </c>
      <c r="L79" s="1"/>
      <c r="M79" s="1"/>
      <c r="N79" s="1"/>
      <c r="O79" s="1">
        <f t="shared" si="30"/>
        <v>15.8</v>
      </c>
      <c r="P79" s="5">
        <f>13*O79-F79</f>
        <v>161.4</v>
      </c>
      <c r="Q79" s="5"/>
      <c r="R79" s="1"/>
      <c r="S79" s="1">
        <f t="shared" si="31"/>
        <v>13</v>
      </c>
      <c r="T79" s="1">
        <f t="shared" si="32"/>
        <v>2.7848101265822782</v>
      </c>
      <c r="U79" s="1">
        <v>9.6</v>
      </c>
      <c r="V79" s="1">
        <v>8.1999999999999993</v>
      </c>
      <c r="W79" s="1">
        <v>3.2</v>
      </c>
      <c r="X79" s="1">
        <v>3</v>
      </c>
      <c r="Y79" s="1">
        <v>7.8</v>
      </c>
      <c r="Z79" s="1"/>
      <c r="AA79" s="1">
        <f t="shared" si="29"/>
        <v>48.42</v>
      </c>
      <c r="AB79" s="6">
        <v>14</v>
      </c>
      <c r="AC79" s="10">
        <f t="shared" si="33"/>
        <v>12</v>
      </c>
      <c r="AD79" s="1">
        <f t="shared" si="34"/>
        <v>50.4</v>
      </c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 t="s">
        <v>125</v>
      </c>
      <c r="B80" s="1" t="s">
        <v>33</v>
      </c>
      <c r="C80" s="1">
        <v>1</v>
      </c>
      <c r="D80" s="1">
        <v>72</v>
      </c>
      <c r="E80" s="1">
        <v>73</v>
      </c>
      <c r="F80" s="1"/>
      <c r="G80" s="6">
        <v>0.48</v>
      </c>
      <c r="H80" s="1">
        <v>180</v>
      </c>
      <c r="I80" s="1" t="s">
        <v>34</v>
      </c>
      <c r="J80" s="1">
        <v>96</v>
      </c>
      <c r="K80" s="1">
        <f t="shared" si="28"/>
        <v>-23</v>
      </c>
      <c r="L80" s="1"/>
      <c r="M80" s="1"/>
      <c r="N80" s="1"/>
      <c r="O80" s="1">
        <f t="shared" si="30"/>
        <v>14.6</v>
      </c>
      <c r="P80" s="5">
        <f t="shared" ref="P80" si="36">10*O80-F80</f>
        <v>146</v>
      </c>
      <c r="Q80" s="5"/>
      <c r="R80" s="1"/>
      <c r="S80" s="1">
        <f t="shared" si="31"/>
        <v>10</v>
      </c>
      <c r="T80" s="1">
        <f t="shared" si="32"/>
        <v>0</v>
      </c>
      <c r="U80" s="1">
        <v>4.8</v>
      </c>
      <c r="V80" s="1">
        <v>8.4</v>
      </c>
      <c r="W80" s="1">
        <v>4</v>
      </c>
      <c r="X80" s="1">
        <v>6.8</v>
      </c>
      <c r="Y80" s="1">
        <v>6</v>
      </c>
      <c r="Z80" s="1"/>
      <c r="AA80" s="1">
        <f t="shared" si="29"/>
        <v>70.08</v>
      </c>
      <c r="AB80" s="6">
        <v>8</v>
      </c>
      <c r="AC80" s="10">
        <f t="shared" si="33"/>
        <v>18</v>
      </c>
      <c r="AD80" s="1">
        <f t="shared" si="34"/>
        <v>69.12</v>
      </c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 t="s">
        <v>126</v>
      </c>
      <c r="B81" s="1" t="s">
        <v>33</v>
      </c>
      <c r="C81" s="1">
        <v>513</v>
      </c>
      <c r="D81" s="1">
        <v>576</v>
      </c>
      <c r="E81" s="1">
        <v>1030</v>
      </c>
      <c r="F81" s="1">
        <v>14</v>
      </c>
      <c r="G81" s="6">
        <v>0.25</v>
      </c>
      <c r="H81" s="1">
        <v>180</v>
      </c>
      <c r="I81" s="1" t="s">
        <v>34</v>
      </c>
      <c r="J81" s="1">
        <v>1088</v>
      </c>
      <c r="K81" s="1">
        <f t="shared" si="28"/>
        <v>-58</v>
      </c>
      <c r="L81" s="1"/>
      <c r="M81" s="1"/>
      <c r="N81" s="1"/>
      <c r="O81" s="1">
        <f t="shared" si="30"/>
        <v>206</v>
      </c>
      <c r="P81" s="5">
        <f>9*O81-F81</f>
        <v>1840</v>
      </c>
      <c r="Q81" s="5"/>
      <c r="R81" s="1"/>
      <c r="S81" s="1">
        <f t="shared" si="31"/>
        <v>9</v>
      </c>
      <c r="T81" s="1">
        <f t="shared" si="32"/>
        <v>6.7961165048543687E-2</v>
      </c>
      <c r="U81" s="1">
        <v>74.8</v>
      </c>
      <c r="V81" s="1">
        <v>107.8</v>
      </c>
      <c r="W81" s="1">
        <v>115.2</v>
      </c>
      <c r="X81" s="1">
        <v>109.2</v>
      </c>
      <c r="Y81" s="1">
        <v>93.2</v>
      </c>
      <c r="Z81" s="1"/>
      <c r="AA81" s="1">
        <f t="shared" si="29"/>
        <v>460</v>
      </c>
      <c r="AB81" s="6">
        <v>12</v>
      </c>
      <c r="AC81" s="10">
        <f t="shared" si="33"/>
        <v>153</v>
      </c>
      <c r="AD81" s="1">
        <f t="shared" si="34"/>
        <v>459</v>
      </c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 t="s">
        <v>127</v>
      </c>
      <c r="B82" s="1" t="s">
        <v>33</v>
      </c>
      <c r="C82" s="1">
        <v>553</v>
      </c>
      <c r="D82" s="1">
        <v>276</v>
      </c>
      <c r="E82" s="1">
        <v>805</v>
      </c>
      <c r="F82" s="1">
        <v>5</v>
      </c>
      <c r="G82" s="6">
        <v>0.25</v>
      </c>
      <c r="H82" s="1">
        <v>180</v>
      </c>
      <c r="I82" s="1" t="s">
        <v>34</v>
      </c>
      <c r="J82" s="1">
        <v>1108</v>
      </c>
      <c r="K82" s="1">
        <f t="shared" si="28"/>
        <v>-303</v>
      </c>
      <c r="L82" s="1"/>
      <c r="M82" s="1"/>
      <c r="N82" s="1"/>
      <c r="O82" s="1">
        <f t="shared" si="30"/>
        <v>161</v>
      </c>
      <c r="P82" s="5">
        <f>9*O82-F82</f>
        <v>1444</v>
      </c>
      <c r="Q82" s="5"/>
      <c r="R82" s="1"/>
      <c r="S82" s="1">
        <f t="shared" si="31"/>
        <v>9</v>
      </c>
      <c r="T82" s="1">
        <f t="shared" si="32"/>
        <v>3.1055900621118012E-2</v>
      </c>
      <c r="U82" s="1">
        <v>57.8</v>
      </c>
      <c r="V82" s="1">
        <v>52.2</v>
      </c>
      <c r="W82" s="1">
        <v>108.2</v>
      </c>
      <c r="X82" s="1">
        <v>83.6</v>
      </c>
      <c r="Y82" s="1">
        <v>64.599999999999994</v>
      </c>
      <c r="Z82" s="1"/>
      <c r="AA82" s="1">
        <f t="shared" si="29"/>
        <v>361</v>
      </c>
      <c r="AB82" s="6">
        <v>12</v>
      </c>
      <c r="AC82" s="10">
        <f t="shared" si="33"/>
        <v>120</v>
      </c>
      <c r="AD82" s="1">
        <f t="shared" si="34"/>
        <v>360</v>
      </c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 t="s">
        <v>128</v>
      </c>
      <c r="B83" s="1" t="s">
        <v>42</v>
      </c>
      <c r="C83" s="1">
        <v>40.5</v>
      </c>
      <c r="D83" s="1">
        <v>91.8</v>
      </c>
      <c r="E83" s="1">
        <v>35.1</v>
      </c>
      <c r="F83" s="1">
        <v>97.2</v>
      </c>
      <c r="G83" s="6">
        <v>1</v>
      </c>
      <c r="H83" s="1">
        <v>180</v>
      </c>
      <c r="I83" s="1" t="s">
        <v>34</v>
      </c>
      <c r="J83" s="1">
        <v>34</v>
      </c>
      <c r="K83" s="1">
        <f t="shared" si="28"/>
        <v>1.1000000000000014</v>
      </c>
      <c r="L83" s="1"/>
      <c r="M83" s="1"/>
      <c r="N83" s="1"/>
      <c r="O83" s="1">
        <f t="shared" si="30"/>
        <v>7.0200000000000005</v>
      </c>
      <c r="P83" s="5"/>
      <c r="Q83" s="5"/>
      <c r="R83" s="1"/>
      <c r="S83" s="1">
        <f t="shared" si="31"/>
        <v>13.846153846153845</v>
      </c>
      <c r="T83" s="1">
        <f t="shared" si="32"/>
        <v>13.846153846153845</v>
      </c>
      <c r="U83" s="1">
        <v>4.32</v>
      </c>
      <c r="V83" s="1">
        <v>11.88</v>
      </c>
      <c r="W83" s="1">
        <v>10.8</v>
      </c>
      <c r="X83" s="1">
        <v>14.58</v>
      </c>
      <c r="Y83" s="1">
        <v>9.18</v>
      </c>
      <c r="Z83" s="1"/>
      <c r="AA83" s="1">
        <f t="shared" si="29"/>
        <v>0</v>
      </c>
      <c r="AB83" s="6">
        <v>2.7</v>
      </c>
      <c r="AC83" s="10">
        <f t="shared" si="33"/>
        <v>0</v>
      </c>
      <c r="AD83" s="1">
        <f t="shared" si="34"/>
        <v>0</v>
      </c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4" t="s">
        <v>129</v>
      </c>
      <c r="B84" s="1" t="s">
        <v>42</v>
      </c>
      <c r="C84" s="1">
        <v>1452</v>
      </c>
      <c r="D84" s="1"/>
      <c r="E84" s="21">
        <f>145+E85</f>
        <v>150</v>
      </c>
      <c r="F84" s="1">
        <v>462</v>
      </c>
      <c r="G84" s="6">
        <v>1</v>
      </c>
      <c r="H84" s="1">
        <v>180</v>
      </c>
      <c r="I84" s="1" t="s">
        <v>34</v>
      </c>
      <c r="J84" s="1">
        <v>148</v>
      </c>
      <c r="K84" s="1">
        <f t="shared" si="28"/>
        <v>2</v>
      </c>
      <c r="L84" s="1"/>
      <c r="M84" s="1"/>
      <c r="N84" s="1"/>
      <c r="O84" s="1">
        <f t="shared" si="30"/>
        <v>30</v>
      </c>
      <c r="P84" s="5"/>
      <c r="Q84" s="5"/>
      <c r="R84" s="1"/>
      <c r="S84" s="1">
        <f t="shared" si="31"/>
        <v>15.4</v>
      </c>
      <c r="T84" s="1">
        <f t="shared" si="32"/>
        <v>15.4</v>
      </c>
      <c r="U84" s="1">
        <v>37</v>
      </c>
      <c r="V84" s="1">
        <v>28</v>
      </c>
      <c r="W84" s="1">
        <v>70</v>
      </c>
      <c r="X84" s="1">
        <v>37.6</v>
      </c>
      <c r="Y84" s="1">
        <v>37</v>
      </c>
      <c r="Z84" s="14" t="s">
        <v>134</v>
      </c>
      <c r="AA84" s="1">
        <f t="shared" si="29"/>
        <v>0</v>
      </c>
      <c r="AB84" s="6">
        <v>5</v>
      </c>
      <c r="AC84" s="10">
        <f t="shared" si="33"/>
        <v>0</v>
      </c>
      <c r="AD84" s="1">
        <f t="shared" si="34"/>
        <v>0</v>
      </c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9" t="s">
        <v>130</v>
      </c>
      <c r="B85" s="15" t="s">
        <v>42</v>
      </c>
      <c r="C85" s="15"/>
      <c r="D85" s="15">
        <v>5</v>
      </c>
      <c r="E85" s="21">
        <v>5</v>
      </c>
      <c r="F85" s="15"/>
      <c r="G85" s="16">
        <v>0</v>
      </c>
      <c r="H85" s="15" t="e">
        <v>#N/A</v>
      </c>
      <c r="I85" s="15" t="s">
        <v>48</v>
      </c>
      <c r="J85" s="15">
        <v>5</v>
      </c>
      <c r="K85" s="15">
        <f t="shared" si="28"/>
        <v>0</v>
      </c>
      <c r="L85" s="15"/>
      <c r="M85" s="15"/>
      <c r="N85" s="15"/>
      <c r="O85" s="15">
        <f t="shared" si="30"/>
        <v>1</v>
      </c>
      <c r="P85" s="17"/>
      <c r="Q85" s="17"/>
      <c r="R85" s="15"/>
      <c r="S85" s="15">
        <f t="shared" si="31"/>
        <v>0</v>
      </c>
      <c r="T85" s="15">
        <f t="shared" si="32"/>
        <v>0</v>
      </c>
      <c r="U85" s="15">
        <v>0</v>
      </c>
      <c r="V85" s="15">
        <v>0</v>
      </c>
      <c r="W85" s="15">
        <v>0</v>
      </c>
      <c r="X85" s="15">
        <v>0</v>
      </c>
      <c r="Y85" s="15">
        <v>0</v>
      </c>
      <c r="Z85" s="19" t="s">
        <v>133</v>
      </c>
      <c r="AA85" s="15">
        <f t="shared" si="29"/>
        <v>0</v>
      </c>
      <c r="AB85" s="16">
        <v>0</v>
      </c>
      <c r="AC85" s="18"/>
      <c r="AD85" s="15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 t="s">
        <v>131</v>
      </c>
      <c r="B86" s="1" t="s">
        <v>33</v>
      </c>
      <c r="C86" s="1">
        <v>553</v>
      </c>
      <c r="D86" s="1">
        <v>1166</v>
      </c>
      <c r="E86" s="1">
        <v>645</v>
      </c>
      <c r="F86" s="1">
        <v>964</v>
      </c>
      <c r="G86" s="6">
        <v>0.14000000000000001</v>
      </c>
      <c r="H86" s="1">
        <v>180</v>
      </c>
      <c r="I86" s="1" t="s">
        <v>34</v>
      </c>
      <c r="J86" s="1">
        <v>644</v>
      </c>
      <c r="K86" s="1">
        <f t="shared" si="28"/>
        <v>1</v>
      </c>
      <c r="L86" s="1"/>
      <c r="M86" s="1"/>
      <c r="N86" s="1"/>
      <c r="O86" s="1">
        <f t="shared" si="30"/>
        <v>129</v>
      </c>
      <c r="P86" s="5">
        <f>14*O86-F86</f>
        <v>842</v>
      </c>
      <c r="Q86" s="5"/>
      <c r="R86" s="1"/>
      <c r="S86" s="1">
        <f t="shared" si="31"/>
        <v>14</v>
      </c>
      <c r="T86" s="1">
        <f t="shared" si="32"/>
        <v>7.4728682170542635</v>
      </c>
      <c r="U86" s="1">
        <v>114.2</v>
      </c>
      <c r="V86" s="1">
        <v>101.8</v>
      </c>
      <c r="W86" s="1">
        <v>108.4</v>
      </c>
      <c r="X86" s="1">
        <v>95.4</v>
      </c>
      <c r="Y86" s="1">
        <v>103.6</v>
      </c>
      <c r="Z86" s="1"/>
      <c r="AA86" s="1">
        <f t="shared" si="29"/>
        <v>117.88000000000001</v>
      </c>
      <c r="AB86" s="6">
        <v>22</v>
      </c>
      <c r="AC86" s="10">
        <f>MROUND(P86,AB86)/AB86</f>
        <v>38</v>
      </c>
      <c r="AD86" s="1">
        <f>AC86*AB86*G86</f>
        <v>117.04</v>
      </c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6"/>
      <c r="AC87" s="10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6"/>
      <c r="AC88" s="10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6"/>
      <c r="AC89" s="10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6"/>
      <c r="AC90" s="10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6"/>
      <c r="AC91" s="10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6"/>
      <c r="AC92" s="10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6"/>
      <c r="AC93" s="10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6"/>
      <c r="AC94" s="10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6"/>
      <c r="AC95" s="10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6"/>
      <c r="AC96" s="10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6"/>
      <c r="AC97" s="10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6"/>
      <c r="AC98" s="10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6"/>
      <c r="AC99" s="10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6"/>
      <c r="AC100" s="10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6"/>
      <c r="AC101" s="10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6"/>
      <c r="AC102" s="10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6"/>
      <c r="AC103" s="10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6"/>
      <c r="AC104" s="10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6"/>
      <c r="AC105" s="10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6"/>
      <c r="AC106" s="10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6"/>
      <c r="AC107" s="10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6"/>
      <c r="AC108" s="10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6"/>
      <c r="AC109" s="10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6"/>
      <c r="AC110" s="10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6"/>
      <c r="AC111" s="10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6"/>
      <c r="AC112" s="10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6"/>
      <c r="AC113" s="10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6"/>
      <c r="AC114" s="10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6"/>
      <c r="AC115" s="10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6"/>
      <c r="AC116" s="10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6"/>
      <c r="AC117" s="10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6"/>
      <c r="AC118" s="10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6"/>
      <c r="AC119" s="10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6"/>
      <c r="AC120" s="10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6"/>
      <c r="AC121" s="10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6"/>
      <c r="AC122" s="10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6"/>
      <c r="AC123" s="10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6"/>
      <c r="AC124" s="10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6"/>
      <c r="AC125" s="10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6"/>
      <c r="AC126" s="10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6"/>
      <c r="AC127" s="10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6"/>
      <c r="AC128" s="10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6"/>
      <c r="AC129" s="10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6"/>
      <c r="AC130" s="10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6"/>
      <c r="AC131" s="10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6"/>
      <c r="AC132" s="10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6"/>
      <c r="AC133" s="10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6"/>
      <c r="AC134" s="10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6"/>
      <c r="AC135" s="10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6"/>
      <c r="AC136" s="10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6"/>
      <c r="AC137" s="10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6"/>
      <c r="AC138" s="10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6"/>
      <c r="AC139" s="10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6"/>
      <c r="AC140" s="10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6"/>
      <c r="AC141" s="10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6"/>
      <c r="AC142" s="10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6"/>
      <c r="AC143" s="10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6"/>
      <c r="AC144" s="10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6"/>
      <c r="AC145" s="10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6"/>
      <c r="AC146" s="10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6"/>
      <c r="AC147" s="10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6"/>
      <c r="AC148" s="10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6"/>
      <c r="AC149" s="10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6"/>
      <c r="AC150" s="10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6"/>
      <c r="AC151" s="10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6"/>
      <c r="AC152" s="10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6"/>
      <c r="AC153" s="10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6"/>
      <c r="AC154" s="10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6"/>
      <c r="AC155" s="10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6"/>
      <c r="AC156" s="10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6"/>
      <c r="AC157" s="10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6"/>
      <c r="AC158" s="10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6"/>
      <c r="AC159" s="10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6"/>
      <c r="AC160" s="10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6"/>
      <c r="AC161" s="10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6"/>
      <c r="AC162" s="10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6"/>
      <c r="AC163" s="10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6"/>
      <c r="AC164" s="10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6"/>
      <c r="AC165" s="10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6"/>
      <c r="AC166" s="10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6"/>
      <c r="AC167" s="10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6"/>
      <c r="AC168" s="10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6"/>
      <c r="AC169" s="10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6"/>
      <c r="AC170" s="10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6"/>
      <c r="AC171" s="10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6"/>
      <c r="AC172" s="10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6"/>
      <c r="AC173" s="10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6"/>
      <c r="AC174" s="10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6"/>
      <c r="AC175" s="10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6"/>
      <c r="AC176" s="10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6"/>
      <c r="AC177" s="10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6"/>
      <c r="AC178" s="10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6"/>
      <c r="AC179" s="10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6"/>
      <c r="AC180" s="10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6"/>
      <c r="AC181" s="10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6"/>
      <c r="AC182" s="10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6"/>
      <c r="AC183" s="10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6"/>
      <c r="AC184" s="10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6"/>
      <c r="AC185" s="10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6"/>
      <c r="AC186" s="10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6"/>
      <c r="AC187" s="10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6"/>
      <c r="AC188" s="10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6"/>
      <c r="AC189" s="10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6"/>
      <c r="AC190" s="10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6"/>
      <c r="AC191" s="10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6"/>
      <c r="AC192" s="10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6"/>
      <c r="AC193" s="10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6"/>
      <c r="AC194" s="10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6"/>
      <c r="AC195" s="10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6"/>
      <c r="AC196" s="10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6"/>
      <c r="AC197" s="10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6"/>
      <c r="AC198" s="10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6"/>
      <c r="AC199" s="10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6"/>
      <c r="AC200" s="10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6"/>
      <c r="AC201" s="10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6"/>
      <c r="AC202" s="10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6"/>
      <c r="AC203" s="10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6"/>
      <c r="AC204" s="10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6"/>
      <c r="AC205" s="10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6"/>
      <c r="AC206" s="10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6"/>
      <c r="AC207" s="10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6"/>
      <c r="AC208" s="10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6"/>
      <c r="AC209" s="10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6"/>
      <c r="AC210" s="10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6"/>
      <c r="AC211" s="10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6"/>
      <c r="AC212" s="10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6"/>
      <c r="AC213" s="10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6"/>
      <c r="AC214" s="10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6"/>
      <c r="AC215" s="10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6"/>
      <c r="AC216" s="10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6"/>
      <c r="AC217" s="10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6"/>
      <c r="AC218" s="10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6"/>
      <c r="AC219" s="10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6"/>
      <c r="AC220" s="10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6"/>
      <c r="AC221" s="10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6"/>
      <c r="AC222" s="10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6"/>
      <c r="AC223" s="10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6"/>
      <c r="AC224" s="10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6"/>
      <c r="AC225" s="10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6"/>
      <c r="AC226" s="10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6"/>
      <c r="AC227" s="10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6"/>
      <c r="AC228" s="10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6"/>
      <c r="AC229" s="10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6"/>
      <c r="AC230" s="10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6"/>
      <c r="AC231" s="10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6"/>
      <c r="AC232" s="10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6"/>
      <c r="AC233" s="10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6"/>
      <c r="AC234" s="10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6"/>
      <c r="AC235" s="10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6"/>
      <c r="AC236" s="10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6"/>
      <c r="AC237" s="10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6"/>
      <c r="AC238" s="10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6"/>
      <c r="AC239" s="10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6"/>
      <c r="AC240" s="10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6"/>
      <c r="AC241" s="10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6"/>
      <c r="AC242" s="10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6"/>
      <c r="AC243" s="10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6"/>
      <c r="AC244" s="10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6"/>
      <c r="AC245" s="10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6"/>
      <c r="AC246" s="10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6"/>
      <c r="AC247" s="10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6"/>
      <c r="AC248" s="10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6"/>
      <c r="AC249" s="10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6"/>
      <c r="AC250" s="10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6"/>
      <c r="AC251" s="10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6"/>
      <c r="AC252" s="10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6"/>
      <c r="AC253" s="10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6"/>
      <c r="AC254" s="10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6"/>
      <c r="AC255" s="10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6"/>
      <c r="AC256" s="10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6"/>
      <c r="AC257" s="10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6"/>
      <c r="AC258" s="10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6"/>
      <c r="AC259" s="10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6"/>
      <c r="AC260" s="10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6"/>
      <c r="AC261" s="10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6"/>
      <c r="AC262" s="10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6"/>
      <c r="AC263" s="10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6"/>
      <c r="AC264" s="10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6"/>
      <c r="AC265" s="10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6"/>
      <c r="AC266" s="10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6"/>
      <c r="AC267" s="10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6"/>
      <c r="AC268" s="10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6"/>
      <c r="AC269" s="10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6"/>
      <c r="AC270" s="10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6"/>
      <c r="AC271" s="10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6"/>
      <c r="AC272" s="10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6"/>
      <c r="AC273" s="10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6"/>
      <c r="AC274" s="10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6"/>
      <c r="AC275" s="10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6"/>
      <c r="AC276" s="10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6"/>
      <c r="AC277" s="10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6"/>
      <c r="AC278" s="10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6"/>
      <c r="AC279" s="10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6"/>
      <c r="AC280" s="10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6"/>
      <c r="AC281" s="10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6"/>
      <c r="AC282" s="10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6"/>
      <c r="AC283" s="10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6"/>
      <c r="AC284" s="10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6"/>
      <c r="AC285" s="10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6"/>
      <c r="AC286" s="10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6"/>
      <c r="AC287" s="10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6"/>
      <c r="AC288" s="10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6"/>
      <c r="AC289" s="10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6"/>
      <c r="AC290" s="10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6"/>
      <c r="AC291" s="10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6"/>
      <c r="AC292" s="10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6"/>
      <c r="AC293" s="10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6"/>
      <c r="AC294" s="10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6"/>
      <c r="AC295" s="10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6"/>
      <c r="AC296" s="10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6"/>
      <c r="AC297" s="10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6"/>
      <c r="AC298" s="10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6"/>
      <c r="AC299" s="10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6"/>
      <c r="AC300" s="10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6"/>
      <c r="AC301" s="10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6"/>
      <c r="AC302" s="10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6"/>
      <c r="AC303" s="10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6"/>
      <c r="AC304" s="10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6"/>
      <c r="AC305" s="10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6"/>
      <c r="AC306" s="10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6"/>
      <c r="AC307" s="10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6"/>
      <c r="AC308" s="10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6"/>
      <c r="AC309" s="10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6"/>
      <c r="AC310" s="10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6"/>
      <c r="AC311" s="10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6"/>
      <c r="AC312" s="10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6"/>
      <c r="AC313" s="10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6"/>
      <c r="AC314" s="10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6"/>
      <c r="AC315" s="10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6"/>
      <c r="AC316" s="10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6"/>
      <c r="AC317" s="10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6"/>
      <c r="AC318" s="10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6"/>
      <c r="AC319" s="10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6"/>
      <c r="AC320" s="10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6"/>
      <c r="AC321" s="10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6"/>
      <c r="AC322" s="10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6"/>
      <c r="AC323" s="10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6"/>
      <c r="AC324" s="10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6"/>
      <c r="AC325" s="10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6"/>
      <c r="AC326" s="10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6"/>
      <c r="AC327" s="10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6"/>
      <c r="AC328" s="10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6"/>
      <c r="AC329" s="10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6"/>
      <c r="AC330" s="10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6"/>
      <c r="AC331" s="10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6"/>
      <c r="AC332" s="10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6"/>
      <c r="AC333" s="10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6"/>
      <c r="AC334" s="10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6"/>
      <c r="AC335" s="10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6"/>
      <c r="AC336" s="10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6"/>
      <c r="AC337" s="10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6"/>
      <c r="AC338" s="10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6"/>
      <c r="AC339" s="10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6"/>
      <c r="AC340" s="10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6"/>
      <c r="AC341" s="10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6"/>
      <c r="AC342" s="10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6"/>
      <c r="AC343" s="10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6"/>
      <c r="AC344" s="10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6"/>
      <c r="AC345" s="10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6"/>
      <c r="AC346" s="10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6"/>
      <c r="AC347" s="10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6"/>
      <c r="AC348" s="10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6"/>
      <c r="AC349" s="10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6"/>
      <c r="AC350" s="10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6"/>
      <c r="AC351" s="10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6"/>
      <c r="AC352" s="10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6"/>
      <c r="AC353" s="10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6"/>
      <c r="AC354" s="10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6"/>
      <c r="AC355" s="10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6"/>
      <c r="AC356" s="10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6"/>
      <c r="AC357" s="10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6"/>
      <c r="AC358" s="10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6"/>
      <c r="AC359" s="10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6"/>
      <c r="AC360" s="10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6"/>
      <c r="AC361" s="10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6"/>
      <c r="AC362" s="10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6"/>
      <c r="AC363" s="10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6"/>
      <c r="AC364" s="10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6"/>
      <c r="AC365" s="10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6"/>
      <c r="AC366" s="10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6"/>
      <c r="AC367" s="10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6"/>
      <c r="AC368" s="10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6"/>
      <c r="AC369" s="10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6"/>
      <c r="AC370" s="10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6"/>
      <c r="AC371" s="10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6"/>
      <c r="AC372" s="10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6"/>
      <c r="AC373" s="10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6"/>
      <c r="AC374" s="10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6"/>
      <c r="AC375" s="10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6"/>
      <c r="AC376" s="10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6"/>
      <c r="AC377" s="10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6"/>
      <c r="AC378" s="10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6"/>
      <c r="AC379" s="10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6"/>
      <c r="AC380" s="10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6"/>
      <c r="AC381" s="10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6"/>
      <c r="AC382" s="10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6"/>
      <c r="AC383" s="10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6"/>
      <c r="AC384" s="10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6"/>
      <c r="AC385" s="10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6"/>
      <c r="AC386" s="10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6"/>
      <c r="AC387" s="10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6"/>
      <c r="AC388" s="10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6"/>
      <c r="AC389" s="10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6"/>
      <c r="AC390" s="10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6"/>
      <c r="AC391" s="10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6"/>
      <c r="AC392" s="10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6"/>
      <c r="AC393" s="10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6"/>
      <c r="AC394" s="10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6"/>
      <c r="AC395" s="10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6"/>
      <c r="AC396" s="10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6"/>
      <c r="AC397" s="10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6"/>
      <c r="AC398" s="10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6"/>
      <c r="AC399" s="10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6"/>
      <c r="AC400" s="10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6"/>
      <c r="AC401" s="10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6"/>
      <c r="AC402" s="10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6"/>
      <c r="AC403" s="10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6"/>
      <c r="AC404" s="10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6"/>
      <c r="AC405" s="10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6"/>
      <c r="AC406" s="10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6"/>
      <c r="AC407" s="10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6"/>
      <c r="AC408" s="10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6"/>
      <c r="AC409" s="10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6"/>
      <c r="AC410" s="10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6"/>
      <c r="AC411" s="10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6"/>
      <c r="AC412" s="10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6"/>
      <c r="AC413" s="10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6"/>
      <c r="AC414" s="10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6"/>
      <c r="AC415" s="10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6"/>
      <c r="AC416" s="10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6"/>
      <c r="AC417" s="10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6"/>
      <c r="AC418" s="10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6"/>
      <c r="AC419" s="10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6"/>
      <c r="AC420" s="10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6"/>
      <c r="AC421" s="10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6"/>
      <c r="AC422" s="10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6"/>
      <c r="AC423" s="10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6"/>
      <c r="AC424" s="10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6"/>
      <c r="AC425" s="10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6"/>
      <c r="AC426" s="10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6"/>
      <c r="AC427" s="10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6"/>
      <c r="AC428" s="10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6"/>
      <c r="AC429" s="10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6"/>
      <c r="AC430" s="10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6"/>
      <c r="AC431" s="10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6"/>
      <c r="AC432" s="10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6"/>
      <c r="AC433" s="10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6"/>
      <c r="AC434" s="10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6"/>
      <c r="AC435" s="10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6"/>
      <c r="AC436" s="10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6"/>
      <c r="AC437" s="10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6"/>
      <c r="AC438" s="10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6"/>
      <c r="AC439" s="10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6"/>
      <c r="AC440" s="10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6"/>
      <c r="AC441" s="10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6"/>
      <c r="AC442" s="10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6"/>
      <c r="AC443" s="10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6"/>
      <c r="AC444" s="10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6"/>
      <c r="AC445" s="10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6"/>
      <c r="AC446" s="10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6"/>
      <c r="AC447" s="10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6"/>
      <c r="AC448" s="10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6"/>
      <c r="AC449" s="10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6"/>
      <c r="AC450" s="10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6"/>
      <c r="AC451" s="10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6"/>
      <c r="AC452" s="10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6"/>
      <c r="AC453" s="10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6"/>
      <c r="AC454" s="10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6"/>
      <c r="AC455" s="10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6"/>
      <c r="AC456" s="10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6"/>
      <c r="AC457" s="10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6"/>
      <c r="AC458" s="10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6"/>
      <c r="AC459" s="10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6"/>
      <c r="AC460" s="10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6"/>
      <c r="AC461" s="10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6"/>
      <c r="AC462" s="10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6"/>
      <c r="AC463" s="10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6"/>
      <c r="AC464" s="10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6"/>
      <c r="AC465" s="10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6"/>
      <c r="AC466" s="10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6"/>
      <c r="AC467" s="10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6"/>
      <c r="AC468" s="10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6"/>
      <c r="AC469" s="10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6"/>
      <c r="AC470" s="10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6"/>
      <c r="AC471" s="10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6"/>
      <c r="AC472" s="10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6"/>
      <c r="AC473" s="10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6"/>
      <c r="AC474" s="10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6"/>
      <c r="AC475" s="10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6"/>
      <c r="AC476" s="10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6"/>
      <c r="AC477" s="10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6"/>
      <c r="AC478" s="10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6"/>
      <c r="AC479" s="10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6"/>
      <c r="AC480" s="10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6"/>
      <c r="AC481" s="10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6"/>
      <c r="AC482" s="10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6"/>
      <c r="AC483" s="10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6"/>
      <c r="AC484" s="10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6"/>
      <c r="AC485" s="10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6"/>
      <c r="AC486" s="10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6"/>
      <c r="AC487" s="10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6"/>
      <c r="AC488" s="10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6"/>
      <c r="AC489" s="10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6"/>
      <c r="AC490" s="10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6"/>
      <c r="AC491" s="10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6"/>
      <c r="AC492" s="10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6"/>
      <c r="AC493" s="10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6"/>
      <c r="AC494" s="10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6"/>
      <c r="AC495" s="10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6"/>
      <c r="AC496" s="10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6"/>
      <c r="AC497" s="10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6"/>
      <c r="AC498" s="10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6"/>
      <c r="AC499" s="10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  <row r="500" spans="1:50" x14ac:dyDescent="0.25">
      <c r="A500" s="1"/>
      <c r="B500" s="1"/>
      <c r="C500" s="1"/>
      <c r="D500" s="1"/>
      <c r="E500" s="1"/>
      <c r="F500" s="1"/>
      <c r="G500" s="6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6"/>
      <c r="AC500" s="10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</row>
  </sheetData>
  <autoFilter ref="A3:AD86" xr:uid="{865B0B46-84B4-4716-B578-E2396B4F2862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2024-05-09T08:47:08Z</dcterms:created>
  <dcterms:modified xsi:type="dcterms:W3CDTF">2024-05-10T09:11:52Z</dcterms:modified>
</cp:coreProperties>
</file>