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6,05,24 ПОКОМ КИ филиалы\"/>
    </mc:Choice>
  </mc:AlternateContent>
  <xr:revisionPtr revIDLastSave="0" documentId="13_ncr:1_{D223E21E-9901-4153-AA6D-F827C97494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Sheet!$A$3:$AD$107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6" i="1" l="1"/>
  <c r="F84" i="1"/>
  <c r="F78" i="1"/>
  <c r="E78" i="1"/>
  <c r="F70" i="1"/>
  <c r="AD11" i="1" l="1"/>
  <c r="AD14" i="1"/>
  <c r="AD15" i="1"/>
  <c r="AD16" i="1"/>
  <c r="AD18" i="1"/>
  <c r="AD23" i="1"/>
  <c r="AD24" i="1"/>
  <c r="AD26" i="1"/>
  <c r="AD36" i="1"/>
  <c r="AD40" i="1"/>
  <c r="AD42" i="1"/>
  <c r="AD43" i="1"/>
  <c r="AD46" i="1"/>
  <c r="AD52" i="1"/>
  <c r="AD56" i="1"/>
  <c r="AD58" i="1"/>
  <c r="AD62" i="1"/>
  <c r="AD64" i="1"/>
  <c r="AD66" i="1"/>
  <c r="AD70" i="1"/>
  <c r="AD71" i="1"/>
  <c r="AD72" i="1"/>
  <c r="AD76" i="1"/>
  <c r="AD77" i="1"/>
  <c r="AD82" i="1"/>
  <c r="AD84" i="1"/>
  <c r="AD86" i="1"/>
  <c r="AD88" i="1"/>
  <c r="AD89" i="1"/>
  <c r="AD90" i="1"/>
  <c r="AD91" i="1"/>
  <c r="AD92" i="1"/>
  <c r="AD93" i="1"/>
  <c r="AD94" i="1"/>
  <c r="AD95" i="1"/>
  <c r="AD97" i="1"/>
  <c r="AD100" i="1"/>
  <c r="AD101" i="1"/>
  <c r="AD102" i="1"/>
  <c r="AD104" i="1"/>
  <c r="Q7" i="1"/>
  <c r="Q8" i="1"/>
  <c r="R8" i="1" s="1"/>
  <c r="AD8" i="1" s="1"/>
  <c r="Q9" i="1"/>
  <c r="R9" i="1" s="1"/>
  <c r="AD9" i="1" s="1"/>
  <c r="Q10" i="1"/>
  <c r="R10" i="1" s="1"/>
  <c r="AD10" i="1" s="1"/>
  <c r="Q11" i="1"/>
  <c r="Q12" i="1"/>
  <c r="R12" i="1" s="1"/>
  <c r="AD12" i="1" s="1"/>
  <c r="Q13" i="1"/>
  <c r="R13" i="1" s="1"/>
  <c r="AD13" i="1" s="1"/>
  <c r="Q14" i="1"/>
  <c r="Q15" i="1"/>
  <c r="Q16" i="1"/>
  <c r="Q17" i="1"/>
  <c r="AD17" i="1" s="1"/>
  <c r="Q18" i="1"/>
  <c r="Q19" i="1"/>
  <c r="R19" i="1" s="1"/>
  <c r="AD19" i="1" s="1"/>
  <c r="Q20" i="1"/>
  <c r="R20" i="1" s="1"/>
  <c r="AD20" i="1" s="1"/>
  <c r="Q21" i="1"/>
  <c r="R21" i="1" s="1"/>
  <c r="AD21" i="1" s="1"/>
  <c r="Q22" i="1"/>
  <c r="R22" i="1" s="1"/>
  <c r="AD22" i="1" s="1"/>
  <c r="Q23" i="1"/>
  <c r="Q24" i="1"/>
  <c r="Q25" i="1"/>
  <c r="R25" i="1" s="1"/>
  <c r="AD25" i="1" s="1"/>
  <c r="Q26" i="1"/>
  <c r="Q27" i="1"/>
  <c r="R27" i="1" s="1"/>
  <c r="AD27" i="1" s="1"/>
  <c r="Q28" i="1"/>
  <c r="Q29" i="1"/>
  <c r="R29" i="1" s="1"/>
  <c r="AD29" i="1" s="1"/>
  <c r="Q30" i="1"/>
  <c r="R30" i="1" s="1"/>
  <c r="AD30" i="1" s="1"/>
  <c r="Q31" i="1"/>
  <c r="R31" i="1" s="1"/>
  <c r="AD31" i="1" s="1"/>
  <c r="Q32" i="1"/>
  <c r="R32" i="1" s="1"/>
  <c r="AD32" i="1" s="1"/>
  <c r="Q33" i="1"/>
  <c r="R33" i="1" s="1"/>
  <c r="AD33" i="1" s="1"/>
  <c r="Q34" i="1"/>
  <c r="R34" i="1" s="1"/>
  <c r="AD34" i="1" s="1"/>
  <c r="Q35" i="1"/>
  <c r="Q36" i="1"/>
  <c r="Q37" i="1"/>
  <c r="AD37" i="1" s="1"/>
  <c r="Q38" i="1"/>
  <c r="Q39" i="1"/>
  <c r="AD39" i="1" s="1"/>
  <c r="Q40" i="1"/>
  <c r="Q41" i="1"/>
  <c r="R41" i="1" s="1"/>
  <c r="AD41" i="1" s="1"/>
  <c r="Q42" i="1"/>
  <c r="Q43" i="1"/>
  <c r="Q44" i="1"/>
  <c r="AD44" i="1" s="1"/>
  <c r="Q45" i="1"/>
  <c r="AD45" i="1" s="1"/>
  <c r="Q46" i="1"/>
  <c r="Q47" i="1"/>
  <c r="AD47" i="1" s="1"/>
  <c r="Q48" i="1"/>
  <c r="R48" i="1" s="1"/>
  <c r="AD48" i="1" s="1"/>
  <c r="Q49" i="1"/>
  <c r="AD49" i="1" s="1"/>
  <c r="Q50" i="1"/>
  <c r="R50" i="1" s="1"/>
  <c r="AD50" i="1" s="1"/>
  <c r="Q51" i="1"/>
  <c r="AD51" i="1" s="1"/>
  <c r="Q52" i="1"/>
  <c r="Q53" i="1"/>
  <c r="R53" i="1" s="1"/>
  <c r="AD53" i="1" s="1"/>
  <c r="Q54" i="1"/>
  <c r="R54" i="1" s="1"/>
  <c r="AD54" i="1" s="1"/>
  <c r="Q55" i="1"/>
  <c r="R55" i="1" s="1"/>
  <c r="AD55" i="1" s="1"/>
  <c r="Q56" i="1"/>
  <c r="Q57" i="1"/>
  <c r="AD57" i="1" s="1"/>
  <c r="Q58" i="1"/>
  <c r="Q59" i="1"/>
  <c r="R59" i="1" s="1"/>
  <c r="AD59" i="1" s="1"/>
  <c r="Q60" i="1"/>
  <c r="R60" i="1" s="1"/>
  <c r="AD60" i="1" s="1"/>
  <c r="Q61" i="1"/>
  <c r="AD61" i="1" s="1"/>
  <c r="Q62" i="1"/>
  <c r="Q63" i="1"/>
  <c r="AD63" i="1" s="1"/>
  <c r="Q64" i="1"/>
  <c r="Q65" i="1"/>
  <c r="AD65" i="1" s="1"/>
  <c r="Q66" i="1"/>
  <c r="Q67" i="1"/>
  <c r="R67" i="1" s="1"/>
  <c r="AD67" i="1" s="1"/>
  <c r="Q68" i="1"/>
  <c r="R68" i="1" s="1"/>
  <c r="AD68" i="1" s="1"/>
  <c r="Q69" i="1"/>
  <c r="AD69" i="1" s="1"/>
  <c r="Q70" i="1"/>
  <c r="Q71" i="1"/>
  <c r="Q72" i="1"/>
  <c r="Q73" i="1"/>
  <c r="AD73" i="1" s="1"/>
  <c r="Q74" i="1"/>
  <c r="R74" i="1" s="1"/>
  <c r="AD74" i="1" s="1"/>
  <c r="Q75" i="1"/>
  <c r="R75" i="1" s="1"/>
  <c r="AD75" i="1" s="1"/>
  <c r="Q76" i="1"/>
  <c r="Q77" i="1"/>
  <c r="Q78" i="1"/>
  <c r="R78" i="1" s="1"/>
  <c r="AD78" i="1" s="1"/>
  <c r="Q79" i="1"/>
  <c r="R79" i="1" s="1"/>
  <c r="AD79" i="1" s="1"/>
  <c r="Q80" i="1"/>
  <c r="R80" i="1" s="1"/>
  <c r="AD80" i="1" s="1"/>
  <c r="Q81" i="1"/>
  <c r="AD81" i="1" s="1"/>
  <c r="Q82" i="1"/>
  <c r="Q83" i="1"/>
  <c r="AD83" i="1" s="1"/>
  <c r="Q84" i="1"/>
  <c r="Q85" i="1"/>
  <c r="AD85" i="1" s="1"/>
  <c r="Q86" i="1"/>
  <c r="Q87" i="1"/>
  <c r="AD87" i="1" s="1"/>
  <c r="Q88" i="1"/>
  <c r="Q89" i="1"/>
  <c r="Q90" i="1"/>
  <c r="Q91" i="1"/>
  <c r="Q92" i="1"/>
  <c r="Q93" i="1"/>
  <c r="Q94" i="1"/>
  <c r="Q95" i="1"/>
  <c r="Q96" i="1"/>
  <c r="R96" i="1" s="1"/>
  <c r="AD96" i="1" s="1"/>
  <c r="Q97" i="1"/>
  <c r="Q98" i="1"/>
  <c r="R98" i="1" s="1"/>
  <c r="AD98" i="1" s="1"/>
  <c r="Q99" i="1"/>
  <c r="R99" i="1" s="1"/>
  <c r="AD99" i="1" s="1"/>
  <c r="Q100" i="1"/>
  <c r="Q101" i="1"/>
  <c r="Q102" i="1"/>
  <c r="Q103" i="1"/>
  <c r="AD103" i="1" s="1"/>
  <c r="Q104" i="1"/>
  <c r="Q105" i="1"/>
  <c r="Q106" i="1"/>
  <c r="Q107" i="1"/>
  <c r="Q6" i="1"/>
  <c r="AD6" i="1" s="1"/>
  <c r="R28" i="1" l="1"/>
  <c r="AD28" i="1" s="1"/>
  <c r="R35" i="1"/>
  <c r="AD35" i="1" s="1"/>
  <c r="R7" i="1"/>
  <c r="AD7" i="1" s="1"/>
  <c r="R38" i="1"/>
  <c r="AD38" i="1" s="1"/>
  <c r="U6" i="1"/>
  <c r="V6" i="1"/>
  <c r="V106" i="1"/>
  <c r="U106" i="1"/>
  <c r="V104" i="1"/>
  <c r="U104" i="1"/>
  <c r="V102" i="1"/>
  <c r="U102" i="1"/>
  <c r="V100" i="1"/>
  <c r="U100" i="1"/>
  <c r="V98" i="1"/>
  <c r="U98" i="1"/>
  <c r="V96" i="1"/>
  <c r="U96" i="1"/>
  <c r="V94" i="1"/>
  <c r="U94" i="1"/>
  <c r="V92" i="1"/>
  <c r="U92" i="1"/>
  <c r="U90" i="1"/>
  <c r="V90" i="1"/>
  <c r="U88" i="1"/>
  <c r="V88" i="1"/>
  <c r="U86" i="1"/>
  <c r="V86" i="1"/>
  <c r="U84" i="1"/>
  <c r="V84" i="1"/>
  <c r="U82" i="1"/>
  <c r="V82" i="1"/>
  <c r="U80" i="1"/>
  <c r="V80" i="1"/>
  <c r="U78" i="1"/>
  <c r="V78" i="1"/>
  <c r="U76" i="1"/>
  <c r="V76" i="1"/>
  <c r="U74" i="1"/>
  <c r="V74" i="1"/>
  <c r="U72" i="1"/>
  <c r="V72" i="1"/>
  <c r="U70" i="1"/>
  <c r="V70" i="1"/>
  <c r="U68" i="1"/>
  <c r="V68" i="1"/>
  <c r="U66" i="1"/>
  <c r="V66" i="1"/>
  <c r="U64" i="1"/>
  <c r="V64" i="1"/>
  <c r="U62" i="1"/>
  <c r="V62" i="1"/>
  <c r="U60" i="1"/>
  <c r="V60" i="1"/>
  <c r="U58" i="1"/>
  <c r="V58" i="1"/>
  <c r="U56" i="1"/>
  <c r="V56" i="1"/>
  <c r="U54" i="1"/>
  <c r="V54" i="1"/>
  <c r="U52" i="1"/>
  <c r="V52" i="1"/>
  <c r="U50" i="1"/>
  <c r="V50" i="1"/>
  <c r="U48" i="1"/>
  <c r="V48" i="1"/>
  <c r="U46" i="1"/>
  <c r="V46" i="1"/>
  <c r="U44" i="1"/>
  <c r="V44" i="1"/>
  <c r="U42" i="1"/>
  <c r="V42" i="1"/>
  <c r="U40" i="1"/>
  <c r="V40" i="1"/>
  <c r="V38" i="1"/>
  <c r="U36" i="1"/>
  <c r="V36" i="1"/>
  <c r="U34" i="1"/>
  <c r="V34" i="1"/>
  <c r="U32" i="1"/>
  <c r="V32" i="1"/>
  <c r="U30" i="1"/>
  <c r="V30" i="1"/>
  <c r="V28" i="1"/>
  <c r="U26" i="1"/>
  <c r="V26" i="1"/>
  <c r="U24" i="1"/>
  <c r="V24" i="1"/>
  <c r="U22" i="1"/>
  <c r="V22" i="1"/>
  <c r="U20" i="1"/>
  <c r="V20" i="1"/>
  <c r="U18" i="1"/>
  <c r="V18" i="1"/>
  <c r="U16" i="1"/>
  <c r="V16" i="1"/>
  <c r="U14" i="1"/>
  <c r="V14" i="1"/>
  <c r="U12" i="1"/>
  <c r="V12" i="1"/>
  <c r="U10" i="1"/>
  <c r="V10" i="1"/>
  <c r="U8" i="1"/>
  <c r="V8" i="1"/>
  <c r="V107" i="1"/>
  <c r="U107" i="1"/>
  <c r="V105" i="1"/>
  <c r="U105" i="1"/>
  <c r="V103" i="1"/>
  <c r="U103" i="1"/>
  <c r="V101" i="1"/>
  <c r="U101" i="1"/>
  <c r="V99" i="1"/>
  <c r="U99" i="1"/>
  <c r="V97" i="1"/>
  <c r="U97" i="1"/>
  <c r="V95" i="1"/>
  <c r="U95" i="1"/>
  <c r="V93" i="1"/>
  <c r="U93" i="1"/>
  <c r="U91" i="1"/>
  <c r="V91" i="1"/>
  <c r="U89" i="1"/>
  <c r="V89" i="1"/>
  <c r="U87" i="1"/>
  <c r="V87" i="1"/>
  <c r="U85" i="1"/>
  <c r="V85" i="1"/>
  <c r="U83" i="1"/>
  <c r="V83" i="1"/>
  <c r="U81" i="1"/>
  <c r="V81" i="1"/>
  <c r="U79" i="1"/>
  <c r="V79" i="1"/>
  <c r="U77" i="1"/>
  <c r="V77" i="1"/>
  <c r="U75" i="1"/>
  <c r="V75" i="1"/>
  <c r="U73" i="1"/>
  <c r="V73" i="1"/>
  <c r="U71" i="1"/>
  <c r="V71" i="1"/>
  <c r="U69" i="1"/>
  <c r="V69" i="1"/>
  <c r="U67" i="1"/>
  <c r="V67" i="1"/>
  <c r="U65" i="1"/>
  <c r="V65" i="1"/>
  <c r="U63" i="1"/>
  <c r="V63" i="1"/>
  <c r="U61" i="1"/>
  <c r="V61" i="1"/>
  <c r="U59" i="1"/>
  <c r="V59" i="1"/>
  <c r="U57" i="1"/>
  <c r="V57" i="1"/>
  <c r="U55" i="1"/>
  <c r="V55" i="1"/>
  <c r="U53" i="1"/>
  <c r="V53" i="1"/>
  <c r="U51" i="1"/>
  <c r="V51" i="1"/>
  <c r="U49" i="1"/>
  <c r="V49" i="1"/>
  <c r="U47" i="1"/>
  <c r="V47" i="1"/>
  <c r="U45" i="1"/>
  <c r="V45" i="1"/>
  <c r="U43" i="1"/>
  <c r="V43" i="1"/>
  <c r="U41" i="1"/>
  <c r="V41" i="1"/>
  <c r="U39" i="1"/>
  <c r="V39" i="1"/>
  <c r="U37" i="1"/>
  <c r="V37" i="1"/>
  <c r="V35" i="1"/>
  <c r="U33" i="1"/>
  <c r="V33" i="1"/>
  <c r="U31" i="1"/>
  <c r="V31" i="1"/>
  <c r="U29" i="1"/>
  <c r="V29" i="1"/>
  <c r="U27" i="1"/>
  <c r="V27" i="1"/>
  <c r="U25" i="1"/>
  <c r="V25" i="1"/>
  <c r="U23" i="1"/>
  <c r="V23" i="1"/>
  <c r="U21" i="1"/>
  <c r="V21" i="1"/>
  <c r="U19" i="1"/>
  <c r="V19" i="1"/>
  <c r="U17" i="1"/>
  <c r="V17" i="1"/>
  <c r="U15" i="1"/>
  <c r="V15" i="1"/>
  <c r="U13" i="1"/>
  <c r="V13" i="1"/>
  <c r="U11" i="1"/>
  <c r="V11" i="1"/>
  <c r="U9" i="1"/>
  <c r="V9" i="1"/>
  <c r="V7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B5" i="1"/>
  <c r="AA5" i="1"/>
  <c r="Z5" i="1"/>
  <c r="Y5" i="1"/>
  <c r="X5" i="1"/>
  <c r="W5" i="1"/>
  <c r="S5" i="1"/>
  <c r="Q5" i="1"/>
  <c r="P5" i="1"/>
  <c r="O5" i="1"/>
  <c r="N5" i="1"/>
  <c r="M5" i="1"/>
  <c r="L5" i="1"/>
  <c r="J5" i="1"/>
  <c r="F5" i="1"/>
  <c r="E5" i="1"/>
  <c r="U28" i="1" l="1"/>
  <c r="AD5" i="1"/>
  <c r="R5" i="1"/>
  <c r="U7" i="1"/>
  <c r="U35" i="1"/>
  <c r="U38" i="1"/>
  <c r="K5" i="1"/>
</calcChain>
</file>

<file path=xl/sharedStrings.xml><?xml version="1.0" encoding="utf-8"?>
<sst xmlns="http://schemas.openxmlformats.org/spreadsheetml/2006/main" count="382" uniqueCount="161">
  <si>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</si>
  <si>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</si>
  <si>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</si>
  <si>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</si>
  <si>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</si>
  <si>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</si>
  <si>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</si>
  <si>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</si>
  <si>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</si>
  <si>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</si>
  <si>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</si>
  <si>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</si>
  <si>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</si>
  <si>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</si>
  <si>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</si>
  <si>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</si>
  <si>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</si>
  <si>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</si>
  <si>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</si>
  <si>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</si>
  <si>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</si>
  <si>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</si>
  <si>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</si>
  <si>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в Бердянске</t>
  </si>
  <si>
    <t>из Бердянска</t>
  </si>
  <si>
    <t>18,05,</t>
  </si>
  <si>
    <t>16,05,</t>
  </si>
  <si>
    <t>15,05,</t>
  </si>
  <si>
    <t>14,05,</t>
  </si>
  <si>
    <t>09,05,</t>
  </si>
  <si>
    <t>08,05,</t>
  </si>
  <si>
    <t>02,05,</t>
  </si>
  <si>
    <t>01,05,</t>
  </si>
  <si>
    <t>005  Колбаса Докторская ГОСТ, Вязанка вектор,ВЕС. ПОКОМ</t>
  </si>
  <si>
    <t>кг</t>
  </si>
  <si>
    <t>в матрице</t>
  </si>
  <si>
    <t>014  Сардельки Вязанка Стародворские, СЕМЕЙНАЯ УПАКОВКА, ВЕС, ТМ Стародворские колбасы</t>
  </si>
  <si>
    <t>задача Фомин</t>
  </si>
  <si>
    <t>016  Сосиски Вязанка Молочные, Вязанка вискофан  ВЕС.ПОКОМ</t>
  </si>
  <si>
    <t>то же что 444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</si>
  <si>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</si>
  <si>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</si>
  <si>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</si>
  <si>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</si>
  <si>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не в матрице</t>
  </si>
  <si>
    <t>нужно увеличить продажи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</si>
  <si>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</si>
  <si>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</si>
  <si>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то же что 443</t>
  </si>
  <si>
    <t>047  Кол Баварская, белков.обол. в термоусад. пакете 0.17 кг, ТМ Стародворье 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</si>
  <si>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</si>
  <si>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</si>
  <si>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</si>
  <si>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</si>
  <si>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</si>
  <si>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</si>
  <si>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</si>
  <si>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</si>
  <si>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212  Колбаса в/к Сервелат Пражский, ВЕС.,ТМ КОЛБАСНЫЙ СТАНДАРТ ПОКОМ</t>
  </si>
  <si>
    <t>213  Колбаса в/к Сервелат Рижский, ВЕС.,ТМ КОЛБАСНЫЙ СТАНДАРТ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</si>
  <si>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</si>
  <si>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</si>
  <si>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</si>
  <si>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</si>
  <si>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</si>
  <si>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</si>
  <si>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</si>
  <si>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</si>
  <si>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</si>
  <si>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</si>
  <si>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</si>
  <si>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</si>
  <si>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</si>
  <si>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</si>
  <si>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</si>
  <si>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</si>
  <si>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</si>
  <si>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то же что и 256, 326</t>
  </si>
  <si>
    <t>257  Сосиски Молочные оригинальные ТМ Особый рецепт, ВЕС.   ПОКОМ</t>
  </si>
  <si>
    <t>259  Сосиски Сливочные Дугушка, ВЕС.   ПОКОМ</t>
  </si>
  <si>
    <t>нет потребности (филиала обнуляет заказы)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</si>
  <si>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</si>
  <si>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</si>
  <si>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</si>
  <si>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</si>
  <si>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</si>
  <si>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сети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</si>
  <si>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</si>
  <si>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</si>
  <si>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</si>
  <si>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</si>
  <si>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</si>
  <si>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</si>
  <si>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</si>
  <si>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16,05,24 филиал обнулил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</si>
  <si>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</si>
  <si>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</si>
  <si>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</si>
  <si>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</si>
  <si>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</si>
  <si>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</si>
  <si>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</si>
  <si>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</si>
  <si>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</si>
  <si>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</si>
  <si>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</si>
  <si>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</si>
  <si>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</si>
  <si>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</si>
  <si>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</si>
  <si>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</si>
  <si>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</si>
  <si>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</si>
  <si>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</si>
  <si>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</si>
  <si>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</si>
  <si>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ротация</t>
  </si>
  <si>
    <t>376  Сардельки Сочинки с сочным окороком ТМ Стародворье полиамид мгс ф/в 0,4 кг СК3</t>
  </si>
  <si>
    <t>не правильно поставлен приход / то же что и 381 (задвоенное СКЮ)</t>
  </si>
  <si>
    <t>381  Сардельки Сочинки 0,4кг ТМ Стародворье  ПОКОМ</t>
  </si>
  <si>
    <t>то же что и 376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</si>
  <si>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</si>
  <si>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</si>
  <si>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</si>
  <si>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</si>
  <si>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</si>
  <si>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</si>
  <si>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</si>
  <si>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</si>
  <si>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</si>
  <si>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</si>
  <si>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400 Ветчина Сочинка ТМ Стародворье в оболочке полиамид 0,35 кг.  Поком</t>
  </si>
  <si>
    <t>417 П/к колбасы «Сочинка рубленая с сочным окороком» Весовой фиброуз ТМ «Стародворье»  Поком</t>
  </si>
  <si>
    <t>443 Сосиски Вязанка 450г Сливушки Сливочные газ/ср  Поком</t>
  </si>
  <si>
    <t>444 Сосиски Вязанка Молокуши вес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</si>
  <si>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</si>
  <si>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</si>
  <si>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</si>
  <si>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</si>
  <si>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</si>
  <si>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</si>
  <si>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</si>
  <si>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то же что 478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</si>
  <si>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</si>
  <si>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</si>
  <si>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перемещение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</si>
  <si>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</si>
  <si>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</si>
  <si>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новинка</t>
  </si>
  <si>
    <t>491 Сосиски Филейские 0,3 кг. ТМ Вязанка  ПОКОМ</t>
  </si>
  <si>
    <t>Деликатесы «Бекон Балыкбургский с натуральным копчением» ф/в 0,15 нарезка ТМ «Баварушка»</t>
  </si>
  <si>
    <t>с/к колбасы «Ветчина Балыкбургская с мраморным балыком» ф/в 0,1 нарезка ТМ «Баварушка»</t>
  </si>
  <si>
    <t>с/к колбасы «Филейбургская зернистая» ф/в 0,06 нарезка ТМ «Баварушка»</t>
  </si>
  <si>
    <t>то же что 477</t>
  </si>
  <si>
    <t>не правильно поставлен приход / то же что 367</t>
  </si>
  <si>
    <t>не правильно поставлен приход / то же что 394</t>
  </si>
  <si>
    <t>не правильно поставлен приход / то же что 470</t>
  </si>
  <si>
    <t>то же что 032 (задвоенное СКЮ)</t>
  </si>
  <si>
    <t>то же сто 016 (задвоенное СКЮ)</t>
  </si>
  <si>
    <t>нужно увеличить продажи / то же что 368</t>
  </si>
  <si>
    <t>нужно увеличить продажи / то же что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</si>
</sst>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4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4" fillId="0" borderId="1" xfId="1" applyNumberFormat="1" applyFont="1"/>
    <xf numFmtId="164" fontId="1" fillId="0" borderId="1" xfId="1" applyNumberFormat="1" applyFill="1"/>
    <xf numFmtId="164" fontId="1" fillId="4" borderId="1" xfId="1" applyNumberFormat="1" applyFill="1"/>
    <xf numFmtId="164" fontId="4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4" fillId="5" borderId="1" xfId="1" applyNumberFormat="1" applyFont="1" applyFill="1"/>
    <xf numFmtId="164" fontId="4" fillId="6" borderId="1" xfId="1" applyNumberFormat="1" applyFont="1" applyFill="1"/>
    <xf numFmtId="164" fontId="1" fillId="6" borderId="1" xfId="1" applyNumberFormat="1" applyFill="1"/>
    <xf numFmtId="164" fontId="5" fillId="6" borderId="1" xfId="1" applyNumberFormat="1" applyFont="1" applyFill="1"/>
    <xf numFmtId="164" fontId="6" fillId="4" borderId="1" xfId="1" applyNumberFormat="1" applyFon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23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C6" sqref="AC6"/>
    </sheetView>
  </sheetViews>
  <sheetFormatPr defaultRowHeight="15" x14ac:dyDescent="0.25"/>
  <cols>
    <col min="1" max="1" width="60" customWidth="1"/>
    <col min="2" max="2" width="3.85546875" customWidth="1"/>
    <col min="3" max="6" width="6.42578125" customWidth="1"/>
    <col min="7" max="7" width="5.140625" style="8" customWidth="1"/>
    <col min="8" max="8" width="5.140625" customWidth="1"/>
    <col min="9" max="9" width="13.5703125" customWidth="1"/>
    <col min="10" max="11" width="6.5703125" customWidth="1"/>
    <col min="12" max="13" width="1.140625" customWidth="1"/>
    <col min="14" max="19" width="6.5703125" customWidth="1"/>
    <col min="20" max="20" width="21.140625" customWidth="1"/>
    <col min="21" max="22" width="4.5703125" customWidth="1"/>
    <col min="23" max="28" width="6" customWidth="1"/>
    <col min="29" max="29" width="35.42578125" customWidth="1"/>
    <col min="30" max="50" width="8" customWidth="1"/>
  </cols>
  <sheetData>
    <row r="1" spans="1:50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13</v>
      </c>
      <c r="Q3" s="2" t="s">
        <v>14</v>
      </c>
      <c r="R3" s="3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21</v>
      </c>
      <c r="AD3" s="2" t="s">
        <v>22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25</v>
      </c>
      <c r="Q4" s="1" t="s">
        <v>26</v>
      </c>
      <c r="R4" s="1"/>
      <c r="S4" s="1"/>
      <c r="T4" s="1"/>
      <c r="U4" s="1"/>
      <c r="V4" s="1"/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SUM(E6:E423)</f>
        <v>37290.391000000003</v>
      </c>
      <c r="F5" s="4">
        <f>SUM(F6:F423)</f>
        <v>66621.505999999994</v>
      </c>
      <c r="G5" s="6"/>
      <c r="H5" s="1"/>
      <c r="I5" s="1"/>
      <c r="J5" s="4">
        <f t="shared" ref="J5:S5" si="0">SUM(J6:J423)</f>
        <v>38507.03</v>
      </c>
      <c r="K5" s="4">
        <f t="shared" si="0"/>
        <v>-1216.6390000000006</v>
      </c>
      <c r="L5" s="4">
        <f t="shared" si="0"/>
        <v>0</v>
      </c>
      <c r="M5" s="4">
        <f t="shared" si="0"/>
        <v>0</v>
      </c>
      <c r="N5" s="4">
        <f t="shared" si="0"/>
        <v>14104.867700000001</v>
      </c>
      <c r="O5" s="4">
        <f t="shared" si="0"/>
        <v>10017.5</v>
      </c>
      <c r="P5" s="4">
        <f t="shared" si="0"/>
        <v>10431.379799999999</v>
      </c>
      <c r="Q5" s="4">
        <f t="shared" si="0"/>
        <v>7458.0781999999999</v>
      </c>
      <c r="R5" s="4">
        <f t="shared" si="0"/>
        <v>13311.151400000001</v>
      </c>
      <c r="S5" s="4">
        <f t="shared" si="0"/>
        <v>0</v>
      </c>
      <c r="T5" s="1"/>
      <c r="U5" s="1"/>
      <c r="V5" s="1"/>
      <c r="W5" s="4">
        <f t="shared" ref="W5:AB5" si="1">SUM(W6:W423)</f>
        <v>7756.6027999999969</v>
      </c>
      <c r="X5" s="4">
        <f t="shared" si="1"/>
        <v>8156.5728000000026</v>
      </c>
      <c r="Y5" s="4">
        <f t="shared" si="1"/>
        <v>8384.078000000005</v>
      </c>
      <c r="Z5" s="4">
        <f t="shared" si="1"/>
        <v>7892.1762000000008</v>
      </c>
      <c r="AA5" s="4">
        <f t="shared" si="1"/>
        <v>8888.2060000000001</v>
      </c>
      <c r="AB5" s="4">
        <f t="shared" si="1"/>
        <v>9826.9189999999962</v>
      </c>
      <c r="AC5" s="1"/>
      <c r="AD5" s="4">
        <f>SUM(AD6:AD423)</f>
        <v>9744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33</v>
      </c>
      <c r="B6" s="1" t="s">
        <v>34</v>
      </c>
      <c r="C6" s="1">
        <v>2326.1210000000001</v>
      </c>
      <c r="D6" s="1">
        <v>1363.75</v>
      </c>
      <c r="E6" s="1">
        <v>882.43899999999996</v>
      </c>
      <c r="F6" s="1">
        <v>2416.5039999999999</v>
      </c>
      <c r="G6" s="6">
        <v>1</v>
      </c>
      <c r="H6" s="1">
        <v>50</v>
      </c>
      <c r="I6" s="1" t="s">
        <v>35</v>
      </c>
      <c r="J6" s="1">
        <v>810.1</v>
      </c>
      <c r="K6" s="1">
        <f t="shared" ref="K6:K37" si="2">E6-J6</f>
        <v>72.338999999999942</v>
      </c>
      <c r="L6" s="1"/>
      <c r="M6" s="1"/>
      <c r="N6" s="1"/>
      <c r="O6" s="1"/>
      <c r="P6" s="1"/>
      <c r="Q6" s="1">
        <f>E6/5</f>
        <v>176.48779999999999</v>
      </c>
      <c r="R6" s="5"/>
      <c r="S6" s="5"/>
      <c r="T6" s="1"/>
      <c r="U6" s="1">
        <f>(F6+O6+P6+R6)/Q6</f>
        <v>13.692187222006281</v>
      </c>
      <c r="V6" s="1">
        <f>(F6+O6+P6)/Q6</f>
        <v>13.692187222006281</v>
      </c>
      <c r="W6" s="1">
        <v>205.94880000000001</v>
      </c>
      <c r="X6" s="1">
        <v>211.49879999999999</v>
      </c>
      <c r="Y6" s="1">
        <v>252.36920000000001</v>
      </c>
      <c r="Z6" s="1">
        <v>200.90379999999999</v>
      </c>
      <c r="AA6" s="1">
        <v>252.1206</v>
      </c>
      <c r="AB6" s="1">
        <v>315.04160000000002</v>
      </c>
      <c r="AC6" s="1"/>
      <c r="AD6" s="1">
        <f>ROUND(R6*G6,0)</f>
        <v>0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36</v>
      </c>
      <c r="B7" s="1" t="s">
        <v>34</v>
      </c>
      <c r="C7" s="1">
        <v>78.424000000000007</v>
      </c>
      <c r="D7" s="1"/>
      <c r="E7" s="1">
        <v>50.396000000000001</v>
      </c>
      <c r="F7" s="1">
        <v>23.091999999999999</v>
      </c>
      <c r="G7" s="6">
        <v>1</v>
      </c>
      <c r="H7" s="1">
        <v>30</v>
      </c>
      <c r="I7" s="1" t="s">
        <v>37</v>
      </c>
      <c r="J7" s="1">
        <v>47.8</v>
      </c>
      <c r="K7" s="1">
        <f t="shared" si="2"/>
        <v>2.5960000000000036</v>
      </c>
      <c r="L7" s="1"/>
      <c r="M7" s="1"/>
      <c r="N7" s="1">
        <v>53.388000000000012</v>
      </c>
      <c r="O7" s="1"/>
      <c r="P7" s="1">
        <v>45</v>
      </c>
      <c r="Q7" s="1">
        <f t="shared" ref="Q7:Q70" si="3">E7/5</f>
        <v>10.0792</v>
      </c>
      <c r="R7" s="5">
        <f>10*Q7-P7-O7-F7</f>
        <v>32.700000000000003</v>
      </c>
      <c r="S7" s="5"/>
      <c r="T7" s="1"/>
      <c r="U7" s="1">
        <f t="shared" ref="U7:U70" si="4">(F7+O7+P7+R7)/Q7</f>
        <v>10</v>
      </c>
      <c r="V7" s="1">
        <f t="shared" ref="V7:V70" si="5">(F7+O7+P7)/Q7</f>
        <v>6.7556948964203505</v>
      </c>
      <c r="W7" s="1">
        <v>9.3328000000000007</v>
      </c>
      <c r="X7" s="1">
        <v>7.4626000000000001</v>
      </c>
      <c r="Y7" s="1">
        <v>11.9162</v>
      </c>
      <c r="Z7" s="1">
        <v>12.8596</v>
      </c>
      <c r="AA7" s="1">
        <v>11.334</v>
      </c>
      <c r="AB7" s="1">
        <v>12.457000000000001</v>
      </c>
      <c r="AC7" s="1"/>
      <c r="AD7" s="1">
        <f t="shared" ref="AD7:AD70" si="6">ROUND(R7*G7,0)</f>
        <v>33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38</v>
      </c>
      <c r="B8" s="1" t="s">
        <v>34</v>
      </c>
      <c r="C8" s="1">
        <v>466.67700000000002</v>
      </c>
      <c r="D8" s="1">
        <v>394.81599999999997</v>
      </c>
      <c r="E8" s="1">
        <v>416.43299999999999</v>
      </c>
      <c r="F8" s="1">
        <v>349.50900000000001</v>
      </c>
      <c r="G8" s="6">
        <v>1</v>
      </c>
      <c r="H8" s="1">
        <v>45</v>
      </c>
      <c r="I8" s="1" t="s">
        <v>35</v>
      </c>
      <c r="J8" s="1">
        <v>380.4</v>
      </c>
      <c r="K8" s="1">
        <f t="shared" si="2"/>
        <v>36.033000000000015</v>
      </c>
      <c r="L8" s="1"/>
      <c r="M8" s="1"/>
      <c r="N8" s="1">
        <v>43.035099999999723</v>
      </c>
      <c r="O8" s="1"/>
      <c r="P8" s="1">
        <v>405</v>
      </c>
      <c r="Q8" s="1">
        <f t="shared" si="3"/>
        <v>83.286599999999993</v>
      </c>
      <c r="R8" s="5">
        <f t="shared" ref="R8:R10" si="7">11*Q8-P8-O8-F8</f>
        <v>161.64359999999988</v>
      </c>
      <c r="S8" s="5"/>
      <c r="T8" s="1"/>
      <c r="U8" s="1">
        <f t="shared" si="4"/>
        <v>11</v>
      </c>
      <c r="V8" s="1">
        <f t="shared" si="5"/>
        <v>9.0591883928507109</v>
      </c>
      <c r="W8" s="1">
        <v>83.639799999999994</v>
      </c>
      <c r="X8" s="1">
        <v>63.122999999999998</v>
      </c>
      <c r="Y8" s="1">
        <v>66.405000000000001</v>
      </c>
      <c r="Z8" s="1">
        <v>64.63239999999999</v>
      </c>
      <c r="AA8" s="1">
        <v>74.362800000000007</v>
      </c>
      <c r="AB8" s="1">
        <v>74.168599999999998</v>
      </c>
      <c r="AC8" s="1" t="s">
        <v>39</v>
      </c>
      <c r="AD8" s="1">
        <f t="shared" si="6"/>
        <v>162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40</v>
      </c>
      <c r="B9" s="1" t="s">
        <v>34</v>
      </c>
      <c r="C9" s="1">
        <v>523.13199999999995</v>
      </c>
      <c r="D9" s="1">
        <v>593.58900000000006</v>
      </c>
      <c r="E9" s="1">
        <v>474.32400000000001</v>
      </c>
      <c r="F9" s="1">
        <v>511.84</v>
      </c>
      <c r="G9" s="6">
        <v>1</v>
      </c>
      <c r="H9" s="1">
        <v>45</v>
      </c>
      <c r="I9" s="1" t="s">
        <v>35</v>
      </c>
      <c r="J9" s="1">
        <v>445</v>
      </c>
      <c r="K9" s="1">
        <f t="shared" si="2"/>
        <v>29.324000000000012</v>
      </c>
      <c r="L9" s="1"/>
      <c r="M9" s="1"/>
      <c r="N9" s="1"/>
      <c r="O9" s="1"/>
      <c r="P9" s="1">
        <v>420</v>
      </c>
      <c r="Q9" s="1">
        <f t="shared" si="3"/>
        <v>94.864800000000002</v>
      </c>
      <c r="R9" s="5">
        <f t="shared" si="7"/>
        <v>111.6728</v>
      </c>
      <c r="S9" s="5"/>
      <c r="T9" s="1"/>
      <c r="U9" s="1">
        <f t="shared" si="4"/>
        <v>11</v>
      </c>
      <c r="V9" s="1">
        <f t="shared" si="5"/>
        <v>9.8228215312739806</v>
      </c>
      <c r="W9" s="1">
        <v>102.08759999999999</v>
      </c>
      <c r="X9" s="1">
        <v>100.86060000000001</v>
      </c>
      <c r="Y9" s="1">
        <v>81.186800000000005</v>
      </c>
      <c r="Z9" s="1">
        <v>78.501800000000003</v>
      </c>
      <c r="AA9" s="1">
        <v>96.584400000000002</v>
      </c>
      <c r="AB9" s="1">
        <v>85.889600000000002</v>
      </c>
      <c r="AC9" s="1"/>
      <c r="AD9" s="1">
        <f t="shared" si="6"/>
        <v>112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41</v>
      </c>
      <c r="B10" s="1" t="s">
        <v>34</v>
      </c>
      <c r="C10" s="1">
        <v>332.73899999999998</v>
      </c>
      <c r="D10" s="1">
        <v>123.152</v>
      </c>
      <c r="E10" s="1">
        <v>189.97</v>
      </c>
      <c r="F10" s="1">
        <v>237.02699999999999</v>
      </c>
      <c r="G10" s="6">
        <v>1</v>
      </c>
      <c r="H10" s="1">
        <v>40</v>
      </c>
      <c r="I10" s="1" t="s">
        <v>35</v>
      </c>
      <c r="J10" s="1">
        <v>182.4</v>
      </c>
      <c r="K10" s="1">
        <f t="shared" si="2"/>
        <v>7.5699999999999932</v>
      </c>
      <c r="L10" s="1"/>
      <c r="M10" s="1"/>
      <c r="N10" s="1"/>
      <c r="O10" s="1"/>
      <c r="P10" s="1">
        <v>90</v>
      </c>
      <c r="Q10" s="1">
        <f t="shared" si="3"/>
        <v>37.994</v>
      </c>
      <c r="R10" s="5">
        <f t="shared" si="7"/>
        <v>90.906999999999982</v>
      </c>
      <c r="S10" s="5"/>
      <c r="T10" s="1"/>
      <c r="U10" s="1">
        <f t="shared" si="4"/>
        <v>11</v>
      </c>
      <c r="V10" s="1">
        <f t="shared" si="5"/>
        <v>8.6073327367479067</v>
      </c>
      <c r="W10" s="1">
        <v>35.907400000000003</v>
      </c>
      <c r="X10" s="1">
        <v>31.0944</v>
      </c>
      <c r="Y10" s="1">
        <v>32.267800000000001</v>
      </c>
      <c r="Z10" s="1">
        <v>35.846400000000003</v>
      </c>
      <c r="AA10" s="1">
        <v>46.627200000000002</v>
      </c>
      <c r="AB10" s="1">
        <v>47.029800000000002</v>
      </c>
      <c r="AC10" s="1"/>
      <c r="AD10" s="1">
        <f t="shared" si="6"/>
        <v>91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3" t="s">
        <v>42</v>
      </c>
      <c r="B11" s="13" t="s">
        <v>43</v>
      </c>
      <c r="C11" s="13">
        <v>13</v>
      </c>
      <c r="D11" s="13"/>
      <c r="E11" s="13"/>
      <c r="F11" s="13">
        <v>13</v>
      </c>
      <c r="G11" s="14">
        <v>0</v>
      </c>
      <c r="H11" s="13">
        <v>31</v>
      </c>
      <c r="I11" s="13" t="s">
        <v>44</v>
      </c>
      <c r="J11" s="13">
        <v>8</v>
      </c>
      <c r="K11" s="13">
        <f t="shared" si="2"/>
        <v>-8</v>
      </c>
      <c r="L11" s="13"/>
      <c r="M11" s="13"/>
      <c r="N11" s="13"/>
      <c r="O11" s="13"/>
      <c r="P11" s="13"/>
      <c r="Q11" s="13">
        <f t="shared" si="3"/>
        <v>0</v>
      </c>
      <c r="R11" s="15"/>
      <c r="S11" s="15"/>
      <c r="T11" s="13"/>
      <c r="U11" s="13" t="e">
        <f t="shared" si="4"/>
        <v>#DIV/0!</v>
      </c>
      <c r="V11" s="13" t="e">
        <f t="shared" si="5"/>
        <v>#DIV/0!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1" t="s">
        <v>45</v>
      </c>
      <c r="AD11" s="13">
        <f t="shared" si="6"/>
        <v>0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46</v>
      </c>
      <c r="B12" s="1" t="s">
        <v>43</v>
      </c>
      <c r="C12" s="1">
        <v>379</v>
      </c>
      <c r="D12" s="1">
        <v>120</v>
      </c>
      <c r="E12" s="1">
        <v>205</v>
      </c>
      <c r="F12" s="1">
        <v>206</v>
      </c>
      <c r="G12" s="6">
        <v>0.45</v>
      </c>
      <c r="H12" s="1">
        <v>45</v>
      </c>
      <c r="I12" s="1" t="s">
        <v>35</v>
      </c>
      <c r="J12" s="1">
        <v>205</v>
      </c>
      <c r="K12" s="1">
        <f t="shared" si="2"/>
        <v>0</v>
      </c>
      <c r="L12" s="1"/>
      <c r="M12" s="1"/>
      <c r="N12" s="1"/>
      <c r="O12" s="1"/>
      <c r="P12" s="1">
        <v>150</v>
      </c>
      <c r="Q12" s="1">
        <f t="shared" si="3"/>
        <v>41</v>
      </c>
      <c r="R12" s="5">
        <f t="shared" ref="R12:R13" si="8">11*Q12-P12-O12-F12</f>
        <v>95</v>
      </c>
      <c r="S12" s="5"/>
      <c r="T12" s="1"/>
      <c r="U12" s="1">
        <f t="shared" si="4"/>
        <v>11</v>
      </c>
      <c r="V12" s="1">
        <f t="shared" si="5"/>
        <v>8.6829268292682933</v>
      </c>
      <c r="W12" s="1">
        <v>41.2</v>
      </c>
      <c r="X12" s="1">
        <v>40.6</v>
      </c>
      <c r="Y12" s="1">
        <v>36.4</v>
      </c>
      <c r="Z12" s="1">
        <v>30.4</v>
      </c>
      <c r="AA12" s="1">
        <v>39.799999999999997</v>
      </c>
      <c r="AB12" s="1">
        <v>49.6</v>
      </c>
      <c r="AC12" s="1"/>
      <c r="AD12" s="1">
        <f t="shared" si="6"/>
        <v>43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47</v>
      </c>
      <c r="B13" s="1" t="s">
        <v>43</v>
      </c>
      <c r="C13" s="1">
        <v>418</v>
      </c>
      <c r="D13" s="1">
        <v>420</v>
      </c>
      <c r="E13" s="1">
        <v>297</v>
      </c>
      <c r="F13" s="1">
        <v>357</v>
      </c>
      <c r="G13" s="6">
        <v>0.45</v>
      </c>
      <c r="H13" s="1">
        <v>45</v>
      </c>
      <c r="I13" s="1" t="s">
        <v>35</v>
      </c>
      <c r="J13" s="1">
        <v>389</v>
      </c>
      <c r="K13" s="1">
        <f t="shared" si="2"/>
        <v>-92</v>
      </c>
      <c r="L13" s="1"/>
      <c r="M13" s="1"/>
      <c r="N13" s="1"/>
      <c r="O13" s="1"/>
      <c r="P13" s="1">
        <v>180</v>
      </c>
      <c r="Q13" s="1">
        <f t="shared" si="3"/>
        <v>59.4</v>
      </c>
      <c r="R13" s="5">
        <f t="shared" si="8"/>
        <v>116.39999999999998</v>
      </c>
      <c r="S13" s="5"/>
      <c r="T13" s="1"/>
      <c r="U13" s="1">
        <f t="shared" si="4"/>
        <v>11</v>
      </c>
      <c r="V13" s="1">
        <f t="shared" si="5"/>
        <v>9.0404040404040398</v>
      </c>
      <c r="W13" s="1">
        <v>64.599999999999994</v>
      </c>
      <c r="X13" s="1">
        <v>47.2</v>
      </c>
      <c r="Y13" s="1">
        <v>58</v>
      </c>
      <c r="Z13" s="1">
        <v>37.200000000000003</v>
      </c>
      <c r="AA13" s="1">
        <v>49.4</v>
      </c>
      <c r="AB13" s="1">
        <v>56.8</v>
      </c>
      <c r="AC13" s="1" t="s">
        <v>48</v>
      </c>
      <c r="AD13" s="1">
        <f t="shared" si="6"/>
        <v>52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49</v>
      </c>
      <c r="B14" s="1" t="s">
        <v>43</v>
      </c>
      <c r="C14" s="1">
        <v>436</v>
      </c>
      <c r="D14" s="1"/>
      <c r="E14" s="1">
        <v>73</v>
      </c>
      <c r="F14" s="1">
        <v>287</v>
      </c>
      <c r="G14" s="6">
        <v>0.17</v>
      </c>
      <c r="H14" s="1">
        <v>180</v>
      </c>
      <c r="I14" s="1" t="s">
        <v>35</v>
      </c>
      <c r="J14" s="1">
        <v>73</v>
      </c>
      <c r="K14" s="1">
        <f t="shared" si="2"/>
        <v>0</v>
      </c>
      <c r="L14" s="1"/>
      <c r="M14" s="1"/>
      <c r="N14" s="1"/>
      <c r="O14" s="1"/>
      <c r="P14" s="1"/>
      <c r="Q14" s="1">
        <f t="shared" si="3"/>
        <v>14.6</v>
      </c>
      <c r="R14" s="5"/>
      <c r="S14" s="5"/>
      <c r="T14" s="1"/>
      <c r="U14" s="1">
        <f t="shared" si="4"/>
        <v>19.657534246575342</v>
      </c>
      <c r="V14" s="1">
        <f t="shared" si="5"/>
        <v>19.657534246575342</v>
      </c>
      <c r="W14" s="1">
        <v>20.2</v>
      </c>
      <c r="X14" s="1">
        <v>20.6</v>
      </c>
      <c r="Y14" s="1">
        <v>18</v>
      </c>
      <c r="Z14" s="1">
        <v>2.8</v>
      </c>
      <c r="AA14" s="1">
        <v>3.4</v>
      </c>
      <c r="AB14" s="1">
        <v>41</v>
      </c>
      <c r="AC14" s="1"/>
      <c r="AD14" s="1">
        <f t="shared" si="6"/>
        <v>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3" t="s">
        <v>50</v>
      </c>
      <c r="B15" s="13" t="s">
        <v>43</v>
      </c>
      <c r="C15" s="13">
        <v>1</v>
      </c>
      <c r="D15" s="13"/>
      <c r="E15" s="13"/>
      <c r="F15" s="13">
        <v>1</v>
      </c>
      <c r="G15" s="14">
        <v>0</v>
      </c>
      <c r="H15" s="13">
        <v>55</v>
      </c>
      <c r="I15" s="13" t="s">
        <v>44</v>
      </c>
      <c r="J15" s="13"/>
      <c r="K15" s="13">
        <f t="shared" si="2"/>
        <v>0</v>
      </c>
      <c r="L15" s="13"/>
      <c r="M15" s="13"/>
      <c r="N15" s="13"/>
      <c r="O15" s="13"/>
      <c r="P15" s="13"/>
      <c r="Q15" s="13">
        <f t="shared" si="3"/>
        <v>0</v>
      </c>
      <c r="R15" s="15"/>
      <c r="S15" s="15"/>
      <c r="T15" s="13"/>
      <c r="U15" s="13" t="e">
        <f t="shared" si="4"/>
        <v>#DIV/0!</v>
      </c>
      <c r="V15" s="13" t="e">
        <f t="shared" si="5"/>
        <v>#DIV/0!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/>
      <c r="AD15" s="13">
        <f t="shared" si="6"/>
        <v>0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51</v>
      </c>
      <c r="B16" s="1" t="s">
        <v>43</v>
      </c>
      <c r="C16" s="1">
        <v>153</v>
      </c>
      <c r="D16" s="1">
        <v>444</v>
      </c>
      <c r="E16" s="1">
        <v>113</v>
      </c>
      <c r="F16" s="1">
        <v>419</v>
      </c>
      <c r="G16" s="6">
        <v>0.3</v>
      </c>
      <c r="H16" s="1">
        <v>40</v>
      </c>
      <c r="I16" s="1" t="s">
        <v>35</v>
      </c>
      <c r="J16" s="1">
        <v>125</v>
      </c>
      <c r="K16" s="1">
        <f t="shared" si="2"/>
        <v>-12</v>
      </c>
      <c r="L16" s="1"/>
      <c r="M16" s="1"/>
      <c r="N16" s="1">
        <v>324.39999999999998</v>
      </c>
      <c r="O16" s="1">
        <v>324</v>
      </c>
      <c r="P16" s="1"/>
      <c r="Q16" s="1">
        <f t="shared" si="3"/>
        <v>22.6</v>
      </c>
      <c r="R16" s="5"/>
      <c r="S16" s="5"/>
      <c r="T16" s="1"/>
      <c r="U16" s="1">
        <f t="shared" si="4"/>
        <v>32.876106194690266</v>
      </c>
      <c r="V16" s="1">
        <f t="shared" si="5"/>
        <v>32.876106194690266</v>
      </c>
      <c r="W16" s="1">
        <v>22.8</v>
      </c>
      <c r="X16" s="1">
        <v>21</v>
      </c>
      <c r="Y16" s="1">
        <v>44.2</v>
      </c>
      <c r="Z16" s="1">
        <v>43.4</v>
      </c>
      <c r="AA16" s="1">
        <v>24.8</v>
      </c>
      <c r="AB16" s="1">
        <v>34.6</v>
      </c>
      <c r="AC16" s="1"/>
      <c r="AD16" s="1">
        <f t="shared" si="6"/>
        <v>0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52</v>
      </c>
      <c r="B17" s="1" t="s">
        <v>43</v>
      </c>
      <c r="C17" s="1">
        <v>176</v>
      </c>
      <c r="D17" s="1">
        <v>330</v>
      </c>
      <c r="E17" s="1">
        <v>86</v>
      </c>
      <c r="F17" s="1">
        <v>354</v>
      </c>
      <c r="G17" s="6">
        <v>0.4</v>
      </c>
      <c r="H17" s="1">
        <v>50</v>
      </c>
      <c r="I17" s="1" t="s">
        <v>35</v>
      </c>
      <c r="J17" s="1">
        <v>86</v>
      </c>
      <c r="K17" s="1">
        <f t="shared" si="2"/>
        <v>0</v>
      </c>
      <c r="L17" s="1"/>
      <c r="M17" s="1"/>
      <c r="N17" s="1">
        <v>99</v>
      </c>
      <c r="O17" s="1">
        <v>150</v>
      </c>
      <c r="P17" s="1"/>
      <c r="Q17" s="1">
        <f t="shared" si="3"/>
        <v>17.2</v>
      </c>
      <c r="R17" s="5"/>
      <c r="S17" s="5"/>
      <c r="T17" s="1"/>
      <c r="U17" s="1">
        <f t="shared" si="4"/>
        <v>29.302325581395351</v>
      </c>
      <c r="V17" s="1">
        <f t="shared" si="5"/>
        <v>29.302325581395351</v>
      </c>
      <c r="W17" s="1">
        <v>19.2</v>
      </c>
      <c r="X17" s="1">
        <v>19.2</v>
      </c>
      <c r="Y17" s="1">
        <v>32</v>
      </c>
      <c r="Z17" s="1">
        <v>25</v>
      </c>
      <c r="AA17" s="1">
        <v>15</v>
      </c>
      <c r="AB17" s="1">
        <v>28</v>
      </c>
      <c r="AC17" s="1"/>
      <c r="AD17" s="1">
        <f t="shared" si="6"/>
        <v>0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53</v>
      </c>
      <c r="B18" s="1" t="s">
        <v>43</v>
      </c>
      <c r="C18" s="1">
        <v>474</v>
      </c>
      <c r="D18" s="1">
        <v>660</v>
      </c>
      <c r="E18" s="1">
        <v>241</v>
      </c>
      <c r="F18" s="1">
        <v>778</v>
      </c>
      <c r="G18" s="6">
        <v>0.17</v>
      </c>
      <c r="H18" s="1">
        <v>120</v>
      </c>
      <c r="I18" s="1" t="s">
        <v>35</v>
      </c>
      <c r="J18" s="1">
        <v>225</v>
      </c>
      <c r="K18" s="1">
        <f t="shared" si="2"/>
        <v>16</v>
      </c>
      <c r="L18" s="1"/>
      <c r="M18" s="1"/>
      <c r="N18" s="1">
        <v>230.6</v>
      </c>
      <c r="O18" s="1">
        <v>300</v>
      </c>
      <c r="P18" s="1"/>
      <c r="Q18" s="1">
        <f t="shared" si="3"/>
        <v>48.2</v>
      </c>
      <c r="R18" s="5"/>
      <c r="S18" s="5"/>
      <c r="T18" s="1"/>
      <c r="U18" s="1">
        <f t="shared" si="4"/>
        <v>22.365145228215766</v>
      </c>
      <c r="V18" s="1">
        <f t="shared" si="5"/>
        <v>22.365145228215766</v>
      </c>
      <c r="W18" s="1">
        <v>51.4</v>
      </c>
      <c r="X18" s="1">
        <v>47.8</v>
      </c>
      <c r="Y18" s="1">
        <v>76.599999999999994</v>
      </c>
      <c r="Z18" s="1">
        <v>63.6</v>
      </c>
      <c r="AA18" s="1">
        <v>13.8</v>
      </c>
      <c r="AB18" s="1">
        <v>36.4</v>
      </c>
      <c r="AC18" s="1"/>
      <c r="AD18" s="1">
        <f t="shared" si="6"/>
        <v>0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54</v>
      </c>
      <c r="B19" s="1" t="s">
        <v>43</v>
      </c>
      <c r="C19" s="1">
        <v>236</v>
      </c>
      <c r="D19" s="1">
        <v>24</v>
      </c>
      <c r="E19" s="1">
        <v>130</v>
      </c>
      <c r="F19" s="1">
        <v>105</v>
      </c>
      <c r="G19" s="6">
        <v>0.35</v>
      </c>
      <c r="H19" s="1">
        <v>45</v>
      </c>
      <c r="I19" s="1" t="s">
        <v>35</v>
      </c>
      <c r="J19" s="1">
        <v>130</v>
      </c>
      <c r="K19" s="1">
        <f t="shared" si="2"/>
        <v>0</v>
      </c>
      <c r="L19" s="1"/>
      <c r="M19" s="1"/>
      <c r="N19" s="1"/>
      <c r="O19" s="1"/>
      <c r="P19" s="1">
        <v>140</v>
      </c>
      <c r="Q19" s="1">
        <f t="shared" si="3"/>
        <v>26</v>
      </c>
      <c r="R19" s="5">
        <f t="shared" ref="R19:R22" si="9">11*Q19-P19-O19-F19</f>
        <v>41</v>
      </c>
      <c r="S19" s="5"/>
      <c r="T19" s="1"/>
      <c r="U19" s="1">
        <f t="shared" si="4"/>
        <v>11</v>
      </c>
      <c r="V19" s="1">
        <f t="shared" si="5"/>
        <v>9.4230769230769234</v>
      </c>
      <c r="W19" s="1">
        <v>25.8</v>
      </c>
      <c r="X19" s="1">
        <v>28.4</v>
      </c>
      <c r="Y19" s="1">
        <v>19.399999999999999</v>
      </c>
      <c r="Z19" s="1">
        <v>16.8</v>
      </c>
      <c r="AA19" s="1">
        <v>6.8</v>
      </c>
      <c r="AB19" s="1">
        <v>14.2</v>
      </c>
      <c r="AC19" s="1"/>
      <c r="AD19" s="1">
        <f t="shared" si="6"/>
        <v>14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55</v>
      </c>
      <c r="B20" s="1" t="s">
        <v>43</v>
      </c>
      <c r="C20" s="1">
        <v>236</v>
      </c>
      <c r="D20" s="1">
        <v>54</v>
      </c>
      <c r="E20" s="1">
        <v>163</v>
      </c>
      <c r="F20" s="1">
        <v>111</v>
      </c>
      <c r="G20" s="6">
        <v>0.35</v>
      </c>
      <c r="H20" s="1">
        <v>45</v>
      </c>
      <c r="I20" s="1" t="s">
        <v>35</v>
      </c>
      <c r="J20" s="1">
        <v>163</v>
      </c>
      <c r="K20" s="1">
        <f t="shared" si="2"/>
        <v>0</v>
      </c>
      <c r="L20" s="1"/>
      <c r="M20" s="1"/>
      <c r="N20" s="1"/>
      <c r="O20" s="1"/>
      <c r="P20" s="1">
        <v>160</v>
      </c>
      <c r="Q20" s="1">
        <f t="shared" si="3"/>
        <v>32.6</v>
      </c>
      <c r="R20" s="5">
        <f t="shared" si="9"/>
        <v>87.600000000000023</v>
      </c>
      <c r="S20" s="5"/>
      <c r="T20" s="1"/>
      <c r="U20" s="1">
        <f t="shared" si="4"/>
        <v>11</v>
      </c>
      <c r="V20" s="1">
        <f t="shared" si="5"/>
        <v>8.3128834355828225</v>
      </c>
      <c r="W20" s="1">
        <v>30</v>
      </c>
      <c r="X20" s="1">
        <v>26.6</v>
      </c>
      <c r="Y20" s="1">
        <v>21</v>
      </c>
      <c r="Z20" s="1">
        <v>25.4</v>
      </c>
      <c r="AA20" s="1">
        <v>30.8</v>
      </c>
      <c r="AB20" s="1">
        <v>34.200000000000003</v>
      </c>
      <c r="AC20" s="1"/>
      <c r="AD20" s="1">
        <f t="shared" si="6"/>
        <v>31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56</v>
      </c>
      <c r="B21" s="1" t="s">
        <v>34</v>
      </c>
      <c r="C21" s="1">
        <v>1569.942</v>
      </c>
      <c r="D21" s="1">
        <v>576.61</v>
      </c>
      <c r="E21" s="1">
        <v>765.02099999999996</v>
      </c>
      <c r="F21" s="1">
        <v>1278.806</v>
      </c>
      <c r="G21" s="6">
        <v>1</v>
      </c>
      <c r="H21" s="1">
        <v>55</v>
      </c>
      <c r="I21" s="1" t="s">
        <v>35</v>
      </c>
      <c r="J21" s="1">
        <v>732.46</v>
      </c>
      <c r="K21" s="1">
        <f t="shared" si="2"/>
        <v>32.560999999999922</v>
      </c>
      <c r="L21" s="1"/>
      <c r="M21" s="1"/>
      <c r="N21" s="1"/>
      <c r="O21" s="1"/>
      <c r="P21" s="1">
        <v>104.7890000000002</v>
      </c>
      <c r="Q21" s="1">
        <f t="shared" si="3"/>
        <v>153.0042</v>
      </c>
      <c r="R21" s="5">
        <f t="shared" si="9"/>
        <v>299.45119999999974</v>
      </c>
      <c r="S21" s="5"/>
      <c r="T21" s="1"/>
      <c r="U21" s="1">
        <f t="shared" si="4"/>
        <v>11</v>
      </c>
      <c r="V21" s="1">
        <f t="shared" si="5"/>
        <v>9.0428563398913244</v>
      </c>
      <c r="W21" s="1">
        <v>150.08940000000001</v>
      </c>
      <c r="X21" s="1">
        <v>167.91839999999999</v>
      </c>
      <c r="Y21" s="1">
        <v>132.97720000000001</v>
      </c>
      <c r="Z21" s="1">
        <v>140.29</v>
      </c>
      <c r="AA21" s="1">
        <v>207.2516</v>
      </c>
      <c r="AB21" s="1">
        <v>215.19900000000001</v>
      </c>
      <c r="AC21" s="1"/>
      <c r="AD21" s="1">
        <f t="shared" si="6"/>
        <v>299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57</v>
      </c>
      <c r="B22" s="1" t="s">
        <v>34</v>
      </c>
      <c r="C22" s="1">
        <v>4817.2820000000002</v>
      </c>
      <c r="D22" s="1">
        <v>1931.521</v>
      </c>
      <c r="E22" s="1">
        <v>2248.3519999999999</v>
      </c>
      <c r="F22" s="1">
        <v>4119.8019999999997</v>
      </c>
      <c r="G22" s="6">
        <v>1</v>
      </c>
      <c r="H22" s="1">
        <v>50</v>
      </c>
      <c r="I22" s="1" t="s">
        <v>35</v>
      </c>
      <c r="J22" s="1">
        <v>2241.3000000000002</v>
      </c>
      <c r="K22" s="1">
        <f t="shared" si="2"/>
        <v>7.0519999999996799</v>
      </c>
      <c r="L22" s="1"/>
      <c r="M22" s="1"/>
      <c r="N22" s="1"/>
      <c r="O22" s="1"/>
      <c r="P22" s="1"/>
      <c r="Q22" s="1">
        <f t="shared" si="3"/>
        <v>449.67039999999997</v>
      </c>
      <c r="R22" s="5">
        <f t="shared" si="9"/>
        <v>826.57240000000002</v>
      </c>
      <c r="S22" s="5"/>
      <c r="T22" s="1"/>
      <c r="U22" s="1">
        <f t="shared" si="4"/>
        <v>11</v>
      </c>
      <c r="V22" s="1">
        <f t="shared" si="5"/>
        <v>9.1618260841718726</v>
      </c>
      <c r="W22" s="1">
        <v>447.18259999999998</v>
      </c>
      <c r="X22" s="1">
        <v>460.93419999999998</v>
      </c>
      <c r="Y22" s="1">
        <v>420.68939999999998</v>
      </c>
      <c r="Z22" s="1">
        <v>433.04599999999999</v>
      </c>
      <c r="AA22" s="1">
        <v>646.45699999999999</v>
      </c>
      <c r="AB22" s="1">
        <v>658.04359999999997</v>
      </c>
      <c r="AC22" s="1"/>
      <c r="AD22" s="1">
        <f t="shared" si="6"/>
        <v>827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3" t="s">
        <v>58</v>
      </c>
      <c r="B23" s="13" t="s">
        <v>34</v>
      </c>
      <c r="C23" s="13"/>
      <c r="D23" s="13">
        <v>1.5149999999999999</v>
      </c>
      <c r="E23" s="13"/>
      <c r="F23" s="13">
        <v>1.5149999999999999</v>
      </c>
      <c r="G23" s="14">
        <v>0</v>
      </c>
      <c r="H23" s="13" t="e">
        <v>#N/A</v>
      </c>
      <c r="I23" s="13" t="s">
        <v>44</v>
      </c>
      <c r="J23" s="13"/>
      <c r="K23" s="13">
        <f t="shared" si="2"/>
        <v>0</v>
      </c>
      <c r="L23" s="13"/>
      <c r="M23" s="13"/>
      <c r="N23" s="13"/>
      <c r="O23" s="13"/>
      <c r="P23" s="13"/>
      <c r="Q23" s="13">
        <f t="shared" si="3"/>
        <v>0</v>
      </c>
      <c r="R23" s="15"/>
      <c r="S23" s="15"/>
      <c r="T23" s="13"/>
      <c r="U23" s="13" t="e">
        <f t="shared" si="4"/>
        <v>#DIV/0!</v>
      </c>
      <c r="V23" s="13" t="e">
        <f t="shared" si="5"/>
        <v>#DIV/0!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/>
      <c r="AD23" s="13">
        <f t="shared" si="6"/>
        <v>0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3" t="s">
        <v>59</v>
      </c>
      <c r="B24" s="13" t="s">
        <v>34</v>
      </c>
      <c r="C24" s="13"/>
      <c r="D24" s="13">
        <v>1.492</v>
      </c>
      <c r="E24" s="13"/>
      <c r="F24" s="13">
        <v>1.492</v>
      </c>
      <c r="G24" s="14">
        <v>0</v>
      </c>
      <c r="H24" s="13" t="e">
        <v>#N/A</v>
      </c>
      <c r="I24" s="13" t="s">
        <v>44</v>
      </c>
      <c r="J24" s="13"/>
      <c r="K24" s="13">
        <f t="shared" si="2"/>
        <v>0</v>
      </c>
      <c r="L24" s="13"/>
      <c r="M24" s="13"/>
      <c r="N24" s="13"/>
      <c r="O24" s="13"/>
      <c r="P24" s="13"/>
      <c r="Q24" s="13">
        <f t="shared" si="3"/>
        <v>0</v>
      </c>
      <c r="R24" s="15"/>
      <c r="S24" s="15"/>
      <c r="T24" s="13"/>
      <c r="U24" s="13" t="e">
        <f t="shared" si="4"/>
        <v>#DIV/0!</v>
      </c>
      <c r="V24" s="13" t="e">
        <f t="shared" si="5"/>
        <v>#DIV/0!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/>
      <c r="AD24" s="13">
        <f t="shared" si="6"/>
        <v>0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60</v>
      </c>
      <c r="B25" s="1" t="s">
        <v>34</v>
      </c>
      <c r="C25" s="1">
        <v>2842.9780000000001</v>
      </c>
      <c r="D25" s="1">
        <v>1154.9100000000001</v>
      </c>
      <c r="E25" s="1">
        <v>1486.501</v>
      </c>
      <c r="F25" s="1">
        <v>2288.319</v>
      </c>
      <c r="G25" s="6">
        <v>1</v>
      </c>
      <c r="H25" s="1">
        <v>55</v>
      </c>
      <c r="I25" s="1" t="s">
        <v>35</v>
      </c>
      <c r="J25" s="1">
        <v>1422.8</v>
      </c>
      <c r="K25" s="1">
        <f t="shared" si="2"/>
        <v>63.701000000000022</v>
      </c>
      <c r="L25" s="1"/>
      <c r="M25" s="1"/>
      <c r="N25" s="1"/>
      <c r="O25" s="1"/>
      <c r="P25" s="1">
        <v>395.92700000000008</v>
      </c>
      <c r="Q25" s="1">
        <f t="shared" si="3"/>
        <v>297.30020000000002</v>
      </c>
      <c r="R25" s="5">
        <f t="shared" ref="R25:R41" si="10">11*Q25-P25-O25-F25</f>
        <v>586.05619999999999</v>
      </c>
      <c r="S25" s="5"/>
      <c r="T25" s="1"/>
      <c r="U25" s="1">
        <f t="shared" si="4"/>
        <v>11</v>
      </c>
      <c r="V25" s="1">
        <f t="shared" si="5"/>
        <v>9.0287393012180956</v>
      </c>
      <c r="W25" s="1">
        <v>292.92099999999999</v>
      </c>
      <c r="X25" s="1">
        <v>307.43680000000001</v>
      </c>
      <c r="Y25" s="1">
        <v>281.66680000000002</v>
      </c>
      <c r="Z25" s="1">
        <v>290.44920000000002</v>
      </c>
      <c r="AA25" s="1">
        <v>397.42520000000002</v>
      </c>
      <c r="AB25" s="1">
        <v>407.17680000000001</v>
      </c>
      <c r="AC25" s="1"/>
      <c r="AD25" s="1">
        <f t="shared" si="6"/>
        <v>586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61</v>
      </c>
      <c r="B26" s="1" t="s">
        <v>34</v>
      </c>
      <c r="C26" s="1">
        <v>35.015000000000001</v>
      </c>
      <c r="D26" s="1">
        <v>678.65300000000002</v>
      </c>
      <c r="E26" s="1">
        <v>198.209</v>
      </c>
      <c r="F26" s="1">
        <v>465.80599999999998</v>
      </c>
      <c r="G26" s="6">
        <v>1</v>
      </c>
      <c r="H26" s="1">
        <v>60</v>
      </c>
      <c r="I26" s="1" t="s">
        <v>35</v>
      </c>
      <c r="J26" s="1">
        <v>194.76</v>
      </c>
      <c r="K26" s="1">
        <f t="shared" si="2"/>
        <v>3.4490000000000123</v>
      </c>
      <c r="L26" s="1"/>
      <c r="M26" s="1"/>
      <c r="N26" s="1">
        <v>429.17919999999998</v>
      </c>
      <c r="O26" s="1">
        <v>360</v>
      </c>
      <c r="P26" s="1"/>
      <c r="Q26" s="1">
        <f t="shared" si="3"/>
        <v>39.641800000000003</v>
      </c>
      <c r="R26" s="5"/>
      <c r="S26" s="5"/>
      <c r="T26" s="1"/>
      <c r="U26" s="1">
        <f t="shared" si="4"/>
        <v>20.831697854285121</v>
      </c>
      <c r="V26" s="1">
        <f t="shared" si="5"/>
        <v>20.831697854285121</v>
      </c>
      <c r="W26" s="1">
        <v>41.6614</v>
      </c>
      <c r="X26" s="1">
        <v>45.095799999999997</v>
      </c>
      <c r="Y26" s="1">
        <v>64.254800000000003</v>
      </c>
      <c r="Z26" s="1">
        <v>63.476199999999992</v>
      </c>
      <c r="AA26" s="1">
        <v>45.796599999999998</v>
      </c>
      <c r="AB26" s="1">
        <v>58.317600000000013</v>
      </c>
      <c r="AC26" s="1"/>
      <c r="AD26" s="1">
        <f t="shared" si="6"/>
        <v>0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62</v>
      </c>
      <c r="B27" s="1" t="s">
        <v>34</v>
      </c>
      <c r="C27" s="1">
        <v>2766.8879999999999</v>
      </c>
      <c r="D27" s="1">
        <v>7679.4380000000001</v>
      </c>
      <c r="E27" s="1">
        <v>3511.8209999999999</v>
      </c>
      <c r="F27" s="1">
        <v>6231.5209999999997</v>
      </c>
      <c r="G27" s="6">
        <v>1</v>
      </c>
      <c r="H27" s="1">
        <v>60</v>
      </c>
      <c r="I27" s="1" t="s">
        <v>35</v>
      </c>
      <c r="J27" s="1">
        <v>3402.9</v>
      </c>
      <c r="K27" s="1">
        <f t="shared" si="2"/>
        <v>108.92099999999982</v>
      </c>
      <c r="L27" s="1"/>
      <c r="M27" s="1"/>
      <c r="N27" s="1">
        <v>800</v>
      </c>
      <c r="O27" s="1"/>
      <c r="P27" s="1">
        <v>474.35400000000033</v>
      </c>
      <c r="Q27" s="1">
        <f t="shared" si="3"/>
        <v>702.36419999999998</v>
      </c>
      <c r="R27" s="5">
        <f t="shared" si="10"/>
        <v>1020.1311999999998</v>
      </c>
      <c r="S27" s="5"/>
      <c r="T27" s="1"/>
      <c r="U27" s="1">
        <f t="shared" si="4"/>
        <v>11</v>
      </c>
      <c r="V27" s="1">
        <f t="shared" si="5"/>
        <v>9.5475751753862177</v>
      </c>
      <c r="W27" s="1">
        <v>727.23400000000004</v>
      </c>
      <c r="X27" s="1">
        <v>809.16180000000008</v>
      </c>
      <c r="Y27" s="1">
        <v>786.49440000000004</v>
      </c>
      <c r="Z27" s="1">
        <v>817.29719999999998</v>
      </c>
      <c r="AA27" s="1">
        <v>945.35599999999999</v>
      </c>
      <c r="AB27" s="1">
        <v>891.83619999999996</v>
      </c>
      <c r="AC27" s="1"/>
      <c r="AD27" s="1">
        <f t="shared" si="6"/>
        <v>1020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63</v>
      </c>
      <c r="B28" s="1" t="s">
        <v>34</v>
      </c>
      <c r="C28" s="1">
        <v>502.36700000000002</v>
      </c>
      <c r="D28" s="1">
        <v>74.09</v>
      </c>
      <c r="E28" s="1">
        <v>186.31</v>
      </c>
      <c r="F28" s="1">
        <v>359.74099999999999</v>
      </c>
      <c r="G28" s="6">
        <v>1</v>
      </c>
      <c r="H28" s="1">
        <v>50</v>
      </c>
      <c r="I28" s="1" t="s">
        <v>35</v>
      </c>
      <c r="J28" s="1">
        <v>177.35</v>
      </c>
      <c r="K28" s="1">
        <f t="shared" si="2"/>
        <v>8.960000000000008</v>
      </c>
      <c r="L28" s="1"/>
      <c r="M28" s="1"/>
      <c r="N28" s="1"/>
      <c r="O28" s="1"/>
      <c r="P28" s="1"/>
      <c r="Q28" s="1">
        <f t="shared" si="3"/>
        <v>37.262</v>
      </c>
      <c r="R28" s="5">
        <f>10*Q28-P28-O28-F28</f>
        <v>12.879000000000019</v>
      </c>
      <c r="S28" s="5"/>
      <c r="T28" s="1"/>
      <c r="U28" s="1">
        <f t="shared" si="4"/>
        <v>10</v>
      </c>
      <c r="V28" s="1">
        <f t="shared" si="5"/>
        <v>9.6543663786162845</v>
      </c>
      <c r="W28" s="1">
        <v>30.282800000000002</v>
      </c>
      <c r="X28" s="1">
        <v>27.958200000000001</v>
      </c>
      <c r="Y28" s="1">
        <v>29.9984</v>
      </c>
      <c r="Z28" s="1">
        <v>33.274000000000001</v>
      </c>
      <c r="AA28" s="1">
        <v>56.543799999999997</v>
      </c>
      <c r="AB28" s="1">
        <v>62.442799999999998</v>
      </c>
      <c r="AC28" s="1"/>
      <c r="AD28" s="1">
        <f t="shared" si="6"/>
        <v>13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64</v>
      </c>
      <c r="B29" s="1" t="s">
        <v>34</v>
      </c>
      <c r="C29" s="1">
        <v>2309.9169999999999</v>
      </c>
      <c r="D29" s="1">
        <v>1058.617</v>
      </c>
      <c r="E29" s="1">
        <v>1122.9449999999999</v>
      </c>
      <c r="F29" s="1">
        <v>2061.87</v>
      </c>
      <c r="G29" s="6">
        <v>1</v>
      </c>
      <c r="H29" s="1">
        <v>55</v>
      </c>
      <c r="I29" s="1" t="s">
        <v>35</v>
      </c>
      <c r="J29" s="1">
        <v>1086.25</v>
      </c>
      <c r="K29" s="1">
        <f t="shared" si="2"/>
        <v>36.694999999999936</v>
      </c>
      <c r="L29" s="1"/>
      <c r="M29" s="1"/>
      <c r="N29" s="1"/>
      <c r="O29" s="1"/>
      <c r="P29" s="1">
        <v>13.35799999999972</v>
      </c>
      <c r="Q29" s="1">
        <f t="shared" si="3"/>
        <v>224.589</v>
      </c>
      <c r="R29" s="5">
        <f t="shared" si="10"/>
        <v>395.2510000000002</v>
      </c>
      <c r="S29" s="5"/>
      <c r="T29" s="1"/>
      <c r="U29" s="1">
        <f t="shared" si="4"/>
        <v>11</v>
      </c>
      <c r="V29" s="1">
        <f t="shared" si="5"/>
        <v>9.2401141640953011</v>
      </c>
      <c r="W29" s="1">
        <v>224.6412</v>
      </c>
      <c r="X29" s="1">
        <v>248.17019999999999</v>
      </c>
      <c r="Y29" s="1">
        <v>225.506</v>
      </c>
      <c r="Z29" s="1">
        <v>234.01859999999999</v>
      </c>
      <c r="AA29" s="1">
        <v>330.95359999999999</v>
      </c>
      <c r="AB29" s="1">
        <v>341.26780000000002</v>
      </c>
      <c r="AC29" s="1"/>
      <c r="AD29" s="1">
        <f t="shared" si="6"/>
        <v>395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65</v>
      </c>
      <c r="B30" s="1" t="s">
        <v>34</v>
      </c>
      <c r="C30" s="1">
        <v>2670.8119999999999</v>
      </c>
      <c r="D30" s="1">
        <v>3861.9850000000001</v>
      </c>
      <c r="E30" s="1">
        <v>2164.837</v>
      </c>
      <c r="F30" s="1">
        <v>3825.0520000000001</v>
      </c>
      <c r="G30" s="6">
        <v>1</v>
      </c>
      <c r="H30" s="1">
        <v>60</v>
      </c>
      <c r="I30" s="1" t="s">
        <v>35</v>
      </c>
      <c r="J30" s="1">
        <v>2082.5</v>
      </c>
      <c r="K30" s="1">
        <f t="shared" si="2"/>
        <v>82.336999999999989</v>
      </c>
      <c r="L30" s="1"/>
      <c r="M30" s="1"/>
      <c r="N30" s="1">
        <v>900</v>
      </c>
      <c r="O30" s="1"/>
      <c r="P30" s="1">
        <v>254.25999999999979</v>
      </c>
      <c r="Q30" s="1">
        <f t="shared" si="3"/>
        <v>432.9674</v>
      </c>
      <c r="R30" s="5">
        <f t="shared" si="10"/>
        <v>683.32940000000008</v>
      </c>
      <c r="S30" s="5"/>
      <c r="T30" s="1"/>
      <c r="U30" s="1">
        <f t="shared" si="4"/>
        <v>11.000000000000002</v>
      </c>
      <c r="V30" s="1">
        <f t="shared" si="5"/>
        <v>9.4217532313056367</v>
      </c>
      <c r="W30" s="1">
        <v>447.91279999999989</v>
      </c>
      <c r="X30" s="1">
        <v>537.40359999999998</v>
      </c>
      <c r="Y30" s="1">
        <v>514.82240000000002</v>
      </c>
      <c r="Z30" s="1">
        <v>504.18740000000003</v>
      </c>
      <c r="AA30" s="1">
        <v>556.65480000000002</v>
      </c>
      <c r="AB30" s="1">
        <v>585.44179999999994</v>
      </c>
      <c r="AC30" s="1"/>
      <c r="AD30" s="1">
        <f t="shared" si="6"/>
        <v>683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66</v>
      </c>
      <c r="B31" s="1" t="s">
        <v>34</v>
      </c>
      <c r="C31" s="1">
        <v>2310.172</v>
      </c>
      <c r="D31" s="1">
        <v>2113.77</v>
      </c>
      <c r="E31" s="1">
        <v>1521.2070000000001</v>
      </c>
      <c r="F31" s="1">
        <v>2531.31</v>
      </c>
      <c r="G31" s="6">
        <v>1</v>
      </c>
      <c r="H31" s="1">
        <v>60</v>
      </c>
      <c r="I31" s="1" t="s">
        <v>35</v>
      </c>
      <c r="J31" s="1">
        <v>1477.6</v>
      </c>
      <c r="K31" s="1">
        <f t="shared" si="2"/>
        <v>43.607000000000198</v>
      </c>
      <c r="L31" s="1"/>
      <c r="M31" s="1"/>
      <c r="N31" s="1"/>
      <c r="O31" s="1"/>
      <c r="P31" s="1">
        <v>104.44199999999999</v>
      </c>
      <c r="Q31" s="1">
        <f t="shared" si="3"/>
        <v>304.2414</v>
      </c>
      <c r="R31" s="5">
        <f t="shared" si="10"/>
        <v>710.90340000000015</v>
      </c>
      <c r="S31" s="5"/>
      <c r="T31" s="1"/>
      <c r="U31" s="1">
        <f t="shared" si="4"/>
        <v>11</v>
      </c>
      <c r="V31" s="1">
        <f t="shared" si="5"/>
        <v>8.6633574523388326</v>
      </c>
      <c r="W31" s="1">
        <v>297.53960000000001</v>
      </c>
      <c r="X31" s="1">
        <v>310.11020000000002</v>
      </c>
      <c r="Y31" s="1">
        <v>320.78219999999999</v>
      </c>
      <c r="Z31" s="1">
        <v>320.28300000000002</v>
      </c>
      <c r="AA31" s="1">
        <v>432.8732</v>
      </c>
      <c r="AB31" s="1">
        <v>457.31799999999998</v>
      </c>
      <c r="AC31" s="1"/>
      <c r="AD31" s="1">
        <f t="shared" si="6"/>
        <v>711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67</v>
      </c>
      <c r="B32" s="1" t="s">
        <v>34</v>
      </c>
      <c r="C32" s="1">
        <v>1001.6849999999999</v>
      </c>
      <c r="D32" s="1">
        <v>264.60000000000002</v>
      </c>
      <c r="E32" s="1">
        <v>485.048</v>
      </c>
      <c r="F32" s="1">
        <v>702.27300000000002</v>
      </c>
      <c r="G32" s="6">
        <v>1</v>
      </c>
      <c r="H32" s="1">
        <v>60</v>
      </c>
      <c r="I32" s="1" t="s">
        <v>35</v>
      </c>
      <c r="J32" s="1">
        <v>463.76</v>
      </c>
      <c r="K32" s="1">
        <f t="shared" si="2"/>
        <v>21.288000000000011</v>
      </c>
      <c r="L32" s="1"/>
      <c r="M32" s="1"/>
      <c r="N32" s="1"/>
      <c r="O32" s="1"/>
      <c r="P32" s="1">
        <v>212.13900000000001</v>
      </c>
      <c r="Q32" s="1">
        <f t="shared" si="3"/>
        <v>97.009600000000006</v>
      </c>
      <c r="R32" s="5">
        <f t="shared" si="10"/>
        <v>152.69360000000006</v>
      </c>
      <c r="S32" s="5"/>
      <c r="T32" s="1"/>
      <c r="U32" s="1">
        <f t="shared" si="4"/>
        <v>11</v>
      </c>
      <c r="V32" s="1">
        <f t="shared" si="5"/>
        <v>9.4259949530768079</v>
      </c>
      <c r="W32" s="1">
        <v>98.561599999999999</v>
      </c>
      <c r="X32" s="1">
        <v>110.0718</v>
      </c>
      <c r="Y32" s="1">
        <v>79.892799999999994</v>
      </c>
      <c r="Z32" s="1">
        <v>83.241200000000006</v>
      </c>
      <c r="AA32" s="1">
        <v>131.0822</v>
      </c>
      <c r="AB32" s="1">
        <v>134.12979999999999</v>
      </c>
      <c r="AC32" s="1"/>
      <c r="AD32" s="1">
        <f t="shared" si="6"/>
        <v>153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68</v>
      </c>
      <c r="B33" s="1" t="s">
        <v>34</v>
      </c>
      <c r="C33" s="1">
        <v>1004.5069999999999</v>
      </c>
      <c r="D33" s="1">
        <v>365.38099999999997</v>
      </c>
      <c r="E33" s="1">
        <v>501.49900000000002</v>
      </c>
      <c r="F33" s="1">
        <v>783.154</v>
      </c>
      <c r="G33" s="6">
        <v>1</v>
      </c>
      <c r="H33" s="1">
        <v>60</v>
      </c>
      <c r="I33" s="1" t="s">
        <v>35</v>
      </c>
      <c r="J33" s="1">
        <v>475.65</v>
      </c>
      <c r="K33" s="1">
        <f t="shared" si="2"/>
        <v>25.849000000000046</v>
      </c>
      <c r="L33" s="1"/>
      <c r="M33" s="1"/>
      <c r="N33" s="1"/>
      <c r="O33" s="1"/>
      <c r="P33" s="1">
        <v>240.25700000000009</v>
      </c>
      <c r="Q33" s="1">
        <f t="shared" si="3"/>
        <v>100.2998</v>
      </c>
      <c r="R33" s="5">
        <f t="shared" si="10"/>
        <v>79.886799999999994</v>
      </c>
      <c r="S33" s="5"/>
      <c r="T33" s="1"/>
      <c r="U33" s="1">
        <f t="shared" si="4"/>
        <v>11</v>
      </c>
      <c r="V33" s="1">
        <f t="shared" si="5"/>
        <v>10.203519847497203</v>
      </c>
      <c r="W33" s="1">
        <v>104.38639999999999</v>
      </c>
      <c r="X33" s="1">
        <v>117.884</v>
      </c>
      <c r="Y33" s="1">
        <v>86.811199999999999</v>
      </c>
      <c r="Z33" s="1">
        <v>90.954399999999993</v>
      </c>
      <c r="AA33" s="1">
        <v>140.96639999999999</v>
      </c>
      <c r="AB33" s="1">
        <v>141.1524</v>
      </c>
      <c r="AC33" s="1"/>
      <c r="AD33" s="1">
        <f t="shared" si="6"/>
        <v>80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69</v>
      </c>
      <c r="B34" s="1" t="s">
        <v>34</v>
      </c>
      <c r="C34" s="1">
        <v>1156.9100000000001</v>
      </c>
      <c r="D34" s="1">
        <v>300.29700000000003</v>
      </c>
      <c r="E34" s="1">
        <v>565.73699999999997</v>
      </c>
      <c r="F34" s="1">
        <v>794.68100000000004</v>
      </c>
      <c r="G34" s="6">
        <v>1</v>
      </c>
      <c r="H34" s="1">
        <v>60</v>
      </c>
      <c r="I34" s="1" t="s">
        <v>35</v>
      </c>
      <c r="J34" s="1">
        <v>537.75</v>
      </c>
      <c r="K34" s="1">
        <f t="shared" si="2"/>
        <v>27.986999999999966</v>
      </c>
      <c r="L34" s="1"/>
      <c r="M34" s="1"/>
      <c r="N34" s="1"/>
      <c r="O34" s="1"/>
      <c r="P34" s="1">
        <v>258.71800000000007</v>
      </c>
      <c r="Q34" s="1">
        <f t="shared" si="3"/>
        <v>113.14739999999999</v>
      </c>
      <c r="R34" s="5">
        <f t="shared" si="10"/>
        <v>191.22239999999988</v>
      </c>
      <c r="S34" s="5"/>
      <c r="T34" s="1"/>
      <c r="U34" s="1">
        <f t="shared" si="4"/>
        <v>11</v>
      </c>
      <c r="V34" s="1">
        <f t="shared" si="5"/>
        <v>9.3099708875325486</v>
      </c>
      <c r="W34" s="1">
        <v>114.395</v>
      </c>
      <c r="X34" s="1">
        <v>130.7296</v>
      </c>
      <c r="Y34" s="1">
        <v>112.871</v>
      </c>
      <c r="Z34" s="1">
        <v>116.3308</v>
      </c>
      <c r="AA34" s="1">
        <v>158.8604</v>
      </c>
      <c r="AB34" s="1">
        <v>164.63579999999999</v>
      </c>
      <c r="AC34" s="1"/>
      <c r="AD34" s="1">
        <f t="shared" si="6"/>
        <v>191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70</v>
      </c>
      <c r="B35" s="1" t="s">
        <v>34</v>
      </c>
      <c r="C35" s="1">
        <v>100.791</v>
      </c>
      <c r="D35" s="1">
        <v>79.722999999999999</v>
      </c>
      <c r="E35" s="1">
        <v>75.727000000000004</v>
      </c>
      <c r="F35" s="1">
        <v>81.69</v>
      </c>
      <c r="G35" s="6">
        <v>1</v>
      </c>
      <c r="H35" s="1">
        <v>35</v>
      </c>
      <c r="I35" s="1" t="s">
        <v>35</v>
      </c>
      <c r="J35" s="1">
        <v>71.599999999999994</v>
      </c>
      <c r="K35" s="1">
        <f t="shared" si="2"/>
        <v>4.1270000000000095</v>
      </c>
      <c r="L35" s="1"/>
      <c r="M35" s="1"/>
      <c r="N35" s="1">
        <v>46.365300000000083</v>
      </c>
      <c r="O35" s="1"/>
      <c r="P35" s="1">
        <v>40.012999999999991</v>
      </c>
      <c r="Q35" s="1">
        <f t="shared" si="3"/>
        <v>15.1454</v>
      </c>
      <c r="R35" s="5">
        <f>10*Q35-P35-O35-F35</f>
        <v>29.751000000000019</v>
      </c>
      <c r="S35" s="5"/>
      <c r="T35" s="1"/>
      <c r="U35" s="1">
        <f t="shared" si="4"/>
        <v>10</v>
      </c>
      <c r="V35" s="1">
        <f t="shared" si="5"/>
        <v>8.0356411847821771</v>
      </c>
      <c r="W35" s="1">
        <v>14.451599999999999</v>
      </c>
      <c r="X35" s="1">
        <v>15.402200000000001</v>
      </c>
      <c r="Y35" s="1">
        <v>17.8308</v>
      </c>
      <c r="Z35" s="1">
        <v>22.246600000000001</v>
      </c>
      <c r="AA35" s="1">
        <v>20.476600000000001</v>
      </c>
      <c r="AB35" s="1">
        <v>12.686</v>
      </c>
      <c r="AC35" s="1"/>
      <c r="AD35" s="1">
        <f t="shared" si="6"/>
        <v>30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71</v>
      </c>
      <c r="B36" s="1" t="s">
        <v>34</v>
      </c>
      <c r="C36" s="1">
        <v>349.12599999999998</v>
      </c>
      <c r="D36" s="1">
        <v>386.30900000000003</v>
      </c>
      <c r="E36" s="1">
        <v>295.29199999999997</v>
      </c>
      <c r="F36" s="1">
        <v>380.58100000000002</v>
      </c>
      <c r="G36" s="6">
        <v>1</v>
      </c>
      <c r="H36" s="1">
        <v>30</v>
      </c>
      <c r="I36" s="1" t="s">
        <v>35</v>
      </c>
      <c r="J36" s="1">
        <v>287.7</v>
      </c>
      <c r="K36" s="1">
        <f t="shared" si="2"/>
        <v>7.5919999999999845</v>
      </c>
      <c r="L36" s="1"/>
      <c r="M36" s="1"/>
      <c r="N36" s="1">
        <v>221.24780000000021</v>
      </c>
      <c r="O36" s="1">
        <v>192.5</v>
      </c>
      <c r="P36" s="1">
        <v>144.6690000000001</v>
      </c>
      <c r="Q36" s="1">
        <f t="shared" si="3"/>
        <v>59.058399999999992</v>
      </c>
      <c r="R36" s="5"/>
      <c r="S36" s="5"/>
      <c r="T36" s="1"/>
      <c r="U36" s="1">
        <f t="shared" si="4"/>
        <v>12.153224604797966</v>
      </c>
      <c r="V36" s="1">
        <f t="shared" si="5"/>
        <v>12.153224604797966</v>
      </c>
      <c r="W36" s="1">
        <v>58.086599999999997</v>
      </c>
      <c r="X36" s="1">
        <v>49.3994</v>
      </c>
      <c r="Y36" s="1">
        <v>63.225999999999999</v>
      </c>
      <c r="Z36" s="1">
        <v>63.387</v>
      </c>
      <c r="AA36" s="1">
        <v>61.049199999999999</v>
      </c>
      <c r="AB36" s="1">
        <v>61.534000000000013</v>
      </c>
      <c r="AC36" s="1"/>
      <c r="AD36" s="1">
        <f t="shared" si="6"/>
        <v>0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72</v>
      </c>
      <c r="B37" s="1" t="s">
        <v>34</v>
      </c>
      <c r="C37" s="1">
        <v>405.10899999999998</v>
      </c>
      <c r="D37" s="1">
        <v>104.71</v>
      </c>
      <c r="E37" s="1">
        <v>185.51300000000001</v>
      </c>
      <c r="F37" s="1">
        <v>261.15300000000002</v>
      </c>
      <c r="G37" s="6">
        <v>1</v>
      </c>
      <c r="H37" s="1">
        <v>30</v>
      </c>
      <c r="I37" s="1" t="s">
        <v>35</v>
      </c>
      <c r="J37" s="1">
        <v>182.1</v>
      </c>
      <c r="K37" s="1">
        <f t="shared" si="2"/>
        <v>3.4130000000000109</v>
      </c>
      <c r="L37" s="1"/>
      <c r="M37" s="1"/>
      <c r="N37" s="1"/>
      <c r="O37" s="1"/>
      <c r="P37" s="1">
        <v>131.12439999999989</v>
      </c>
      <c r="Q37" s="1">
        <f t="shared" si="3"/>
        <v>37.102600000000002</v>
      </c>
      <c r="R37" s="5"/>
      <c r="S37" s="5"/>
      <c r="T37" s="1"/>
      <c r="U37" s="1">
        <f t="shared" si="4"/>
        <v>10.572773875685259</v>
      </c>
      <c r="V37" s="1">
        <f t="shared" si="5"/>
        <v>10.572773875685259</v>
      </c>
      <c r="W37" s="1">
        <v>41.8416</v>
      </c>
      <c r="X37" s="1">
        <v>41.603999999999999</v>
      </c>
      <c r="Y37" s="1">
        <v>41.108400000000003</v>
      </c>
      <c r="Z37" s="1">
        <v>34.425400000000003</v>
      </c>
      <c r="AA37" s="1">
        <v>49.938000000000002</v>
      </c>
      <c r="AB37" s="1">
        <v>53.852400000000003</v>
      </c>
      <c r="AC37" s="1"/>
      <c r="AD37" s="1">
        <f t="shared" si="6"/>
        <v>0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73</v>
      </c>
      <c r="B38" s="1" t="s">
        <v>34</v>
      </c>
      <c r="C38" s="1">
        <v>790.11</v>
      </c>
      <c r="D38" s="1">
        <v>159.73699999999999</v>
      </c>
      <c r="E38" s="1">
        <v>435.67599999999999</v>
      </c>
      <c r="F38" s="1">
        <v>433.50299999999999</v>
      </c>
      <c r="G38" s="6">
        <v>1</v>
      </c>
      <c r="H38" s="1">
        <v>30</v>
      </c>
      <c r="I38" s="1" t="s">
        <v>35</v>
      </c>
      <c r="J38" s="1">
        <v>439.9</v>
      </c>
      <c r="K38" s="1">
        <f t="shared" ref="K38:K69" si="11">E38-J38</f>
        <v>-4.2239999999999895</v>
      </c>
      <c r="L38" s="1"/>
      <c r="M38" s="1"/>
      <c r="N38" s="1"/>
      <c r="O38" s="1"/>
      <c r="P38" s="1">
        <v>319.40639999999991</v>
      </c>
      <c r="Q38" s="1">
        <f t="shared" si="3"/>
        <v>87.135199999999998</v>
      </c>
      <c r="R38" s="5">
        <f>10*Q38-P38-O38-F38</f>
        <v>118.44260000000003</v>
      </c>
      <c r="S38" s="5"/>
      <c r="T38" s="1"/>
      <c r="U38" s="1">
        <f t="shared" si="4"/>
        <v>9.9999999999999982</v>
      </c>
      <c r="V38" s="1">
        <f t="shared" si="5"/>
        <v>8.640703183099367</v>
      </c>
      <c r="W38" s="1">
        <v>84.205399999999997</v>
      </c>
      <c r="X38" s="1">
        <v>82.169000000000011</v>
      </c>
      <c r="Y38" s="1">
        <v>78.554600000000008</v>
      </c>
      <c r="Z38" s="1">
        <v>74.990399999999994</v>
      </c>
      <c r="AA38" s="1">
        <v>95.513800000000003</v>
      </c>
      <c r="AB38" s="1">
        <v>109.1118</v>
      </c>
      <c r="AC38" s="1"/>
      <c r="AD38" s="1">
        <f t="shared" si="6"/>
        <v>118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74</v>
      </c>
      <c r="B39" s="1" t="s">
        <v>34</v>
      </c>
      <c r="C39" s="1">
        <v>244.61</v>
      </c>
      <c r="D39" s="1">
        <v>105.633</v>
      </c>
      <c r="E39" s="1">
        <v>77.872</v>
      </c>
      <c r="F39" s="1">
        <v>236.10599999999999</v>
      </c>
      <c r="G39" s="6">
        <v>1</v>
      </c>
      <c r="H39" s="1">
        <v>45</v>
      </c>
      <c r="I39" s="1" t="s">
        <v>35</v>
      </c>
      <c r="J39" s="1">
        <v>76.2</v>
      </c>
      <c r="K39" s="1">
        <f t="shared" si="11"/>
        <v>1.671999999999997</v>
      </c>
      <c r="L39" s="1"/>
      <c r="M39" s="1"/>
      <c r="N39" s="1"/>
      <c r="O39" s="1"/>
      <c r="P39" s="1"/>
      <c r="Q39" s="1">
        <f t="shared" si="3"/>
        <v>15.574400000000001</v>
      </c>
      <c r="R39" s="5"/>
      <c r="S39" s="5"/>
      <c r="T39" s="1"/>
      <c r="U39" s="1">
        <f t="shared" si="4"/>
        <v>15.159877748099444</v>
      </c>
      <c r="V39" s="1">
        <f t="shared" si="5"/>
        <v>15.159877748099444</v>
      </c>
      <c r="W39" s="1">
        <v>19.877600000000001</v>
      </c>
      <c r="X39" s="1">
        <v>19.3614</v>
      </c>
      <c r="Y39" s="1">
        <v>20.766999999999999</v>
      </c>
      <c r="Z39" s="1">
        <v>17.829999999999998</v>
      </c>
      <c r="AA39" s="1">
        <v>32.825000000000003</v>
      </c>
      <c r="AB39" s="1">
        <v>30.616</v>
      </c>
      <c r="AC39" s="1"/>
      <c r="AD39" s="1">
        <f t="shared" si="6"/>
        <v>0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75</v>
      </c>
      <c r="B40" s="1" t="s">
        <v>34</v>
      </c>
      <c r="C40" s="1">
        <v>184.53700000000001</v>
      </c>
      <c r="D40" s="1">
        <v>41.189</v>
      </c>
      <c r="E40" s="1">
        <v>56.856000000000002</v>
      </c>
      <c r="F40" s="1">
        <v>151.42400000000001</v>
      </c>
      <c r="G40" s="6">
        <v>1</v>
      </c>
      <c r="H40" s="1">
        <v>40</v>
      </c>
      <c r="I40" s="1" t="s">
        <v>35</v>
      </c>
      <c r="J40" s="1">
        <v>54.7</v>
      </c>
      <c r="K40" s="1">
        <f t="shared" si="11"/>
        <v>2.1559999999999988</v>
      </c>
      <c r="L40" s="1"/>
      <c r="M40" s="1"/>
      <c r="N40" s="1"/>
      <c r="O40" s="1"/>
      <c r="P40" s="1"/>
      <c r="Q40" s="1">
        <f t="shared" si="3"/>
        <v>11.3712</v>
      </c>
      <c r="R40" s="5"/>
      <c r="S40" s="5"/>
      <c r="T40" s="1"/>
      <c r="U40" s="1">
        <f t="shared" si="4"/>
        <v>13.316448571830589</v>
      </c>
      <c r="V40" s="1">
        <f t="shared" si="5"/>
        <v>13.316448571830589</v>
      </c>
      <c r="W40" s="1">
        <v>11.324199999999999</v>
      </c>
      <c r="X40" s="1">
        <v>11.0396</v>
      </c>
      <c r="Y40" s="1">
        <v>8.5864000000000011</v>
      </c>
      <c r="Z40" s="1">
        <v>6.1886000000000001</v>
      </c>
      <c r="AA40" s="1">
        <v>20.017199999999999</v>
      </c>
      <c r="AB40" s="1">
        <v>20.000800000000002</v>
      </c>
      <c r="AC40" s="11" t="s">
        <v>45</v>
      </c>
      <c r="AD40" s="1">
        <f t="shared" si="6"/>
        <v>0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76</v>
      </c>
      <c r="B41" s="1" t="s">
        <v>34</v>
      </c>
      <c r="C41" s="1">
        <v>2011.5640000000001</v>
      </c>
      <c r="D41" s="1">
        <v>1103.325</v>
      </c>
      <c r="E41" s="1">
        <v>1461.806</v>
      </c>
      <c r="F41" s="1">
        <v>1435.009</v>
      </c>
      <c r="G41" s="6">
        <v>1</v>
      </c>
      <c r="H41" s="1">
        <v>40</v>
      </c>
      <c r="I41" s="1" t="s">
        <v>35</v>
      </c>
      <c r="J41" s="1">
        <v>1412.5</v>
      </c>
      <c r="K41" s="1">
        <f t="shared" si="11"/>
        <v>49.30600000000004</v>
      </c>
      <c r="L41" s="1"/>
      <c r="M41" s="1"/>
      <c r="N41" s="1">
        <v>89.030600000000732</v>
      </c>
      <c r="O41" s="1"/>
      <c r="P41" s="1">
        <v>987.36399999999981</v>
      </c>
      <c r="Q41" s="1">
        <f t="shared" si="3"/>
        <v>292.3612</v>
      </c>
      <c r="R41" s="5">
        <f t="shared" si="10"/>
        <v>793.60019999999986</v>
      </c>
      <c r="S41" s="5"/>
      <c r="T41" s="1"/>
      <c r="U41" s="1">
        <f t="shared" si="4"/>
        <v>10.999999999999998</v>
      </c>
      <c r="V41" s="1">
        <f t="shared" si="5"/>
        <v>8.2855488347975026</v>
      </c>
      <c r="W41" s="1">
        <v>273.11579999999998</v>
      </c>
      <c r="X41" s="1">
        <v>286.88</v>
      </c>
      <c r="Y41" s="1">
        <v>244.74420000000001</v>
      </c>
      <c r="Z41" s="1">
        <v>231.02080000000001</v>
      </c>
      <c r="AA41" s="1">
        <v>286.83139999999997</v>
      </c>
      <c r="AB41" s="1">
        <v>299.95119999999997</v>
      </c>
      <c r="AC41" s="1" t="s">
        <v>77</v>
      </c>
      <c r="AD41" s="1">
        <f t="shared" si="6"/>
        <v>794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78</v>
      </c>
      <c r="B42" s="1" t="s">
        <v>34</v>
      </c>
      <c r="C42" s="1">
        <v>208.73699999999999</v>
      </c>
      <c r="D42" s="1">
        <v>46.121000000000002</v>
      </c>
      <c r="E42" s="1">
        <v>102.807</v>
      </c>
      <c r="F42" s="1">
        <v>131.56</v>
      </c>
      <c r="G42" s="6">
        <v>1</v>
      </c>
      <c r="H42" s="1">
        <v>35</v>
      </c>
      <c r="I42" s="1" t="s">
        <v>35</v>
      </c>
      <c r="J42" s="1">
        <v>99.5</v>
      </c>
      <c r="K42" s="1">
        <f t="shared" si="11"/>
        <v>3.3070000000000022</v>
      </c>
      <c r="L42" s="1"/>
      <c r="M42" s="1"/>
      <c r="N42" s="1"/>
      <c r="O42" s="1"/>
      <c r="P42" s="1">
        <v>113.46</v>
      </c>
      <c r="Q42" s="1">
        <f t="shared" si="3"/>
        <v>20.561399999999999</v>
      </c>
      <c r="R42" s="5"/>
      <c r="S42" s="5"/>
      <c r="T42" s="1"/>
      <c r="U42" s="1">
        <f t="shared" si="4"/>
        <v>11.916503740017703</v>
      </c>
      <c r="V42" s="1">
        <f t="shared" si="5"/>
        <v>11.916503740017703</v>
      </c>
      <c r="W42" s="1">
        <v>23.465399999999999</v>
      </c>
      <c r="X42" s="1">
        <v>25.096</v>
      </c>
      <c r="Y42" s="1">
        <v>20.224</v>
      </c>
      <c r="Z42" s="1">
        <v>17.664999999999999</v>
      </c>
      <c r="AA42" s="1">
        <v>20.4238</v>
      </c>
      <c r="AB42" s="1">
        <v>21.325800000000001</v>
      </c>
      <c r="AC42" s="1"/>
      <c r="AD42" s="1">
        <f t="shared" si="6"/>
        <v>0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21" t="s">
        <v>79</v>
      </c>
      <c r="B43" s="21" t="s">
        <v>34</v>
      </c>
      <c r="C43" s="21">
        <v>1.37</v>
      </c>
      <c r="D43" s="21"/>
      <c r="E43" s="21"/>
      <c r="F43" s="21"/>
      <c r="G43" s="22">
        <v>0</v>
      </c>
      <c r="H43" s="21">
        <v>45</v>
      </c>
      <c r="I43" s="21" t="s">
        <v>35</v>
      </c>
      <c r="J43" s="21">
        <v>23.5</v>
      </c>
      <c r="K43" s="21">
        <f t="shared" si="11"/>
        <v>-23.5</v>
      </c>
      <c r="L43" s="21"/>
      <c r="M43" s="21"/>
      <c r="N43" s="21"/>
      <c r="O43" s="21"/>
      <c r="P43" s="21"/>
      <c r="Q43" s="21">
        <f t="shared" si="3"/>
        <v>0</v>
      </c>
      <c r="R43" s="23"/>
      <c r="S43" s="23"/>
      <c r="T43" s="21"/>
      <c r="U43" s="21" t="e">
        <f t="shared" si="4"/>
        <v>#DIV/0!</v>
      </c>
      <c r="V43" s="21" t="e">
        <f t="shared" si="5"/>
        <v>#DIV/0!</v>
      </c>
      <c r="W43" s="21">
        <v>0</v>
      </c>
      <c r="X43" s="21">
        <v>0</v>
      </c>
      <c r="Y43" s="21">
        <v>0</v>
      </c>
      <c r="Z43" s="21">
        <v>0.27400000000000002</v>
      </c>
      <c r="AA43" s="21">
        <v>0</v>
      </c>
      <c r="AB43" s="21">
        <v>0</v>
      </c>
      <c r="AC43" s="21" t="s">
        <v>80</v>
      </c>
      <c r="AD43" s="21">
        <f t="shared" si="6"/>
        <v>0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81</v>
      </c>
      <c r="B44" s="1" t="s">
        <v>34</v>
      </c>
      <c r="C44" s="1">
        <v>233.035</v>
      </c>
      <c r="D44" s="1">
        <v>250.584</v>
      </c>
      <c r="E44" s="1">
        <v>163.49100000000001</v>
      </c>
      <c r="F44" s="1">
        <v>254.46600000000001</v>
      </c>
      <c r="G44" s="6">
        <v>1</v>
      </c>
      <c r="H44" s="1">
        <v>30</v>
      </c>
      <c r="I44" s="1" t="s">
        <v>35</v>
      </c>
      <c r="J44" s="1">
        <v>171.2</v>
      </c>
      <c r="K44" s="1">
        <f t="shared" si="11"/>
        <v>-7.7089999999999748</v>
      </c>
      <c r="L44" s="1"/>
      <c r="M44" s="1"/>
      <c r="N44" s="1">
        <v>2.6894999999998959</v>
      </c>
      <c r="O44" s="1"/>
      <c r="P44" s="1">
        <v>93.152200000000079</v>
      </c>
      <c r="Q44" s="1">
        <f t="shared" si="3"/>
        <v>32.6982</v>
      </c>
      <c r="R44" s="5"/>
      <c r="S44" s="5"/>
      <c r="T44" s="1"/>
      <c r="U44" s="1">
        <f t="shared" si="4"/>
        <v>10.631111192665044</v>
      </c>
      <c r="V44" s="1">
        <f t="shared" si="5"/>
        <v>10.631111192665044</v>
      </c>
      <c r="W44" s="1">
        <v>37.688000000000002</v>
      </c>
      <c r="X44" s="1">
        <v>31.417200000000001</v>
      </c>
      <c r="Y44" s="1">
        <v>38.062800000000003</v>
      </c>
      <c r="Z44" s="1">
        <v>34.045200000000001</v>
      </c>
      <c r="AA44" s="1">
        <v>42.356000000000002</v>
      </c>
      <c r="AB44" s="1">
        <v>40.790399999999998</v>
      </c>
      <c r="AC44" s="1"/>
      <c r="AD44" s="1">
        <f t="shared" si="6"/>
        <v>0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82</v>
      </c>
      <c r="B45" s="1" t="s">
        <v>34</v>
      </c>
      <c r="C45" s="1">
        <v>60.518000000000001</v>
      </c>
      <c r="D45" s="1">
        <v>29.844000000000001</v>
      </c>
      <c r="E45" s="1">
        <v>18.420999999999999</v>
      </c>
      <c r="F45" s="1">
        <v>56.51</v>
      </c>
      <c r="G45" s="6">
        <v>1</v>
      </c>
      <c r="H45" s="1">
        <v>45</v>
      </c>
      <c r="I45" s="1" t="s">
        <v>35</v>
      </c>
      <c r="J45" s="1">
        <v>15.8</v>
      </c>
      <c r="K45" s="1">
        <f t="shared" si="11"/>
        <v>2.6209999999999987</v>
      </c>
      <c r="L45" s="1"/>
      <c r="M45" s="1"/>
      <c r="N45" s="1">
        <v>20</v>
      </c>
      <c r="O45" s="1"/>
      <c r="P45" s="1"/>
      <c r="Q45" s="1">
        <f t="shared" si="3"/>
        <v>3.6841999999999997</v>
      </c>
      <c r="R45" s="5"/>
      <c r="S45" s="5"/>
      <c r="T45" s="1"/>
      <c r="U45" s="1">
        <f t="shared" si="4"/>
        <v>15.338472395635417</v>
      </c>
      <c r="V45" s="1">
        <f t="shared" si="5"/>
        <v>15.338472395635417</v>
      </c>
      <c r="W45" s="1">
        <v>5.6466000000000003</v>
      </c>
      <c r="X45" s="1">
        <v>4.7921999999999993</v>
      </c>
      <c r="Y45" s="1">
        <v>4.2237999999999998</v>
      </c>
      <c r="Z45" s="1">
        <v>4.2316000000000003</v>
      </c>
      <c r="AA45" s="1">
        <v>8.2360000000000007</v>
      </c>
      <c r="AB45" s="1">
        <v>7.827</v>
      </c>
      <c r="AC45" s="1"/>
      <c r="AD45" s="1">
        <f t="shared" si="6"/>
        <v>0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83</v>
      </c>
      <c r="B46" s="1" t="s">
        <v>34</v>
      </c>
      <c r="C46" s="1">
        <v>59.265999999999998</v>
      </c>
      <c r="D46" s="1">
        <v>178.71600000000001</v>
      </c>
      <c r="E46" s="1">
        <v>38.429000000000002</v>
      </c>
      <c r="F46" s="1">
        <v>161.74700000000001</v>
      </c>
      <c r="G46" s="6">
        <v>1</v>
      </c>
      <c r="H46" s="1">
        <v>45</v>
      </c>
      <c r="I46" s="1" t="s">
        <v>35</v>
      </c>
      <c r="J46" s="1">
        <v>37.4</v>
      </c>
      <c r="K46" s="1">
        <f t="shared" si="11"/>
        <v>1.0290000000000035</v>
      </c>
      <c r="L46" s="1"/>
      <c r="M46" s="1"/>
      <c r="N46" s="1">
        <v>97.636299999999977</v>
      </c>
      <c r="O46" s="1"/>
      <c r="P46" s="1"/>
      <c r="Q46" s="1">
        <f t="shared" si="3"/>
        <v>7.6858000000000004</v>
      </c>
      <c r="R46" s="5"/>
      <c r="S46" s="5"/>
      <c r="T46" s="1"/>
      <c r="U46" s="1">
        <f t="shared" si="4"/>
        <v>21.044913997241668</v>
      </c>
      <c r="V46" s="1">
        <f t="shared" si="5"/>
        <v>21.044913997241668</v>
      </c>
      <c r="W46" s="1">
        <v>14.613200000000001</v>
      </c>
      <c r="X46" s="1">
        <v>25.610199999999999</v>
      </c>
      <c r="Y46" s="1">
        <v>24.459199999999999</v>
      </c>
      <c r="Z46" s="1">
        <v>24.373000000000001</v>
      </c>
      <c r="AA46" s="1">
        <v>20.9878</v>
      </c>
      <c r="AB46" s="1">
        <v>16.855799999999999</v>
      </c>
      <c r="AC46" s="1"/>
      <c r="AD46" s="1">
        <f t="shared" si="6"/>
        <v>0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84</v>
      </c>
      <c r="B47" s="1" t="s">
        <v>34</v>
      </c>
      <c r="C47" s="1">
        <v>122.62</v>
      </c>
      <c r="D47" s="1">
        <v>107.176</v>
      </c>
      <c r="E47" s="1">
        <v>51.75</v>
      </c>
      <c r="F47" s="1">
        <v>148.78100000000001</v>
      </c>
      <c r="G47" s="6">
        <v>1</v>
      </c>
      <c r="H47" s="1">
        <v>45</v>
      </c>
      <c r="I47" s="1" t="s">
        <v>35</v>
      </c>
      <c r="J47" s="1">
        <v>49.6</v>
      </c>
      <c r="K47" s="1">
        <f t="shared" si="11"/>
        <v>2.1499999999999986</v>
      </c>
      <c r="L47" s="1"/>
      <c r="M47" s="1"/>
      <c r="N47" s="1"/>
      <c r="O47" s="1"/>
      <c r="P47" s="1"/>
      <c r="Q47" s="1">
        <f t="shared" si="3"/>
        <v>10.35</v>
      </c>
      <c r="R47" s="5"/>
      <c r="S47" s="5"/>
      <c r="T47" s="1"/>
      <c r="U47" s="1">
        <f t="shared" si="4"/>
        <v>14.37497584541063</v>
      </c>
      <c r="V47" s="1">
        <f t="shared" si="5"/>
        <v>14.37497584541063</v>
      </c>
      <c r="W47" s="1">
        <v>15.0754</v>
      </c>
      <c r="X47" s="1">
        <v>16.316600000000001</v>
      </c>
      <c r="Y47" s="1">
        <v>14.8736</v>
      </c>
      <c r="Z47" s="1">
        <v>17.3126</v>
      </c>
      <c r="AA47" s="1">
        <v>22.465399999999999</v>
      </c>
      <c r="AB47" s="1">
        <v>19.415800000000001</v>
      </c>
      <c r="AC47" s="1"/>
      <c r="AD47" s="1">
        <f t="shared" si="6"/>
        <v>0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85</v>
      </c>
      <c r="B48" s="1" t="s">
        <v>43</v>
      </c>
      <c r="C48" s="1">
        <v>2066</v>
      </c>
      <c r="D48" s="1">
        <v>1002</v>
      </c>
      <c r="E48" s="1">
        <v>1632</v>
      </c>
      <c r="F48" s="1">
        <v>1017</v>
      </c>
      <c r="G48" s="6">
        <v>0.4</v>
      </c>
      <c r="H48" s="1">
        <v>45</v>
      </c>
      <c r="I48" s="1" t="s">
        <v>35</v>
      </c>
      <c r="J48" s="1">
        <v>1633</v>
      </c>
      <c r="K48" s="1">
        <f t="shared" si="11"/>
        <v>-1</v>
      </c>
      <c r="L48" s="1"/>
      <c r="M48" s="1"/>
      <c r="N48" s="1">
        <v>867.60000000000036</v>
      </c>
      <c r="O48" s="1"/>
      <c r="P48" s="1">
        <v>1372</v>
      </c>
      <c r="Q48" s="1">
        <f t="shared" si="3"/>
        <v>326.39999999999998</v>
      </c>
      <c r="R48" s="5">
        <f t="shared" ref="R48:R68" si="12">11*Q48-P48-O48-F48</f>
        <v>1201.3999999999996</v>
      </c>
      <c r="S48" s="5"/>
      <c r="T48" s="1"/>
      <c r="U48" s="1">
        <f t="shared" si="4"/>
        <v>11</v>
      </c>
      <c r="V48" s="1">
        <f t="shared" si="5"/>
        <v>7.3192401960784315</v>
      </c>
      <c r="W48" s="1">
        <v>293.60000000000002</v>
      </c>
      <c r="X48" s="1">
        <v>286.39999999999998</v>
      </c>
      <c r="Y48" s="1">
        <v>295</v>
      </c>
      <c r="Z48" s="1">
        <v>266.60000000000002</v>
      </c>
      <c r="AA48" s="1">
        <v>261.2</v>
      </c>
      <c r="AB48" s="1">
        <v>323</v>
      </c>
      <c r="AC48" s="1" t="s">
        <v>86</v>
      </c>
      <c r="AD48" s="1">
        <f t="shared" si="6"/>
        <v>481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87</v>
      </c>
      <c r="B49" s="1" t="s">
        <v>43</v>
      </c>
      <c r="C49" s="1">
        <v>317</v>
      </c>
      <c r="D49" s="1">
        <v>490</v>
      </c>
      <c r="E49" s="1">
        <v>242</v>
      </c>
      <c r="F49" s="1">
        <v>460</v>
      </c>
      <c r="G49" s="6">
        <v>0.45</v>
      </c>
      <c r="H49" s="1">
        <v>50</v>
      </c>
      <c r="I49" s="1" t="s">
        <v>35</v>
      </c>
      <c r="J49" s="1">
        <v>262</v>
      </c>
      <c r="K49" s="1">
        <f t="shared" si="11"/>
        <v>-20</v>
      </c>
      <c r="L49" s="1"/>
      <c r="M49" s="1"/>
      <c r="N49" s="1">
        <v>108.8</v>
      </c>
      <c r="O49" s="1">
        <v>100</v>
      </c>
      <c r="P49" s="1">
        <v>95.199999999999989</v>
      </c>
      <c r="Q49" s="1">
        <f t="shared" si="3"/>
        <v>48.4</v>
      </c>
      <c r="R49" s="5"/>
      <c r="S49" s="5"/>
      <c r="T49" s="1"/>
      <c r="U49" s="1">
        <f t="shared" si="4"/>
        <v>13.53719008264463</v>
      </c>
      <c r="V49" s="1">
        <f t="shared" si="5"/>
        <v>13.53719008264463</v>
      </c>
      <c r="W49" s="1">
        <v>59.6</v>
      </c>
      <c r="X49" s="1">
        <v>56.8</v>
      </c>
      <c r="Y49" s="1">
        <v>58.6</v>
      </c>
      <c r="Z49" s="1">
        <v>41.2</v>
      </c>
      <c r="AA49" s="1">
        <v>47.6</v>
      </c>
      <c r="AB49" s="1">
        <v>47.2</v>
      </c>
      <c r="AC49" s="1"/>
      <c r="AD49" s="1">
        <f t="shared" si="6"/>
        <v>0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88</v>
      </c>
      <c r="B50" s="1" t="s">
        <v>34</v>
      </c>
      <c r="C50" s="1">
        <v>1339.38</v>
      </c>
      <c r="D50" s="1">
        <v>498.65699999999998</v>
      </c>
      <c r="E50" s="1">
        <v>735.61300000000006</v>
      </c>
      <c r="F50" s="1">
        <v>998.14800000000002</v>
      </c>
      <c r="G50" s="6">
        <v>1</v>
      </c>
      <c r="H50" s="1">
        <v>45</v>
      </c>
      <c r="I50" s="1" t="s">
        <v>35</v>
      </c>
      <c r="J50" s="1">
        <v>700.6</v>
      </c>
      <c r="K50" s="1">
        <f t="shared" si="11"/>
        <v>35.013000000000034</v>
      </c>
      <c r="L50" s="1"/>
      <c r="M50" s="1"/>
      <c r="N50" s="1"/>
      <c r="O50" s="1"/>
      <c r="P50" s="1">
        <v>377.72699999999992</v>
      </c>
      <c r="Q50" s="1">
        <f t="shared" si="3"/>
        <v>147.12260000000001</v>
      </c>
      <c r="R50" s="5">
        <f t="shared" si="12"/>
        <v>242.47360000000015</v>
      </c>
      <c r="S50" s="5"/>
      <c r="T50" s="1"/>
      <c r="U50" s="1">
        <f t="shared" si="4"/>
        <v>11.000000000000002</v>
      </c>
      <c r="V50" s="1">
        <f t="shared" si="5"/>
        <v>9.3518942704927728</v>
      </c>
      <c r="W50" s="1">
        <v>147.7176</v>
      </c>
      <c r="X50" s="1">
        <v>167.60419999999999</v>
      </c>
      <c r="Y50" s="1">
        <v>139.39619999999999</v>
      </c>
      <c r="Z50" s="1">
        <v>146.99520000000001</v>
      </c>
      <c r="AA50" s="1">
        <v>200.7328</v>
      </c>
      <c r="AB50" s="1">
        <v>195.18700000000001</v>
      </c>
      <c r="AC50" s="1"/>
      <c r="AD50" s="1">
        <f t="shared" si="6"/>
        <v>242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89</v>
      </c>
      <c r="B51" s="1" t="s">
        <v>43</v>
      </c>
      <c r="C51" s="1">
        <v>712</v>
      </c>
      <c r="D51" s="1">
        <v>1602</v>
      </c>
      <c r="E51" s="1">
        <v>572</v>
      </c>
      <c r="F51" s="1">
        <v>1466</v>
      </c>
      <c r="G51" s="6">
        <v>0.35</v>
      </c>
      <c r="H51" s="1">
        <v>40</v>
      </c>
      <c r="I51" s="1" t="s">
        <v>35</v>
      </c>
      <c r="J51" s="1">
        <v>695</v>
      </c>
      <c r="K51" s="1">
        <f t="shared" si="11"/>
        <v>-123</v>
      </c>
      <c r="L51" s="1"/>
      <c r="M51" s="1"/>
      <c r="N51" s="1">
        <v>833.80000000000041</v>
      </c>
      <c r="O51" s="1">
        <v>840</v>
      </c>
      <c r="P51" s="1"/>
      <c r="Q51" s="1">
        <f t="shared" si="3"/>
        <v>114.4</v>
      </c>
      <c r="R51" s="5"/>
      <c r="S51" s="5"/>
      <c r="T51" s="1"/>
      <c r="U51" s="1">
        <f t="shared" si="4"/>
        <v>20.157342657342657</v>
      </c>
      <c r="V51" s="1">
        <f t="shared" si="5"/>
        <v>20.157342657342657</v>
      </c>
      <c r="W51" s="1">
        <v>143.80000000000001</v>
      </c>
      <c r="X51" s="1">
        <v>150.6</v>
      </c>
      <c r="Y51" s="1">
        <v>168.4</v>
      </c>
      <c r="Z51" s="1">
        <v>145.80000000000001</v>
      </c>
      <c r="AA51" s="1">
        <v>111.6</v>
      </c>
      <c r="AB51" s="1">
        <v>136.4</v>
      </c>
      <c r="AC51" s="1" t="s">
        <v>86</v>
      </c>
      <c r="AD51" s="1">
        <f t="shared" si="6"/>
        <v>0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90</v>
      </c>
      <c r="B52" s="1" t="s">
        <v>34</v>
      </c>
      <c r="C52" s="1">
        <v>559.81399999999996</v>
      </c>
      <c r="D52" s="1">
        <v>175.899</v>
      </c>
      <c r="E52" s="1">
        <v>187.21700000000001</v>
      </c>
      <c r="F52" s="1">
        <v>486.97300000000001</v>
      </c>
      <c r="G52" s="6">
        <v>1</v>
      </c>
      <c r="H52" s="1">
        <v>40</v>
      </c>
      <c r="I52" s="1" t="s">
        <v>35</v>
      </c>
      <c r="J52" s="1">
        <v>178</v>
      </c>
      <c r="K52" s="1">
        <f t="shared" si="11"/>
        <v>9.217000000000013</v>
      </c>
      <c r="L52" s="1"/>
      <c r="M52" s="1"/>
      <c r="N52" s="1"/>
      <c r="O52" s="1"/>
      <c r="P52" s="1"/>
      <c r="Q52" s="1">
        <f t="shared" si="3"/>
        <v>37.443400000000004</v>
      </c>
      <c r="R52" s="5"/>
      <c r="S52" s="5"/>
      <c r="T52" s="1"/>
      <c r="U52" s="1">
        <f t="shared" si="4"/>
        <v>13.005576416671563</v>
      </c>
      <c r="V52" s="1">
        <f t="shared" si="5"/>
        <v>13.005576416671563</v>
      </c>
      <c r="W52" s="1">
        <v>44.902000000000001</v>
      </c>
      <c r="X52" s="1">
        <v>40.473799999999997</v>
      </c>
      <c r="Y52" s="1">
        <v>47.9056</v>
      </c>
      <c r="Z52" s="1">
        <v>43.587800000000001</v>
      </c>
      <c r="AA52" s="1">
        <v>75.543599999999998</v>
      </c>
      <c r="AB52" s="1">
        <v>73.668199999999999</v>
      </c>
      <c r="AC52" s="1"/>
      <c r="AD52" s="1">
        <f t="shared" si="6"/>
        <v>0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91</v>
      </c>
      <c r="B53" s="1" t="s">
        <v>43</v>
      </c>
      <c r="C53" s="1">
        <v>1813</v>
      </c>
      <c r="D53" s="1"/>
      <c r="E53" s="1">
        <v>713</v>
      </c>
      <c r="F53" s="1">
        <v>905</v>
      </c>
      <c r="G53" s="6">
        <v>0.4</v>
      </c>
      <c r="H53" s="1">
        <v>40</v>
      </c>
      <c r="I53" s="1" t="s">
        <v>35</v>
      </c>
      <c r="J53" s="1">
        <v>738</v>
      </c>
      <c r="K53" s="1">
        <f t="shared" si="11"/>
        <v>-25</v>
      </c>
      <c r="L53" s="1"/>
      <c r="M53" s="1"/>
      <c r="N53" s="1"/>
      <c r="O53" s="1"/>
      <c r="P53" s="1"/>
      <c r="Q53" s="1">
        <f t="shared" si="3"/>
        <v>142.6</v>
      </c>
      <c r="R53" s="5">
        <f t="shared" si="12"/>
        <v>663.59999999999991</v>
      </c>
      <c r="S53" s="5"/>
      <c r="T53" s="1"/>
      <c r="U53" s="1">
        <f t="shared" si="4"/>
        <v>11</v>
      </c>
      <c r="V53" s="1">
        <f t="shared" si="5"/>
        <v>6.3464235624123422</v>
      </c>
      <c r="W53" s="1">
        <v>116.2</v>
      </c>
      <c r="X53" s="1">
        <v>122</v>
      </c>
      <c r="Y53" s="1">
        <v>187</v>
      </c>
      <c r="Z53" s="1">
        <v>173.4</v>
      </c>
      <c r="AA53" s="1">
        <v>148.6</v>
      </c>
      <c r="AB53" s="1">
        <v>254.6</v>
      </c>
      <c r="AC53" s="1"/>
      <c r="AD53" s="1">
        <f t="shared" si="6"/>
        <v>265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92</v>
      </c>
      <c r="B54" s="1" t="s">
        <v>43</v>
      </c>
      <c r="C54" s="1">
        <v>1100</v>
      </c>
      <c r="D54" s="1">
        <v>504</v>
      </c>
      <c r="E54" s="1">
        <v>697</v>
      </c>
      <c r="F54" s="1">
        <v>677</v>
      </c>
      <c r="G54" s="6">
        <v>0.4</v>
      </c>
      <c r="H54" s="1">
        <v>45</v>
      </c>
      <c r="I54" s="1" t="s">
        <v>35</v>
      </c>
      <c r="J54" s="1">
        <v>704</v>
      </c>
      <c r="K54" s="1">
        <f t="shared" si="11"/>
        <v>-7</v>
      </c>
      <c r="L54" s="1"/>
      <c r="M54" s="1"/>
      <c r="N54" s="1"/>
      <c r="O54" s="1"/>
      <c r="P54" s="1">
        <v>278</v>
      </c>
      <c r="Q54" s="1">
        <f t="shared" si="3"/>
        <v>139.4</v>
      </c>
      <c r="R54" s="5">
        <f t="shared" si="12"/>
        <v>578.40000000000009</v>
      </c>
      <c r="S54" s="5"/>
      <c r="T54" s="1"/>
      <c r="U54" s="1">
        <f t="shared" si="4"/>
        <v>11</v>
      </c>
      <c r="V54" s="1">
        <f t="shared" si="5"/>
        <v>6.8507890961262552</v>
      </c>
      <c r="W54" s="1">
        <v>125.2</v>
      </c>
      <c r="X54" s="1">
        <v>137.4</v>
      </c>
      <c r="Y54" s="1">
        <v>157.6</v>
      </c>
      <c r="Z54" s="1">
        <v>132.80000000000001</v>
      </c>
      <c r="AA54" s="1">
        <v>119.2</v>
      </c>
      <c r="AB54" s="1">
        <v>165.6</v>
      </c>
      <c r="AC54" s="1" t="s">
        <v>86</v>
      </c>
      <c r="AD54" s="1">
        <f t="shared" si="6"/>
        <v>231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93</v>
      </c>
      <c r="B55" s="1" t="s">
        <v>43</v>
      </c>
      <c r="C55" s="1">
        <v>999</v>
      </c>
      <c r="D55" s="1">
        <v>234</v>
      </c>
      <c r="E55" s="1">
        <v>680</v>
      </c>
      <c r="F55" s="1">
        <v>477</v>
      </c>
      <c r="G55" s="6">
        <v>0.4</v>
      </c>
      <c r="H55" s="1">
        <v>40</v>
      </c>
      <c r="I55" s="1" t="s">
        <v>35</v>
      </c>
      <c r="J55" s="1">
        <v>688</v>
      </c>
      <c r="K55" s="1">
        <f t="shared" si="11"/>
        <v>-8</v>
      </c>
      <c r="L55" s="1"/>
      <c r="M55" s="1"/>
      <c r="N55" s="1"/>
      <c r="O55" s="1"/>
      <c r="P55" s="1">
        <v>0</v>
      </c>
      <c r="Q55" s="1">
        <f t="shared" si="3"/>
        <v>136</v>
      </c>
      <c r="R55" s="5">
        <f t="shared" si="12"/>
        <v>1019</v>
      </c>
      <c r="S55" s="5"/>
      <c r="T55" s="1"/>
      <c r="U55" s="1">
        <f t="shared" si="4"/>
        <v>11</v>
      </c>
      <c r="V55" s="1">
        <f t="shared" si="5"/>
        <v>3.5073529411764706</v>
      </c>
      <c r="W55" s="1">
        <v>128.19999999999999</v>
      </c>
      <c r="X55" s="1">
        <v>123.2</v>
      </c>
      <c r="Y55" s="1">
        <v>85.6</v>
      </c>
      <c r="Z55" s="1">
        <v>86.2</v>
      </c>
      <c r="AA55" s="1">
        <v>131.19999999999999</v>
      </c>
      <c r="AB55" s="1">
        <v>135.19999999999999</v>
      </c>
      <c r="AC55" s="1" t="s">
        <v>94</v>
      </c>
      <c r="AD55" s="1">
        <f t="shared" si="6"/>
        <v>408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95</v>
      </c>
      <c r="B56" s="1" t="s">
        <v>34</v>
      </c>
      <c r="C56" s="1">
        <v>852.62900000000002</v>
      </c>
      <c r="D56" s="1">
        <v>789.84699999999998</v>
      </c>
      <c r="E56" s="1">
        <v>555.31600000000003</v>
      </c>
      <c r="F56" s="1">
        <v>954.76800000000003</v>
      </c>
      <c r="G56" s="6">
        <v>1</v>
      </c>
      <c r="H56" s="1">
        <v>50</v>
      </c>
      <c r="I56" s="1" t="s">
        <v>35</v>
      </c>
      <c r="J56" s="1">
        <v>533.70000000000005</v>
      </c>
      <c r="K56" s="1">
        <f t="shared" si="11"/>
        <v>21.615999999999985</v>
      </c>
      <c r="L56" s="1"/>
      <c r="M56" s="1"/>
      <c r="N56" s="1">
        <v>284.73709999999937</v>
      </c>
      <c r="O56" s="1">
        <v>325</v>
      </c>
      <c r="P56" s="1"/>
      <c r="Q56" s="1">
        <f t="shared" si="3"/>
        <v>111.06320000000001</v>
      </c>
      <c r="R56" s="5"/>
      <c r="S56" s="5"/>
      <c r="T56" s="1"/>
      <c r="U56" s="1">
        <f t="shared" si="4"/>
        <v>11.522880666143241</v>
      </c>
      <c r="V56" s="1">
        <f t="shared" si="5"/>
        <v>11.522880666143241</v>
      </c>
      <c r="W56" s="1">
        <v>108.2796</v>
      </c>
      <c r="X56" s="1">
        <v>111.861</v>
      </c>
      <c r="Y56" s="1">
        <v>110.22839999999999</v>
      </c>
      <c r="Z56" s="1">
        <v>117.0864</v>
      </c>
      <c r="AA56" s="1">
        <v>127.0626</v>
      </c>
      <c r="AB56" s="1">
        <v>135.21940000000001</v>
      </c>
      <c r="AC56" s="1"/>
      <c r="AD56" s="1">
        <f t="shared" si="6"/>
        <v>0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96</v>
      </c>
      <c r="B57" s="1" t="s">
        <v>34</v>
      </c>
      <c r="C57" s="1">
        <v>888.73800000000006</v>
      </c>
      <c r="D57" s="1">
        <v>1381.7429999999999</v>
      </c>
      <c r="E57" s="1">
        <v>597.28300000000002</v>
      </c>
      <c r="F57" s="1">
        <v>1484.0909999999999</v>
      </c>
      <c r="G57" s="6">
        <v>1</v>
      </c>
      <c r="H57" s="1">
        <v>50</v>
      </c>
      <c r="I57" s="1" t="s">
        <v>35</v>
      </c>
      <c r="J57" s="1">
        <v>581.15</v>
      </c>
      <c r="K57" s="1">
        <f t="shared" si="11"/>
        <v>16.133000000000038</v>
      </c>
      <c r="L57" s="1"/>
      <c r="M57" s="1"/>
      <c r="N57" s="1">
        <v>605.0033999999996</v>
      </c>
      <c r="O57" s="1">
        <v>600</v>
      </c>
      <c r="P57" s="1"/>
      <c r="Q57" s="1">
        <f t="shared" si="3"/>
        <v>119.45660000000001</v>
      </c>
      <c r="R57" s="5"/>
      <c r="S57" s="5"/>
      <c r="T57" s="1"/>
      <c r="U57" s="1">
        <f t="shared" si="4"/>
        <v>17.446428242558383</v>
      </c>
      <c r="V57" s="1">
        <f t="shared" si="5"/>
        <v>17.446428242558383</v>
      </c>
      <c r="W57" s="1">
        <v>133.57859999999999</v>
      </c>
      <c r="X57" s="1">
        <v>140.6224</v>
      </c>
      <c r="Y57" s="1">
        <v>155.78039999999999</v>
      </c>
      <c r="Z57" s="1">
        <v>145.21039999999999</v>
      </c>
      <c r="AA57" s="1">
        <v>141.38640000000001</v>
      </c>
      <c r="AB57" s="1">
        <v>150.98480000000001</v>
      </c>
      <c r="AC57" s="1"/>
      <c r="AD57" s="1">
        <f t="shared" si="6"/>
        <v>0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97</v>
      </c>
      <c r="B58" s="1" t="s">
        <v>34</v>
      </c>
      <c r="C58" s="1">
        <v>698.86300000000006</v>
      </c>
      <c r="D58" s="1">
        <v>688.65499999999997</v>
      </c>
      <c r="E58" s="1">
        <v>361.13799999999998</v>
      </c>
      <c r="F58" s="1">
        <v>831.41300000000001</v>
      </c>
      <c r="G58" s="6">
        <v>1</v>
      </c>
      <c r="H58" s="1">
        <v>55</v>
      </c>
      <c r="I58" s="1" t="s">
        <v>35</v>
      </c>
      <c r="J58" s="1">
        <v>352.5</v>
      </c>
      <c r="K58" s="1">
        <f t="shared" si="11"/>
        <v>8.6379999999999768</v>
      </c>
      <c r="L58" s="1"/>
      <c r="M58" s="1"/>
      <c r="N58" s="1">
        <v>119.7846000000001</v>
      </c>
      <c r="O58" s="1"/>
      <c r="P58" s="1"/>
      <c r="Q58" s="1">
        <f t="shared" si="3"/>
        <v>72.227599999999995</v>
      </c>
      <c r="R58" s="5"/>
      <c r="S58" s="5"/>
      <c r="T58" s="1"/>
      <c r="U58" s="1">
        <f t="shared" si="4"/>
        <v>11.511015179792768</v>
      </c>
      <c r="V58" s="1">
        <f t="shared" si="5"/>
        <v>11.511015179792768</v>
      </c>
      <c r="W58" s="1">
        <v>81.488799999999998</v>
      </c>
      <c r="X58" s="1">
        <v>90.099400000000003</v>
      </c>
      <c r="Y58" s="1">
        <v>101.4226</v>
      </c>
      <c r="Z58" s="1">
        <v>88.35499999999999</v>
      </c>
      <c r="AA58" s="1">
        <v>104.105</v>
      </c>
      <c r="AB58" s="1">
        <v>106.6932</v>
      </c>
      <c r="AC58" s="1"/>
      <c r="AD58" s="1">
        <f t="shared" si="6"/>
        <v>0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98</v>
      </c>
      <c r="B59" s="1" t="s">
        <v>34</v>
      </c>
      <c r="C59" s="1">
        <v>142.58500000000001</v>
      </c>
      <c r="D59" s="1">
        <v>98.266000000000005</v>
      </c>
      <c r="E59" s="1">
        <v>116.381</v>
      </c>
      <c r="F59" s="1">
        <v>93.066999999999993</v>
      </c>
      <c r="G59" s="6">
        <v>1</v>
      </c>
      <c r="H59" s="1">
        <v>40</v>
      </c>
      <c r="I59" s="1" t="s">
        <v>35</v>
      </c>
      <c r="J59" s="1">
        <v>105.5</v>
      </c>
      <c r="K59" s="1">
        <f t="shared" si="11"/>
        <v>10.881</v>
      </c>
      <c r="L59" s="1"/>
      <c r="M59" s="1"/>
      <c r="N59" s="1"/>
      <c r="O59" s="1"/>
      <c r="P59" s="1">
        <v>50</v>
      </c>
      <c r="Q59" s="1">
        <f t="shared" si="3"/>
        <v>23.276199999999999</v>
      </c>
      <c r="R59" s="5">
        <f t="shared" si="12"/>
        <v>112.97120000000002</v>
      </c>
      <c r="S59" s="5"/>
      <c r="T59" s="1"/>
      <c r="U59" s="1">
        <f t="shared" si="4"/>
        <v>11.000000000000002</v>
      </c>
      <c r="V59" s="1">
        <f t="shared" si="5"/>
        <v>6.1464929842500071</v>
      </c>
      <c r="W59" s="1">
        <v>24.135000000000002</v>
      </c>
      <c r="X59" s="1">
        <v>23.233000000000001</v>
      </c>
      <c r="Y59" s="1">
        <v>7.408199999999999</v>
      </c>
      <c r="Z59" s="1">
        <v>2.2742</v>
      </c>
      <c r="AA59" s="1">
        <v>20.2166</v>
      </c>
      <c r="AB59" s="1">
        <v>20.2166</v>
      </c>
      <c r="AC59" s="1"/>
      <c r="AD59" s="1">
        <f t="shared" si="6"/>
        <v>113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99</v>
      </c>
      <c r="B60" s="1" t="s">
        <v>34</v>
      </c>
      <c r="C60" s="1">
        <v>138.792</v>
      </c>
      <c r="D60" s="1">
        <v>101.938</v>
      </c>
      <c r="E60" s="1">
        <v>129.09700000000001</v>
      </c>
      <c r="F60" s="1">
        <v>85.165000000000006</v>
      </c>
      <c r="G60" s="6">
        <v>1</v>
      </c>
      <c r="H60" s="1">
        <v>40</v>
      </c>
      <c r="I60" s="1" t="s">
        <v>35</v>
      </c>
      <c r="J60" s="1">
        <v>118.1</v>
      </c>
      <c r="K60" s="1">
        <f t="shared" si="11"/>
        <v>10.997000000000014</v>
      </c>
      <c r="L60" s="1"/>
      <c r="M60" s="1"/>
      <c r="N60" s="1"/>
      <c r="O60" s="1"/>
      <c r="P60" s="1">
        <v>50</v>
      </c>
      <c r="Q60" s="1">
        <f t="shared" si="3"/>
        <v>25.819400000000002</v>
      </c>
      <c r="R60" s="5">
        <f t="shared" si="12"/>
        <v>148.84840000000003</v>
      </c>
      <c r="S60" s="5"/>
      <c r="T60" s="1"/>
      <c r="U60" s="1">
        <f t="shared" si="4"/>
        <v>11.000000000000002</v>
      </c>
      <c r="V60" s="1">
        <f t="shared" si="5"/>
        <v>5.23501708018002</v>
      </c>
      <c r="W60" s="1">
        <v>26.619199999999999</v>
      </c>
      <c r="X60" s="1">
        <v>26.3184</v>
      </c>
      <c r="Y60" s="1">
        <v>8.5998000000000001</v>
      </c>
      <c r="Z60" s="1">
        <v>3.8932000000000002</v>
      </c>
      <c r="AA60" s="1">
        <v>20.055599999999998</v>
      </c>
      <c r="AB60" s="1">
        <v>19.766999999999999</v>
      </c>
      <c r="AC60" s="1"/>
      <c r="AD60" s="1">
        <f t="shared" si="6"/>
        <v>149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100</v>
      </c>
      <c r="B61" s="1" t="s">
        <v>34</v>
      </c>
      <c r="C61" s="1">
        <v>40.363999999999997</v>
      </c>
      <c r="D61" s="1">
        <v>66.471000000000004</v>
      </c>
      <c r="E61" s="1">
        <v>47.774999999999999</v>
      </c>
      <c r="F61" s="1">
        <v>41.847999999999999</v>
      </c>
      <c r="G61" s="6">
        <v>1</v>
      </c>
      <c r="H61" s="1">
        <v>40</v>
      </c>
      <c r="I61" s="1" t="s">
        <v>35</v>
      </c>
      <c r="J61" s="1">
        <v>62.8</v>
      </c>
      <c r="K61" s="1">
        <f t="shared" si="11"/>
        <v>-15.024999999999999</v>
      </c>
      <c r="L61" s="1"/>
      <c r="M61" s="1"/>
      <c r="N61" s="1"/>
      <c r="O61" s="1"/>
      <c r="P61" s="1">
        <v>80</v>
      </c>
      <c r="Q61" s="1">
        <f t="shared" si="3"/>
        <v>9.5549999999999997</v>
      </c>
      <c r="R61" s="5"/>
      <c r="S61" s="5"/>
      <c r="T61" s="1"/>
      <c r="U61" s="1">
        <f t="shared" si="4"/>
        <v>12.752276295133438</v>
      </c>
      <c r="V61" s="1">
        <f t="shared" si="5"/>
        <v>12.752276295133438</v>
      </c>
      <c r="W61" s="1">
        <v>8.4239999999999995</v>
      </c>
      <c r="X61" s="1">
        <v>9.8084000000000007</v>
      </c>
      <c r="Y61" s="1">
        <v>3.7635999999999998</v>
      </c>
      <c r="Z61" s="1">
        <v>3.2488000000000001</v>
      </c>
      <c r="AA61" s="1">
        <v>0</v>
      </c>
      <c r="AB61" s="1">
        <v>0</v>
      </c>
      <c r="AC61" s="1"/>
      <c r="AD61" s="1">
        <f t="shared" si="6"/>
        <v>0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101</v>
      </c>
      <c r="B62" s="1" t="s">
        <v>43</v>
      </c>
      <c r="C62" s="1">
        <v>1225</v>
      </c>
      <c r="D62" s="1">
        <v>3138</v>
      </c>
      <c r="E62" s="1">
        <v>998</v>
      </c>
      <c r="F62" s="1">
        <v>2968</v>
      </c>
      <c r="G62" s="6">
        <v>0.4</v>
      </c>
      <c r="H62" s="1">
        <v>45</v>
      </c>
      <c r="I62" s="1" t="s">
        <v>35</v>
      </c>
      <c r="J62" s="1">
        <v>1441</v>
      </c>
      <c r="K62" s="1">
        <f t="shared" si="11"/>
        <v>-443</v>
      </c>
      <c r="L62" s="1"/>
      <c r="M62" s="1"/>
      <c r="N62" s="1">
        <v>2080.1999999999998</v>
      </c>
      <c r="O62" s="1">
        <v>2082</v>
      </c>
      <c r="P62" s="1"/>
      <c r="Q62" s="1">
        <f t="shared" si="3"/>
        <v>199.6</v>
      </c>
      <c r="R62" s="5"/>
      <c r="S62" s="5"/>
      <c r="T62" s="1"/>
      <c r="U62" s="1">
        <f t="shared" si="4"/>
        <v>25.30060120240481</v>
      </c>
      <c r="V62" s="1">
        <f t="shared" si="5"/>
        <v>25.30060120240481</v>
      </c>
      <c r="W62" s="1">
        <v>241</v>
      </c>
      <c r="X62" s="1">
        <v>312.60000000000002</v>
      </c>
      <c r="Y62" s="1">
        <v>331.6</v>
      </c>
      <c r="Z62" s="1">
        <v>300.2</v>
      </c>
      <c r="AA62" s="1">
        <v>249.2</v>
      </c>
      <c r="AB62" s="1">
        <v>377.8</v>
      </c>
      <c r="AC62" s="1" t="s">
        <v>86</v>
      </c>
      <c r="AD62" s="1">
        <f t="shared" si="6"/>
        <v>0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102</v>
      </c>
      <c r="B63" s="1" t="s">
        <v>34</v>
      </c>
      <c r="C63" s="1">
        <v>241.023</v>
      </c>
      <c r="D63" s="1">
        <v>322.255</v>
      </c>
      <c r="E63" s="1">
        <v>224.16900000000001</v>
      </c>
      <c r="F63" s="1">
        <v>304.92200000000003</v>
      </c>
      <c r="G63" s="6">
        <v>1</v>
      </c>
      <c r="H63" s="1">
        <v>40</v>
      </c>
      <c r="I63" s="1" t="s">
        <v>35</v>
      </c>
      <c r="J63" s="1">
        <v>230.6</v>
      </c>
      <c r="K63" s="1">
        <f t="shared" si="11"/>
        <v>-6.4309999999999832</v>
      </c>
      <c r="L63" s="1"/>
      <c r="M63" s="1"/>
      <c r="N63" s="1">
        <v>151.91909999999999</v>
      </c>
      <c r="O63" s="1">
        <v>161</v>
      </c>
      <c r="P63" s="1">
        <v>142.488</v>
      </c>
      <c r="Q63" s="1">
        <f t="shared" si="3"/>
        <v>44.833800000000004</v>
      </c>
      <c r="R63" s="5"/>
      <c r="S63" s="5"/>
      <c r="T63" s="1"/>
      <c r="U63" s="1">
        <f t="shared" si="4"/>
        <v>13.570342018744787</v>
      </c>
      <c r="V63" s="1">
        <f t="shared" si="5"/>
        <v>13.570342018744787</v>
      </c>
      <c r="W63" s="1">
        <v>46.401400000000002</v>
      </c>
      <c r="X63" s="1">
        <v>48.135599999999997</v>
      </c>
      <c r="Y63" s="1">
        <v>41.323</v>
      </c>
      <c r="Z63" s="1">
        <v>49.107999999999997</v>
      </c>
      <c r="AA63" s="1">
        <v>46.788600000000002</v>
      </c>
      <c r="AB63" s="1">
        <v>45.444600000000001</v>
      </c>
      <c r="AC63" s="1"/>
      <c r="AD63" s="1">
        <f t="shared" si="6"/>
        <v>0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103</v>
      </c>
      <c r="B64" s="1" t="s">
        <v>43</v>
      </c>
      <c r="C64" s="1">
        <v>1685</v>
      </c>
      <c r="D64" s="1">
        <v>1386</v>
      </c>
      <c r="E64" s="1">
        <v>796</v>
      </c>
      <c r="F64" s="1">
        <v>1912</v>
      </c>
      <c r="G64" s="6">
        <v>0.35</v>
      </c>
      <c r="H64" s="1">
        <v>40</v>
      </c>
      <c r="I64" s="1" t="s">
        <v>35</v>
      </c>
      <c r="J64" s="1">
        <v>811</v>
      </c>
      <c r="K64" s="1">
        <f t="shared" si="11"/>
        <v>-15</v>
      </c>
      <c r="L64" s="1"/>
      <c r="M64" s="1"/>
      <c r="N64" s="1">
        <v>523.59999999999991</v>
      </c>
      <c r="O64" s="1">
        <v>528</v>
      </c>
      <c r="P64" s="1"/>
      <c r="Q64" s="1">
        <f t="shared" si="3"/>
        <v>159.19999999999999</v>
      </c>
      <c r="R64" s="5"/>
      <c r="S64" s="5"/>
      <c r="T64" s="1"/>
      <c r="U64" s="1">
        <f t="shared" si="4"/>
        <v>15.326633165829147</v>
      </c>
      <c r="V64" s="1">
        <f t="shared" si="5"/>
        <v>15.326633165829147</v>
      </c>
      <c r="W64" s="1">
        <v>161</v>
      </c>
      <c r="X64" s="1">
        <v>172.6</v>
      </c>
      <c r="Y64" s="1">
        <v>226.4</v>
      </c>
      <c r="Z64" s="1">
        <v>200.6</v>
      </c>
      <c r="AA64" s="1">
        <v>159.4</v>
      </c>
      <c r="AB64" s="1">
        <v>255</v>
      </c>
      <c r="AC64" s="1"/>
      <c r="AD64" s="1">
        <f t="shared" si="6"/>
        <v>0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104</v>
      </c>
      <c r="B65" s="1" t="s">
        <v>43</v>
      </c>
      <c r="C65" s="1">
        <v>310</v>
      </c>
      <c r="D65" s="1">
        <v>1510</v>
      </c>
      <c r="E65" s="1">
        <v>40</v>
      </c>
      <c r="F65" s="1">
        <v>1489</v>
      </c>
      <c r="G65" s="6">
        <v>0.4</v>
      </c>
      <c r="H65" s="1">
        <v>50</v>
      </c>
      <c r="I65" s="1" t="s">
        <v>35</v>
      </c>
      <c r="J65" s="1">
        <v>337</v>
      </c>
      <c r="K65" s="1">
        <f t="shared" si="11"/>
        <v>-297</v>
      </c>
      <c r="L65" s="1"/>
      <c r="M65" s="1"/>
      <c r="N65" s="1">
        <v>726.80000000000018</v>
      </c>
      <c r="O65" s="1">
        <v>700</v>
      </c>
      <c r="P65" s="1"/>
      <c r="Q65" s="1">
        <f t="shared" si="3"/>
        <v>8</v>
      </c>
      <c r="R65" s="5"/>
      <c r="S65" s="5"/>
      <c r="T65" s="1"/>
      <c r="U65" s="1">
        <f t="shared" si="4"/>
        <v>273.625</v>
      </c>
      <c r="V65" s="1">
        <f t="shared" si="5"/>
        <v>273.625</v>
      </c>
      <c r="W65" s="1">
        <v>58.2</v>
      </c>
      <c r="X65" s="1">
        <v>73</v>
      </c>
      <c r="Y65" s="1">
        <v>129.19999999999999</v>
      </c>
      <c r="Z65" s="1">
        <v>86.4</v>
      </c>
      <c r="AA65" s="1">
        <v>42.8</v>
      </c>
      <c r="AB65" s="1">
        <v>64.400000000000006</v>
      </c>
      <c r="AC65" s="11" t="s">
        <v>45</v>
      </c>
      <c r="AD65" s="1">
        <f t="shared" si="6"/>
        <v>0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105</v>
      </c>
      <c r="B66" s="1" t="s">
        <v>43</v>
      </c>
      <c r="C66" s="1">
        <v>295</v>
      </c>
      <c r="D66" s="1">
        <v>1152</v>
      </c>
      <c r="E66" s="1">
        <v>270</v>
      </c>
      <c r="F66" s="1">
        <v>995</v>
      </c>
      <c r="G66" s="6">
        <v>0.45</v>
      </c>
      <c r="H66" s="1">
        <v>45</v>
      </c>
      <c r="I66" s="1" t="s">
        <v>35</v>
      </c>
      <c r="J66" s="1">
        <v>582</v>
      </c>
      <c r="K66" s="1">
        <f t="shared" si="11"/>
        <v>-312</v>
      </c>
      <c r="L66" s="1"/>
      <c r="M66" s="1"/>
      <c r="N66" s="1">
        <v>530.60000000000014</v>
      </c>
      <c r="O66" s="1">
        <v>516</v>
      </c>
      <c r="P66" s="1">
        <v>45</v>
      </c>
      <c r="Q66" s="1">
        <f t="shared" si="3"/>
        <v>54</v>
      </c>
      <c r="R66" s="5"/>
      <c r="S66" s="5"/>
      <c r="T66" s="1"/>
      <c r="U66" s="1">
        <f t="shared" si="4"/>
        <v>28.814814814814813</v>
      </c>
      <c r="V66" s="1">
        <f t="shared" si="5"/>
        <v>28.814814814814813</v>
      </c>
      <c r="W66" s="1">
        <v>64.8</v>
      </c>
      <c r="X66" s="1">
        <v>93</v>
      </c>
      <c r="Y66" s="1">
        <v>106</v>
      </c>
      <c r="Z66" s="1">
        <v>77.2</v>
      </c>
      <c r="AA66" s="1">
        <v>55.4</v>
      </c>
      <c r="AB66" s="1">
        <v>64.400000000000006</v>
      </c>
      <c r="AC66" s="1"/>
      <c r="AD66" s="1">
        <f t="shared" si="6"/>
        <v>0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 t="s">
        <v>106</v>
      </c>
      <c r="B67" s="1" t="s">
        <v>43</v>
      </c>
      <c r="C67" s="1">
        <v>421</v>
      </c>
      <c r="D67" s="1"/>
      <c r="E67" s="1">
        <v>151</v>
      </c>
      <c r="F67" s="1">
        <v>239</v>
      </c>
      <c r="G67" s="6">
        <v>0.4</v>
      </c>
      <c r="H67" s="1">
        <v>40</v>
      </c>
      <c r="I67" s="1" t="s">
        <v>35</v>
      </c>
      <c r="J67" s="1">
        <v>153</v>
      </c>
      <c r="K67" s="1">
        <f t="shared" si="11"/>
        <v>-2</v>
      </c>
      <c r="L67" s="1"/>
      <c r="M67" s="1"/>
      <c r="N67" s="1"/>
      <c r="O67" s="1"/>
      <c r="P67" s="1"/>
      <c r="Q67" s="1">
        <f t="shared" si="3"/>
        <v>30.2</v>
      </c>
      <c r="R67" s="5">
        <f t="shared" si="12"/>
        <v>93.199999999999989</v>
      </c>
      <c r="S67" s="5"/>
      <c r="T67" s="1"/>
      <c r="U67" s="1">
        <f t="shared" si="4"/>
        <v>11</v>
      </c>
      <c r="V67" s="1">
        <f t="shared" si="5"/>
        <v>7.9139072847682117</v>
      </c>
      <c r="W67" s="1">
        <v>28.2</v>
      </c>
      <c r="X67" s="1">
        <v>28.4</v>
      </c>
      <c r="Y67" s="1">
        <v>25.6</v>
      </c>
      <c r="Z67" s="1">
        <v>24.6</v>
      </c>
      <c r="AA67" s="1">
        <v>42.8</v>
      </c>
      <c r="AB67" s="1">
        <v>41.8</v>
      </c>
      <c r="AC67" s="1" t="s">
        <v>45</v>
      </c>
      <c r="AD67" s="1">
        <f t="shared" si="6"/>
        <v>37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107</v>
      </c>
      <c r="B68" s="1" t="s">
        <v>34</v>
      </c>
      <c r="C68" s="1">
        <v>503.416</v>
      </c>
      <c r="D68" s="1">
        <v>47.561999999999998</v>
      </c>
      <c r="E68" s="1">
        <v>270.76400000000001</v>
      </c>
      <c r="F68" s="1">
        <v>201.43100000000001</v>
      </c>
      <c r="G68" s="6">
        <v>1</v>
      </c>
      <c r="H68" s="1">
        <v>40</v>
      </c>
      <c r="I68" s="1" t="s">
        <v>35</v>
      </c>
      <c r="J68" s="1">
        <v>260.8</v>
      </c>
      <c r="K68" s="1">
        <f t="shared" si="11"/>
        <v>9.9639999999999986</v>
      </c>
      <c r="L68" s="1"/>
      <c r="M68" s="1"/>
      <c r="N68" s="1">
        <v>222.73780000000019</v>
      </c>
      <c r="O68" s="1"/>
      <c r="P68" s="1">
        <v>313.66699999999997</v>
      </c>
      <c r="Q68" s="1">
        <f t="shared" si="3"/>
        <v>54.152799999999999</v>
      </c>
      <c r="R68" s="5">
        <f t="shared" si="12"/>
        <v>80.582799999999992</v>
      </c>
      <c r="S68" s="5"/>
      <c r="T68" s="1"/>
      <c r="U68" s="1">
        <f t="shared" si="4"/>
        <v>11</v>
      </c>
      <c r="V68" s="1">
        <f t="shared" si="5"/>
        <v>9.5119365942296614</v>
      </c>
      <c r="W68" s="1">
        <v>57.642999999999986</v>
      </c>
      <c r="X68" s="1">
        <v>50.4574</v>
      </c>
      <c r="Y68" s="1">
        <v>56.348400000000012</v>
      </c>
      <c r="Z68" s="1">
        <v>69.995800000000003</v>
      </c>
      <c r="AA68" s="1">
        <v>62.325599999999987</v>
      </c>
      <c r="AB68" s="1">
        <v>51.133600000000001</v>
      </c>
      <c r="AC68" s="1"/>
      <c r="AD68" s="1">
        <f t="shared" si="6"/>
        <v>81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108</v>
      </c>
      <c r="B69" s="1" t="s">
        <v>34</v>
      </c>
      <c r="C69" s="1">
        <v>199.989</v>
      </c>
      <c r="D69" s="1">
        <v>308.05900000000003</v>
      </c>
      <c r="E69" s="1">
        <v>151.57300000000001</v>
      </c>
      <c r="F69" s="1">
        <v>326.69400000000002</v>
      </c>
      <c r="G69" s="6">
        <v>1</v>
      </c>
      <c r="H69" s="1">
        <v>30</v>
      </c>
      <c r="I69" s="1" t="s">
        <v>35</v>
      </c>
      <c r="J69" s="1">
        <v>138.1</v>
      </c>
      <c r="K69" s="1">
        <f t="shared" si="11"/>
        <v>13.473000000000013</v>
      </c>
      <c r="L69" s="1"/>
      <c r="M69" s="1"/>
      <c r="N69" s="1">
        <v>246.91300000000001</v>
      </c>
      <c r="O69" s="1">
        <v>216</v>
      </c>
      <c r="P69" s="1"/>
      <c r="Q69" s="1">
        <f t="shared" si="3"/>
        <v>30.314600000000002</v>
      </c>
      <c r="R69" s="5"/>
      <c r="S69" s="5"/>
      <c r="T69" s="1"/>
      <c r="U69" s="1">
        <f t="shared" si="4"/>
        <v>17.902066990822902</v>
      </c>
      <c r="V69" s="1">
        <f t="shared" si="5"/>
        <v>17.902066990822902</v>
      </c>
      <c r="W69" s="1">
        <v>25.824999999999999</v>
      </c>
      <c r="X69" s="1">
        <v>21.516999999999999</v>
      </c>
      <c r="Y69" s="1">
        <v>44.227999999999987</v>
      </c>
      <c r="Z69" s="1">
        <v>44.690199999999997</v>
      </c>
      <c r="AA69" s="1">
        <v>34.298400000000001</v>
      </c>
      <c r="AB69" s="1">
        <v>39.4726</v>
      </c>
      <c r="AC69" s="1" t="s">
        <v>86</v>
      </c>
      <c r="AD69" s="1">
        <f t="shared" si="6"/>
        <v>0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109</v>
      </c>
      <c r="B70" s="1" t="s">
        <v>43</v>
      </c>
      <c r="C70" s="1">
        <v>400</v>
      </c>
      <c r="D70" s="1">
        <v>990</v>
      </c>
      <c r="E70" s="1">
        <v>112</v>
      </c>
      <c r="F70" s="20">
        <f>911+F71</f>
        <v>1611</v>
      </c>
      <c r="G70" s="6">
        <v>0.45</v>
      </c>
      <c r="H70" s="1">
        <v>50</v>
      </c>
      <c r="I70" s="1" t="s">
        <v>35</v>
      </c>
      <c r="J70" s="1">
        <v>467</v>
      </c>
      <c r="K70" s="1">
        <f t="shared" ref="K70:K101" si="13">E70-J70</f>
        <v>-355</v>
      </c>
      <c r="L70" s="1"/>
      <c r="M70" s="1"/>
      <c r="N70" s="1">
        <v>788</v>
      </c>
      <c r="O70" s="1">
        <v>700</v>
      </c>
      <c r="P70" s="1"/>
      <c r="Q70" s="1">
        <f t="shared" si="3"/>
        <v>22.4</v>
      </c>
      <c r="R70" s="5"/>
      <c r="S70" s="5"/>
      <c r="T70" s="1"/>
      <c r="U70" s="1">
        <f t="shared" si="4"/>
        <v>103.16964285714286</v>
      </c>
      <c r="V70" s="1">
        <f t="shared" si="5"/>
        <v>103.16964285714286</v>
      </c>
      <c r="W70" s="1">
        <v>75.8</v>
      </c>
      <c r="X70" s="1">
        <v>89.2</v>
      </c>
      <c r="Y70" s="1">
        <v>150.6</v>
      </c>
      <c r="Z70" s="1">
        <v>97</v>
      </c>
      <c r="AA70" s="1">
        <v>49.4</v>
      </c>
      <c r="AB70" s="1">
        <v>79</v>
      </c>
      <c r="AC70" s="12" t="s">
        <v>159</v>
      </c>
      <c r="AD70" s="1">
        <f t="shared" si="6"/>
        <v>0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3" t="s">
        <v>110</v>
      </c>
      <c r="B71" s="13" t="s">
        <v>43</v>
      </c>
      <c r="C71" s="13"/>
      <c r="D71" s="19">
        <v>700</v>
      </c>
      <c r="E71" s="13"/>
      <c r="F71" s="20">
        <v>700</v>
      </c>
      <c r="G71" s="14">
        <v>0</v>
      </c>
      <c r="H71" s="13" t="e">
        <v>#N/A</v>
      </c>
      <c r="I71" s="13" t="s">
        <v>44</v>
      </c>
      <c r="J71" s="13"/>
      <c r="K71" s="13">
        <f t="shared" si="13"/>
        <v>0</v>
      </c>
      <c r="L71" s="13"/>
      <c r="M71" s="13"/>
      <c r="N71" s="13"/>
      <c r="O71" s="13"/>
      <c r="P71" s="13"/>
      <c r="Q71" s="13">
        <f t="shared" ref="Q71:Q105" si="14">E71/5</f>
        <v>0</v>
      </c>
      <c r="R71" s="15"/>
      <c r="S71" s="15"/>
      <c r="T71" s="13"/>
      <c r="U71" s="13" t="e">
        <f t="shared" ref="U71:U107" si="15">(F71+O71+P71+R71)/Q71</f>
        <v>#DIV/0!</v>
      </c>
      <c r="V71" s="13" t="e">
        <f t="shared" ref="V71:V107" si="16">(F71+O71+P71)/Q71</f>
        <v>#DIV/0!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7" t="s">
        <v>154</v>
      </c>
      <c r="AD71" s="13">
        <f t="shared" ref="AD71:AD104" si="17">ROUND(R71*G71,0)</f>
        <v>0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 t="s">
        <v>111</v>
      </c>
      <c r="B72" s="1" t="s">
        <v>34</v>
      </c>
      <c r="C72" s="1">
        <v>1318.8579999999999</v>
      </c>
      <c r="D72" s="1">
        <v>1107.2739999999999</v>
      </c>
      <c r="E72" s="1">
        <v>832.02499999999998</v>
      </c>
      <c r="F72" s="1">
        <v>1389.1410000000001</v>
      </c>
      <c r="G72" s="6">
        <v>1</v>
      </c>
      <c r="H72" s="1">
        <v>50</v>
      </c>
      <c r="I72" s="1" t="s">
        <v>35</v>
      </c>
      <c r="J72" s="1">
        <v>768.43</v>
      </c>
      <c r="K72" s="1">
        <f t="shared" si="13"/>
        <v>63.595000000000027</v>
      </c>
      <c r="L72" s="1"/>
      <c r="M72" s="1"/>
      <c r="N72" s="1">
        <v>226.4829000000004</v>
      </c>
      <c r="O72" s="1">
        <v>234</v>
      </c>
      <c r="P72" s="1">
        <v>333.61739999999998</v>
      </c>
      <c r="Q72" s="1">
        <f t="shared" si="14"/>
        <v>166.405</v>
      </c>
      <c r="R72" s="5"/>
      <c r="S72" s="5"/>
      <c r="T72" s="1"/>
      <c r="U72" s="1">
        <f t="shared" si="15"/>
        <v>11.7590120489168</v>
      </c>
      <c r="V72" s="1">
        <f t="shared" si="16"/>
        <v>11.7590120489168</v>
      </c>
      <c r="W72" s="1">
        <v>182.7912</v>
      </c>
      <c r="X72" s="1">
        <v>179.7842</v>
      </c>
      <c r="Y72" s="1">
        <v>167.7484</v>
      </c>
      <c r="Z72" s="1">
        <v>156.74379999999999</v>
      </c>
      <c r="AA72" s="1">
        <v>186.69</v>
      </c>
      <c r="AB72" s="1">
        <v>196.4906</v>
      </c>
      <c r="AC72" s="1"/>
      <c r="AD72" s="1">
        <f t="shared" si="17"/>
        <v>0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 t="s">
        <v>112</v>
      </c>
      <c r="B73" s="1" t="s">
        <v>34</v>
      </c>
      <c r="C73" s="1">
        <v>67.534000000000006</v>
      </c>
      <c r="D73" s="1">
        <v>382.66899999999998</v>
      </c>
      <c r="E73" s="1">
        <v>93.38</v>
      </c>
      <c r="F73" s="1">
        <v>308.21899999999999</v>
      </c>
      <c r="G73" s="6">
        <v>1</v>
      </c>
      <c r="H73" s="1">
        <v>50</v>
      </c>
      <c r="I73" s="1" t="s">
        <v>35</v>
      </c>
      <c r="J73" s="1">
        <v>109.45</v>
      </c>
      <c r="K73" s="1">
        <f t="shared" si="13"/>
        <v>-16.070000000000007</v>
      </c>
      <c r="L73" s="1"/>
      <c r="M73" s="1"/>
      <c r="N73" s="1">
        <v>149.93629999999999</v>
      </c>
      <c r="O73" s="1">
        <v>151</v>
      </c>
      <c r="P73" s="1"/>
      <c r="Q73" s="1">
        <f t="shared" si="14"/>
        <v>18.675999999999998</v>
      </c>
      <c r="R73" s="5"/>
      <c r="S73" s="5"/>
      <c r="T73" s="1"/>
      <c r="U73" s="1">
        <f t="shared" si="15"/>
        <v>24.588723495395161</v>
      </c>
      <c r="V73" s="1">
        <f t="shared" si="16"/>
        <v>24.588723495395161</v>
      </c>
      <c r="W73" s="1">
        <v>25.441600000000001</v>
      </c>
      <c r="X73" s="1">
        <v>18.413399999999999</v>
      </c>
      <c r="Y73" s="1">
        <v>29.1404</v>
      </c>
      <c r="Z73" s="1">
        <v>24.601199999999999</v>
      </c>
      <c r="AA73" s="1">
        <v>20.530999999999999</v>
      </c>
      <c r="AB73" s="1">
        <v>18.015799999999999</v>
      </c>
      <c r="AC73" s="1"/>
      <c r="AD73" s="1">
        <f t="shared" si="17"/>
        <v>0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 t="s">
        <v>113</v>
      </c>
      <c r="B74" s="1" t="s">
        <v>43</v>
      </c>
      <c r="C74" s="1">
        <v>1191</v>
      </c>
      <c r="D74" s="1">
        <v>564</v>
      </c>
      <c r="E74" s="1">
        <v>1001</v>
      </c>
      <c r="F74" s="1">
        <v>671</v>
      </c>
      <c r="G74" s="6">
        <v>0.4</v>
      </c>
      <c r="H74" s="1">
        <v>40</v>
      </c>
      <c r="I74" s="1" t="s">
        <v>35</v>
      </c>
      <c r="J74" s="1">
        <v>1020</v>
      </c>
      <c r="K74" s="1">
        <f t="shared" si="13"/>
        <v>-19</v>
      </c>
      <c r="L74" s="1"/>
      <c r="M74" s="1"/>
      <c r="N74" s="1">
        <v>138.00000000000091</v>
      </c>
      <c r="O74" s="1"/>
      <c r="P74" s="1">
        <v>100</v>
      </c>
      <c r="Q74" s="1">
        <f t="shared" si="14"/>
        <v>200.2</v>
      </c>
      <c r="R74" s="5">
        <f t="shared" ref="R74:R75" si="18">11*Q74-P74-O74-F74</f>
        <v>1431.1999999999998</v>
      </c>
      <c r="S74" s="5"/>
      <c r="T74" s="1"/>
      <c r="U74" s="1">
        <f t="shared" si="15"/>
        <v>11</v>
      </c>
      <c r="V74" s="1">
        <f t="shared" si="16"/>
        <v>3.8511488511488512</v>
      </c>
      <c r="W74" s="1">
        <v>181.4</v>
      </c>
      <c r="X74" s="1">
        <v>173</v>
      </c>
      <c r="Y74" s="1">
        <v>150</v>
      </c>
      <c r="Z74" s="1">
        <v>157.80000000000001</v>
      </c>
      <c r="AA74" s="1">
        <v>188.6</v>
      </c>
      <c r="AB74" s="1">
        <v>187.2</v>
      </c>
      <c r="AC74" s="1"/>
      <c r="AD74" s="1">
        <f t="shared" si="17"/>
        <v>572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 t="s">
        <v>114</v>
      </c>
      <c r="B75" s="1" t="s">
        <v>43</v>
      </c>
      <c r="C75" s="1">
        <v>1171</v>
      </c>
      <c r="D75" s="1">
        <v>512</v>
      </c>
      <c r="E75" s="1">
        <v>856</v>
      </c>
      <c r="F75" s="1">
        <v>755</v>
      </c>
      <c r="G75" s="6">
        <v>0.4</v>
      </c>
      <c r="H75" s="1">
        <v>40</v>
      </c>
      <c r="I75" s="1" t="s">
        <v>35</v>
      </c>
      <c r="J75" s="1">
        <v>879</v>
      </c>
      <c r="K75" s="1">
        <f t="shared" si="13"/>
        <v>-23</v>
      </c>
      <c r="L75" s="1"/>
      <c r="M75" s="1"/>
      <c r="N75" s="1"/>
      <c r="O75" s="1"/>
      <c r="P75" s="1">
        <v>690.10000000000036</v>
      </c>
      <c r="Q75" s="1">
        <f t="shared" si="14"/>
        <v>171.2</v>
      </c>
      <c r="R75" s="5">
        <f t="shared" si="18"/>
        <v>438.09999999999945</v>
      </c>
      <c r="S75" s="5"/>
      <c r="T75" s="1"/>
      <c r="U75" s="1">
        <f t="shared" si="15"/>
        <v>11</v>
      </c>
      <c r="V75" s="1">
        <f t="shared" si="16"/>
        <v>8.4410046728971988</v>
      </c>
      <c r="W75" s="1">
        <v>158</v>
      </c>
      <c r="X75" s="1">
        <v>148.80000000000001</v>
      </c>
      <c r="Y75" s="1">
        <v>130.6</v>
      </c>
      <c r="Z75" s="1">
        <v>135.19999999999999</v>
      </c>
      <c r="AA75" s="1">
        <v>174.4</v>
      </c>
      <c r="AB75" s="1">
        <v>175</v>
      </c>
      <c r="AC75" s="1"/>
      <c r="AD75" s="1">
        <f t="shared" si="17"/>
        <v>175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3" t="s">
        <v>115</v>
      </c>
      <c r="B76" s="13" t="s">
        <v>43</v>
      </c>
      <c r="C76" s="13">
        <v>11</v>
      </c>
      <c r="D76" s="13"/>
      <c r="E76" s="13">
        <v>1</v>
      </c>
      <c r="F76" s="13">
        <v>8</v>
      </c>
      <c r="G76" s="14">
        <v>0</v>
      </c>
      <c r="H76" s="13">
        <v>50</v>
      </c>
      <c r="I76" s="13" t="s">
        <v>44</v>
      </c>
      <c r="J76" s="13">
        <v>1</v>
      </c>
      <c r="K76" s="13">
        <f t="shared" si="13"/>
        <v>0</v>
      </c>
      <c r="L76" s="13"/>
      <c r="M76" s="13"/>
      <c r="N76" s="13"/>
      <c r="O76" s="13"/>
      <c r="P76" s="13"/>
      <c r="Q76" s="13">
        <f t="shared" si="14"/>
        <v>0.2</v>
      </c>
      <c r="R76" s="15"/>
      <c r="S76" s="15"/>
      <c r="T76" s="13"/>
      <c r="U76" s="13">
        <f t="shared" si="15"/>
        <v>40</v>
      </c>
      <c r="V76" s="13">
        <f t="shared" si="16"/>
        <v>40</v>
      </c>
      <c r="W76" s="13">
        <v>0.6</v>
      </c>
      <c r="X76" s="13">
        <v>0.6</v>
      </c>
      <c r="Y76" s="13">
        <v>0.4</v>
      </c>
      <c r="Z76" s="13">
        <v>0</v>
      </c>
      <c r="AA76" s="13">
        <v>0.2</v>
      </c>
      <c r="AB76" s="13">
        <v>0.2</v>
      </c>
      <c r="AC76" s="13" t="s">
        <v>116</v>
      </c>
      <c r="AD76" s="13">
        <f t="shared" si="17"/>
        <v>0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3" t="s">
        <v>117</v>
      </c>
      <c r="B77" s="13" t="s">
        <v>43</v>
      </c>
      <c r="C77" s="13">
        <v>542</v>
      </c>
      <c r="D77" s="19">
        <v>180</v>
      </c>
      <c r="E77" s="20">
        <v>252</v>
      </c>
      <c r="F77" s="20">
        <v>366</v>
      </c>
      <c r="G77" s="14">
        <v>0</v>
      </c>
      <c r="H77" s="13">
        <v>40</v>
      </c>
      <c r="I77" s="13" t="s">
        <v>44</v>
      </c>
      <c r="J77" s="13">
        <v>279</v>
      </c>
      <c r="K77" s="13">
        <f t="shared" si="13"/>
        <v>-27</v>
      </c>
      <c r="L77" s="13"/>
      <c r="M77" s="13"/>
      <c r="N77" s="13"/>
      <c r="O77" s="13"/>
      <c r="P77" s="13"/>
      <c r="Q77" s="13">
        <f t="shared" si="14"/>
        <v>50.4</v>
      </c>
      <c r="R77" s="15"/>
      <c r="S77" s="15"/>
      <c r="T77" s="13"/>
      <c r="U77" s="13">
        <f t="shared" si="15"/>
        <v>7.2619047619047619</v>
      </c>
      <c r="V77" s="13">
        <f t="shared" si="16"/>
        <v>7.2619047619047619</v>
      </c>
      <c r="W77" s="13">
        <v>41.2</v>
      </c>
      <c r="X77" s="13">
        <v>38</v>
      </c>
      <c r="Y77" s="13">
        <v>52.6</v>
      </c>
      <c r="Z77" s="13">
        <v>40.200000000000003</v>
      </c>
      <c r="AA77" s="13">
        <v>21.6</v>
      </c>
      <c r="AB77" s="13">
        <v>57.6</v>
      </c>
      <c r="AC77" s="18" t="s">
        <v>118</v>
      </c>
      <c r="AD77" s="13">
        <f t="shared" si="17"/>
        <v>0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0" t="s">
        <v>119</v>
      </c>
      <c r="B78" s="1" t="s">
        <v>43</v>
      </c>
      <c r="C78" s="1"/>
      <c r="D78" s="1"/>
      <c r="E78" s="20">
        <f>E77</f>
        <v>252</v>
      </c>
      <c r="F78" s="20">
        <f>F77</f>
        <v>366</v>
      </c>
      <c r="G78" s="6">
        <v>0.4</v>
      </c>
      <c r="H78" s="1">
        <v>40</v>
      </c>
      <c r="I78" s="1" t="s">
        <v>35</v>
      </c>
      <c r="J78" s="1"/>
      <c r="K78" s="1">
        <f t="shared" si="13"/>
        <v>252</v>
      </c>
      <c r="L78" s="1"/>
      <c r="M78" s="1"/>
      <c r="N78" s="1"/>
      <c r="O78" s="1"/>
      <c r="P78" s="1"/>
      <c r="Q78" s="1">
        <f t="shared" si="14"/>
        <v>50.4</v>
      </c>
      <c r="R78" s="5">
        <f t="shared" ref="R78:R80" si="19">11*Q78-P78-O78-F78</f>
        <v>188.39999999999998</v>
      </c>
      <c r="S78" s="5"/>
      <c r="T78" s="1"/>
      <c r="U78" s="1">
        <f t="shared" si="15"/>
        <v>11</v>
      </c>
      <c r="V78" s="1">
        <f t="shared" si="16"/>
        <v>7.2619047619047619</v>
      </c>
      <c r="W78" s="1">
        <v>41.2</v>
      </c>
      <c r="X78" s="1">
        <v>0</v>
      </c>
      <c r="Y78" s="1">
        <v>52.6</v>
      </c>
      <c r="Z78" s="1">
        <v>40.200000000000003</v>
      </c>
      <c r="AA78" s="1">
        <v>21.6</v>
      </c>
      <c r="AB78" s="1">
        <v>57.6</v>
      </c>
      <c r="AC78" s="1" t="s">
        <v>120</v>
      </c>
      <c r="AD78" s="1">
        <f t="shared" si="17"/>
        <v>75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 t="s">
        <v>121</v>
      </c>
      <c r="B79" s="1" t="s">
        <v>34</v>
      </c>
      <c r="C79" s="1">
        <v>1042.4349999999999</v>
      </c>
      <c r="D79" s="1">
        <v>541.41499999999996</v>
      </c>
      <c r="E79" s="1">
        <v>596.61099999999999</v>
      </c>
      <c r="F79" s="1">
        <v>881.87900000000002</v>
      </c>
      <c r="G79" s="6">
        <v>1</v>
      </c>
      <c r="H79" s="1">
        <v>40</v>
      </c>
      <c r="I79" s="1" t="s">
        <v>35</v>
      </c>
      <c r="J79" s="1">
        <v>567.9</v>
      </c>
      <c r="K79" s="1">
        <f t="shared" si="13"/>
        <v>28.711000000000013</v>
      </c>
      <c r="L79" s="1"/>
      <c r="M79" s="1"/>
      <c r="N79" s="1"/>
      <c r="O79" s="1"/>
      <c r="P79" s="1">
        <v>236.0690000000001</v>
      </c>
      <c r="Q79" s="1">
        <f t="shared" si="14"/>
        <v>119.3222</v>
      </c>
      <c r="R79" s="5">
        <f t="shared" si="19"/>
        <v>194.59619999999984</v>
      </c>
      <c r="S79" s="5"/>
      <c r="T79" s="1"/>
      <c r="U79" s="1">
        <f t="shared" si="15"/>
        <v>10.999999999999998</v>
      </c>
      <c r="V79" s="1">
        <f t="shared" si="16"/>
        <v>9.369153434985277</v>
      </c>
      <c r="W79" s="1">
        <v>121.30840000000001</v>
      </c>
      <c r="X79" s="1">
        <v>123.6148</v>
      </c>
      <c r="Y79" s="1">
        <v>112.0716</v>
      </c>
      <c r="Z79" s="1">
        <v>119.4242</v>
      </c>
      <c r="AA79" s="1">
        <v>168.10679999999999</v>
      </c>
      <c r="AB79" s="1">
        <v>154.26419999999999</v>
      </c>
      <c r="AC79" s="1"/>
      <c r="AD79" s="1">
        <f t="shared" si="17"/>
        <v>195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 t="s">
        <v>122</v>
      </c>
      <c r="B80" s="1" t="s">
        <v>34</v>
      </c>
      <c r="C80" s="1">
        <v>644.54200000000003</v>
      </c>
      <c r="D80" s="1">
        <v>474.71199999999999</v>
      </c>
      <c r="E80" s="1">
        <v>370.23700000000002</v>
      </c>
      <c r="F80" s="1">
        <v>641.83500000000004</v>
      </c>
      <c r="G80" s="6">
        <v>1</v>
      </c>
      <c r="H80" s="1">
        <v>40</v>
      </c>
      <c r="I80" s="1" t="s">
        <v>35</v>
      </c>
      <c r="J80" s="1">
        <v>356.82900000000001</v>
      </c>
      <c r="K80" s="1">
        <f t="shared" si="13"/>
        <v>13.408000000000015</v>
      </c>
      <c r="L80" s="1"/>
      <c r="M80" s="1"/>
      <c r="N80" s="1">
        <v>13.63659999999982</v>
      </c>
      <c r="O80" s="1"/>
      <c r="P80" s="1">
        <v>140.07839999999979</v>
      </c>
      <c r="Q80" s="1">
        <f t="shared" si="14"/>
        <v>74.04740000000001</v>
      </c>
      <c r="R80" s="5">
        <f t="shared" si="19"/>
        <v>32.608000000000288</v>
      </c>
      <c r="S80" s="5"/>
      <c r="T80" s="1"/>
      <c r="U80" s="1">
        <f t="shared" si="15"/>
        <v>11</v>
      </c>
      <c r="V80" s="1">
        <f t="shared" si="16"/>
        <v>10.559633423995976</v>
      </c>
      <c r="W80" s="1">
        <v>83.8476</v>
      </c>
      <c r="X80" s="1">
        <v>87.19980000000001</v>
      </c>
      <c r="Y80" s="1">
        <v>85.051000000000002</v>
      </c>
      <c r="Z80" s="1">
        <v>88.270399999999995</v>
      </c>
      <c r="AA80" s="1">
        <v>105.407</v>
      </c>
      <c r="AB80" s="1">
        <v>102.3764</v>
      </c>
      <c r="AC80" s="1"/>
      <c r="AD80" s="1">
        <f t="shared" si="17"/>
        <v>33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 t="s">
        <v>123</v>
      </c>
      <c r="B81" s="1" t="s">
        <v>43</v>
      </c>
      <c r="C81" s="1">
        <v>516</v>
      </c>
      <c r="D81" s="1">
        <v>670</v>
      </c>
      <c r="E81" s="1">
        <v>307</v>
      </c>
      <c r="F81" s="1">
        <v>714</v>
      </c>
      <c r="G81" s="6">
        <v>0.37</v>
      </c>
      <c r="H81" s="1">
        <v>50</v>
      </c>
      <c r="I81" s="1" t="s">
        <v>35</v>
      </c>
      <c r="J81" s="1">
        <v>303</v>
      </c>
      <c r="K81" s="1">
        <f t="shared" si="13"/>
        <v>4</v>
      </c>
      <c r="L81" s="1"/>
      <c r="M81" s="1"/>
      <c r="N81" s="1">
        <v>237.59999999999991</v>
      </c>
      <c r="O81" s="1">
        <v>200</v>
      </c>
      <c r="P81" s="1"/>
      <c r="Q81" s="1">
        <f t="shared" si="14"/>
        <v>61.4</v>
      </c>
      <c r="R81" s="5"/>
      <c r="S81" s="5"/>
      <c r="T81" s="1"/>
      <c r="U81" s="1">
        <f t="shared" si="15"/>
        <v>14.88599348534202</v>
      </c>
      <c r="V81" s="1">
        <f t="shared" si="16"/>
        <v>14.88599348534202</v>
      </c>
      <c r="W81" s="1">
        <v>66.400000000000006</v>
      </c>
      <c r="X81" s="1">
        <v>73.599999999999994</v>
      </c>
      <c r="Y81" s="1">
        <v>87.8</v>
      </c>
      <c r="Z81" s="1">
        <v>62.8</v>
      </c>
      <c r="AA81" s="1">
        <v>48.4</v>
      </c>
      <c r="AB81" s="1">
        <v>78</v>
      </c>
      <c r="AC81" s="1"/>
      <c r="AD81" s="1">
        <f t="shared" si="17"/>
        <v>0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 t="s">
        <v>124</v>
      </c>
      <c r="B82" s="1" t="s">
        <v>43</v>
      </c>
      <c r="C82" s="1">
        <v>404</v>
      </c>
      <c r="D82" s="1">
        <v>186</v>
      </c>
      <c r="E82" s="1">
        <v>78</v>
      </c>
      <c r="F82" s="1">
        <v>414</v>
      </c>
      <c r="G82" s="6">
        <v>0.6</v>
      </c>
      <c r="H82" s="1">
        <v>55</v>
      </c>
      <c r="I82" s="1" t="s">
        <v>35</v>
      </c>
      <c r="J82" s="1">
        <v>78</v>
      </c>
      <c r="K82" s="1">
        <f t="shared" si="13"/>
        <v>0</v>
      </c>
      <c r="L82" s="1"/>
      <c r="M82" s="1"/>
      <c r="N82" s="1"/>
      <c r="O82" s="1"/>
      <c r="P82" s="1"/>
      <c r="Q82" s="1">
        <f t="shared" si="14"/>
        <v>15.6</v>
      </c>
      <c r="R82" s="5"/>
      <c r="S82" s="5"/>
      <c r="T82" s="1"/>
      <c r="U82" s="1">
        <f t="shared" si="15"/>
        <v>26.53846153846154</v>
      </c>
      <c r="V82" s="1">
        <f t="shared" si="16"/>
        <v>26.53846153846154</v>
      </c>
      <c r="W82" s="1">
        <v>19.399999999999999</v>
      </c>
      <c r="X82" s="1">
        <v>19.399999999999999</v>
      </c>
      <c r="Y82" s="1">
        <v>40.799999999999997</v>
      </c>
      <c r="Z82" s="1">
        <v>27.6</v>
      </c>
      <c r="AA82" s="1">
        <v>3.6</v>
      </c>
      <c r="AB82" s="1">
        <v>10.4</v>
      </c>
      <c r="AC82" s="1"/>
      <c r="AD82" s="1">
        <f t="shared" si="17"/>
        <v>0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 t="s">
        <v>125</v>
      </c>
      <c r="B83" s="1" t="s">
        <v>43</v>
      </c>
      <c r="C83" s="1">
        <v>303</v>
      </c>
      <c r="D83" s="1">
        <v>210</v>
      </c>
      <c r="E83" s="1">
        <v>83</v>
      </c>
      <c r="F83" s="1">
        <v>346</v>
      </c>
      <c r="G83" s="6">
        <v>0.4</v>
      </c>
      <c r="H83" s="1">
        <v>50</v>
      </c>
      <c r="I83" s="1" t="s">
        <v>35</v>
      </c>
      <c r="J83" s="1">
        <v>83</v>
      </c>
      <c r="K83" s="1">
        <f t="shared" si="13"/>
        <v>0</v>
      </c>
      <c r="L83" s="1"/>
      <c r="M83" s="1"/>
      <c r="N83" s="1">
        <v>13.799999999999949</v>
      </c>
      <c r="O83" s="1"/>
      <c r="P83" s="1"/>
      <c r="Q83" s="1">
        <f t="shared" si="14"/>
        <v>16.600000000000001</v>
      </c>
      <c r="R83" s="5"/>
      <c r="S83" s="5"/>
      <c r="T83" s="1"/>
      <c r="U83" s="1">
        <f t="shared" si="15"/>
        <v>20.843373493975903</v>
      </c>
      <c r="V83" s="1">
        <f t="shared" si="16"/>
        <v>20.843373493975903</v>
      </c>
      <c r="W83" s="1">
        <v>20</v>
      </c>
      <c r="X83" s="1">
        <v>25</v>
      </c>
      <c r="Y83" s="1">
        <v>36.799999999999997</v>
      </c>
      <c r="Z83" s="1">
        <v>26.4</v>
      </c>
      <c r="AA83" s="1">
        <v>17.8</v>
      </c>
      <c r="AB83" s="1">
        <v>32.200000000000003</v>
      </c>
      <c r="AC83" s="1"/>
      <c r="AD83" s="1">
        <f t="shared" si="17"/>
        <v>0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 t="s">
        <v>126</v>
      </c>
      <c r="B84" s="1" t="s">
        <v>43</v>
      </c>
      <c r="C84" s="1">
        <v>156</v>
      </c>
      <c r="D84" s="1">
        <v>324</v>
      </c>
      <c r="E84" s="1">
        <v>68</v>
      </c>
      <c r="F84" s="20">
        <f>259+F89</f>
        <v>709</v>
      </c>
      <c r="G84" s="6">
        <v>0.35</v>
      </c>
      <c r="H84" s="1">
        <v>50</v>
      </c>
      <c r="I84" s="1" t="s">
        <v>35</v>
      </c>
      <c r="J84" s="1">
        <v>315</v>
      </c>
      <c r="K84" s="1">
        <f t="shared" si="13"/>
        <v>-247</v>
      </c>
      <c r="L84" s="1"/>
      <c r="M84" s="1"/>
      <c r="N84" s="1">
        <v>513.59999999999991</v>
      </c>
      <c r="O84" s="1">
        <v>450</v>
      </c>
      <c r="P84" s="1"/>
      <c r="Q84" s="1">
        <f t="shared" si="14"/>
        <v>13.6</v>
      </c>
      <c r="R84" s="5"/>
      <c r="S84" s="5"/>
      <c r="T84" s="1"/>
      <c r="U84" s="1">
        <f t="shared" si="15"/>
        <v>85.220588235294116</v>
      </c>
      <c r="V84" s="1">
        <f t="shared" si="16"/>
        <v>85.220588235294116</v>
      </c>
      <c r="W84" s="1">
        <v>30.4</v>
      </c>
      <c r="X84" s="1">
        <v>36.799999999999997</v>
      </c>
      <c r="Y84" s="1">
        <v>70.2</v>
      </c>
      <c r="Z84" s="1">
        <v>55.8</v>
      </c>
      <c r="AA84" s="1">
        <v>27.4</v>
      </c>
      <c r="AB84" s="1">
        <v>39.4</v>
      </c>
      <c r="AC84" s="12" t="s">
        <v>160</v>
      </c>
      <c r="AD84" s="1">
        <f t="shared" si="17"/>
        <v>0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 t="s">
        <v>127</v>
      </c>
      <c r="B85" s="1" t="s">
        <v>43</v>
      </c>
      <c r="C85" s="1">
        <v>415</v>
      </c>
      <c r="D85" s="1">
        <v>642</v>
      </c>
      <c r="E85" s="1">
        <v>298</v>
      </c>
      <c r="F85" s="1">
        <v>649</v>
      </c>
      <c r="G85" s="6">
        <v>0.6</v>
      </c>
      <c r="H85" s="1">
        <v>55</v>
      </c>
      <c r="I85" s="1" t="s">
        <v>35</v>
      </c>
      <c r="J85" s="1">
        <v>318</v>
      </c>
      <c r="K85" s="1">
        <f t="shared" si="13"/>
        <v>-20</v>
      </c>
      <c r="L85" s="1"/>
      <c r="M85" s="1"/>
      <c r="N85" s="1">
        <v>319.40000000000009</v>
      </c>
      <c r="O85" s="1">
        <v>324</v>
      </c>
      <c r="P85" s="1"/>
      <c r="Q85" s="1">
        <f t="shared" si="14"/>
        <v>59.6</v>
      </c>
      <c r="R85" s="5"/>
      <c r="S85" s="5"/>
      <c r="T85" s="1"/>
      <c r="U85" s="1">
        <f t="shared" si="15"/>
        <v>16.325503355704697</v>
      </c>
      <c r="V85" s="1">
        <f t="shared" si="16"/>
        <v>16.325503355704697</v>
      </c>
      <c r="W85" s="1">
        <v>59.6</v>
      </c>
      <c r="X85" s="1">
        <v>53.6</v>
      </c>
      <c r="Y85" s="1">
        <v>78.2</v>
      </c>
      <c r="Z85" s="1">
        <v>61.2</v>
      </c>
      <c r="AA85" s="1">
        <v>18.2</v>
      </c>
      <c r="AB85" s="1">
        <v>68.400000000000006</v>
      </c>
      <c r="AC85" s="1" t="s">
        <v>86</v>
      </c>
      <c r="AD85" s="1">
        <f t="shared" si="17"/>
        <v>0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 t="s">
        <v>128</v>
      </c>
      <c r="B86" s="1" t="s">
        <v>43</v>
      </c>
      <c r="C86" s="1">
        <v>13</v>
      </c>
      <c r="D86" s="1">
        <v>108</v>
      </c>
      <c r="E86" s="1">
        <v>6</v>
      </c>
      <c r="F86" s="1">
        <v>108</v>
      </c>
      <c r="G86" s="6">
        <v>0.4</v>
      </c>
      <c r="H86" s="1">
        <v>30</v>
      </c>
      <c r="I86" s="1" t="s">
        <v>35</v>
      </c>
      <c r="J86" s="1">
        <v>66</v>
      </c>
      <c r="K86" s="1">
        <f t="shared" si="13"/>
        <v>-60</v>
      </c>
      <c r="L86" s="1"/>
      <c r="M86" s="1"/>
      <c r="N86" s="1">
        <v>65.399999999999991</v>
      </c>
      <c r="O86" s="1">
        <v>66</v>
      </c>
      <c r="P86" s="1"/>
      <c r="Q86" s="1">
        <f t="shared" si="14"/>
        <v>1.2</v>
      </c>
      <c r="R86" s="5"/>
      <c r="S86" s="5"/>
      <c r="T86" s="1"/>
      <c r="U86" s="1">
        <f t="shared" si="15"/>
        <v>145</v>
      </c>
      <c r="V86" s="1">
        <f t="shared" si="16"/>
        <v>145</v>
      </c>
      <c r="W86" s="1">
        <v>2.2000000000000002</v>
      </c>
      <c r="X86" s="1">
        <v>2</v>
      </c>
      <c r="Y86" s="1">
        <v>10</v>
      </c>
      <c r="Z86" s="1">
        <v>11.2</v>
      </c>
      <c r="AA86" s="1">
        <v>3.6</v>
      </c>
      <c r="AB86" s="1">
        <v>1.2</v>
      </c>
      <c r="AC86" s="1"/>
      <c r="AD86" s="1">
        <f t="shared" si="17"/>
        <v>0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 t="s">
        <v>129</v>
      </c>
      <c r="B87" s="1" t="s">
        <v>43</v>
      </c>
      <c r="C87" s="1">
        <v>82</v>
      </c>
      <c r="D87" s="1">
        <v>318</v>
      </c>
      <c r="E87" s="1"/>
      <c r="F87" s="1">
        <v>322</v>
      </c>
      <c r="G87" s="6">
        <v>0.45</v>
      </c>
      <c r="H87" s="1">
        <v>40</v>
      </c>
      <c r="I87" s="1" t="s">
        <v>35</v>
      </c>
      <c r="J87" s="1">
        <v>125</v>
      </c>
      <c r="K87" s="1">
        <f t="shared" si="13"/>
        <v>-125</v>
      </c>
      <c r="L87" s="1"/>
      <c r="M87" s="1"/>
      <c r="N87" s="1">
        <v>107.2</v>
      </c>
      <c r="O87" s="1">
        <v>78</v>
      </c>
      <c r="P87" s="1"/>
      <c r="Q87" s="1">
        <f t="shared" si="14"/>
        <v>0</v>
      </c>
      <c r="R87" s="5"/>
      <c r="S87" s="5"/>
      <c r="T87" s="1"/>
      <c r="U87" s="1" t="e">
        <f t="shared" si="15"/>
        <v>#DIV/0!</v>
      </c>
      <c r="V87" s="1" t="e">
        <f t="shared" si="16"/>
        <v>#DIV/0!</v>
      </c>
      <c r="W87" s="1">
        <v>15.6</v>
      </c>
      <c r="X87" s="1">
        <v>15.6</v>
      </c>
      <c r="Y87" s="1">
        <v>29.2</v>
      </c>
      <c r="Z87" s="1">
        <v>17.2</v>
      </c>
      <c r="AA87" s="1">
        <v>3.6</v>
      </c>
      <c r="AB87" s="1">
        <v>0</v>
      </c>
      <c r="AC87" s="1"/>
      <c r="AD87" s="1">
        <f t="shared" si="17"/>
        <v>0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 t="s">
        <v>130</v>
      </c>
      <c r="B88" s="1" t="s">
        <v>34</v>
      </c>
      <c r="C88" s="1">
        <v>78.73</v>
      </c>
      <c r="D88" s="1"/>
      <c r="E88" s="1">
        <v>9.7520000000000007</v>
      </c>
      <c r="F88" s="1">
        <v>64.885000000000005</v>
      </c>
      <c r="G88" s="6">
        <v>1</v>
      </c>
      <c r="H88" s="1">
        <v>45</v>
      </c>
      <c r="I88" s="1" t="s">
        <v>35</v>
      </c>
      <c r="J88" s="1">
        <v>51.4</v>
      </c>
      <c r="K88" s="1">
        <f t="shared" si="13"/>
        <v>-41.647999999999996</v>
      </c>
      <c r="L88" s="1"/>
      <c r="M88" s="1"/>
      <c r="N88" s="1"/>
      <c r="O88" s="1"/>
      <c r="P88" s="1"/>
      <c r="Q88" s="1">
        <f t="shared" si="14"/>
        <v>1.9504000000000001</v>
      </c>
      <c r="R88" s="5"/>
      <c r="S88" s="5"/>
      <c r="T88" s="1"/>
      <c r="U88" s="1">
        <f t="shared" si="15"/>
        <v>33.267534864643153</v>
      </c>
      <c r="V88" s="1">
        <f t="shared" si="16"/>
        <v>33.267534864643153</v>
      </c>
      <c r="W88" s="1">
        <v>2.7464</v>
      </c>
      <c r="X88" s="1">
        <v>2.4716</v>
      </c>
      <c r="Y88" s="1">
        <v>2.7347999999999999</v>
      </c>
      <c r="Z88" s="1">
        <v>1.9177999999999999</v>
      </c>
      <c r="AA88" s="1">
        <v>9.9715999999999987</v>
      </c>
      <c r="AB88" s="1">
        <v>20.381799999999998</v>
      </c>
      <c r="AC88" s="12" t="s">
        <v>45</v>
      </c>
      <c r="AD88" s="1">
        <f t="shared" si="17"/>
        <v>0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3" t="s">
        <v>131</v>
      </c>
      <c r="B89" s="13" t="s">
        <v>43</v>
      </c>
      <c r="C89" s="13"/>
      <c r="D89" s="19">
        <v>450</v>
      </c>
      <c r="E89" s="13"/>
      <c r="F89" s="20">
        <v>450</v>
      </c>
      <c r="G89" s="14">
        <v>0</v>
      </c>
      <c r="H89" s="13" t="e">
        <v>#N/A</v>
      </c>
      <c r="I89" s="16" t="s">
        <v>44</v>
      </c>
      <c r="J89" s="13"/>
      <c r="K89" s="13">
        <f t="shared" si="13"/>
        <v>0</v>
      </c>
      <c r="L89" s="13"/>
      <c r="M89" s="13"/>
      <c r="N89" s="13"/>
      <c r="O89" s="13"/>
      <c r="P89" s="13"/>
      <c r="Q89" s="13">
        <f t="shared" si="14"/>
        <v>0</v>
      </c>
      <c r="R89" s="15"/>
      <c r="S89" s="15"/>
      <c r="T89" s="13"/>
      <c r="U89" s="13" t="e">
        <f t="shared" si="15"/>
        <v>#DIV/0!</v>
      </c>
      <c r="V89" s="13" t="e">
        <f t="shared" si="16"/>
        <v>#DIV/0!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7" t="s">
        <v>155</v>
      </c>
      <c r="AD89" s="13">
        <f t="shared" si="17"/>
        <v>0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 t="s">
        <v>132</v>
      </c>
      <c r="B90" s="1" t="s">
        <v>34</v>
      </c>
      <c r="C90" s="1">
        <v>157.911</v>
      </c>
      <c r="D90" s="1">
        <v>883.08699999999999</v>
      </c>
      <c r="E90" s="1">
        <v>288.71899999999999</v>
      </c>
      <c r="F90" s="1">
        <v>650.47299999999996</v>
      </c>
      <c r="G90" s="6">
        <v>1</v>
      </c>
      <c r="H90" s="1">
        <v>40</v>
      </c>
      <c r="I90" s="1" t="s">
        <v>35</v>
      </c>
      <c r="J90" s="1">
        <v>288.31099999999998</v>
      </c>
      <c r="K90" s="1">
        <f t="shared" si="13"/>
        <v>0.40800000000001546</v>
      </c>
      <c r="L90" s="1"/>
      <c r="M90" s="1"/>
      <c r="N90" s="1">
        <v>356.57159999999999</v>
      </c>
      <c r="O90" s="1">
        <v>364</v>
      </c>
      <c r="P90" s="1"/>
      <c r="Q90" s="1">
        <f t="shared" si="14"/>
        <v>57.7438</v>
      </c>
      <c r="R90" s="5"/>
      <c r="S90" s="5"/>
      <c r="T90" s="1"/>
      <c r="U90" s="1">
        <f t="shared" si="15"/>
        <v>17.568518178575015</v>
      </c>
      <c r="V90" s="1">
        <f t="shared" si="16"/>
        <v>17.568518178575015</v>
      </c>
      <c r="W90" s="1">
        <v>57.675600000000003</v>
      </c>
      <c r="X90" s="1">
        <v>63.479799999999997</v>
      </c>
      <c r="Y90" s="1">
        <v>75.602800000000002</v>
      </c>
      <c r="Z90" s="1">
        <v>93.64500000000001</v>
      </c>
      <c r="AA90" s="1">
        <v>78.817999999999998</v>
      </c>
      <c r="AB90" s="1">
        <v>55.838199999999993</v>
      </c>
      <c r="AC90" s="1"/>
      <c r="AD90" s="1">
        <f t="shared" si="17"/>
        <v>0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3" t="s">
        <v>133</v>
      </c>
      <c r="B91" s="13" t="s">
        <v>43</v>
      </c>
      <c r="C91" s="13"/>
      <c r="D91" s="13">
        <v>86</v>
      </c>
      <c r="E91" s="13"/>
      <c r="F91" s="13"/>
      <c r="G91" s="14">
        <v>0</v>
      </c>
      <c r="H91" s="13" t="e">
        <v>#N/A</v>
      </c>
      <c r="I91" s="13" t="s">
        <v>44</v>
      </c>
      <c r="J91" s="13"/>
      <c r="K91" s="13">
        <f t="shared" si="13"/>
        <v>0</v>
      </c>
      <c r="L91" s="13"/>
      <c r="M91" s="13"/>
      <c r="N91" s="13"/>
      <c r="O91" s="13"/>
      <c r="P91" s="13"/>
      <c r="Q91" s="13">
        <f t="shared" si="14"/>
        <v>0</v>
      </c>
      <c r="R91" s="15"/>
      <c r="S91" s="15"/>
      <c r="T91" s="13"/>
      <c r="U91" s="13" t="e">
        <f t="shared" si="15"/>
        <v>#DIV/0!</v>
      </c>
      <c r="V91" s="13" t="e">
        <f t="shared" si="16"/>
        <v>#DIV/0!</v>
      </c>
      <c r="W91" s="13">
        <v>17.2</v>
      </c>
      <c r="X91" s="13">
        <v>17.2</v>
      </c>
      <c r="Y91" s="13">
        <v>17.2</v>
      </c>
      <c r="Z91" s="13">
        <v>0.4</v>
      </c>
      <c r="AA91" s="13">
        <v>0.4</v>
      </c>
      <c r="AB91" s="13">
        <v>0.4</v>
      </c>
      <c r="AC91" s="13" t="s">
        <v>157</v>
      </c>
      <c r="AD91" s="13">
        <f t="shared" si="17"/>
        <v>0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3" t="s">
        <v>134</v>
      </c>
      <c r="B92" s="13" t="s">
        <v>34</v>
      </c>
      <c r="C92" s="13"/>
      <c r="D92" s="13">
        <v>42.53</v>
      </c>
      <c r="E92" s="13"/>
      <c r="F92" s="13"/>
      <c r="G92" s="14">
        <v>0</v>
      </c>
      <c r="H92" s="13" t="e">
        <v>#N/A</v>
      </c>
      <c r="I92" s="13" t="s">
        <v>44</v>
      </c>
      <c r="J92" s="13"/>
      <c r="K92" s="13">
        <f t="shared" si="13"/>
        <v>0</v>
      </c>
      <c r="L92" s="13"/>
      <c r="M92" s="13"/>
      <c r="N92" s="13"/>
      <c r="O92" s="13"/>
      <c r="P92" s="13"/>
      <c r="Q92" s="13">
        <f t="shared" si="14"/>
        <v>0</v>
      </c>
      <c r="R92" s="15"/>
      <c r="S92" s="15"/>
      <c r="T92" s="13"/>
      <c r="U92" s="13" t="e">
        <f t="shared" si="15"/>
        <v>#DIV/0!</v>
      </c>
      <c r="V92" s="13" t="e">
        <f t="shared" si="16"/>
        <v>#DIV/0!</v>
      </c>
      <c r="W92" s="13">
        <v>8.5060000000000002</v>
      </c>
      <c r="X92" s="13">
        <v>8.5060000000000002</v>
      </c>
      <c r="Y92" s="13">
        <v>8.5060000000000002</v>
      </c>
      <c r="Z92" s="13">
        <v>0.4</v>
      </c>
      <c r="AA92" s="13">
        <v>0.4</v>
      </c>
      <c r="AB92" s="13">
        <v>0.4</v>
      </c>
      <c r="AC92" s="13" t="s">
        <v>158</v>
      </c>
      <c r="AD92" s="13">
        <f t="shared" si="17"/>
        <v>0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3" t="s">
        <v>135</v>
      </c>
      <c r="B93" s="13" t="s">
        <v>43</v>
      </c>
      <c r="C93" s="13">
        <v>16</v>
      </c>
      <c r="D93" s="13">
        <v>26</v>
      </c>
      <c r="E93" s="13">
        <v>18</v>
      </c>
      <c r="F93" s="13">
        <v>24</v>
      </c>
      <c r="G93" s="14">
        <v>0</v>
      </c>
      <c r="H93" s="13" t="e">
        <v>#N/A</v>
      </c>
      <c r="I93" s="13" t="s">
        <v>44</v>
      </c>
      <c r="J93" s="13">
        <v>18</v>
      </c>
      <c r="K93" s="13">
        <f t="shared" si="13"/>
        <v>0</v>
      </c>
      <c r="L93" s="13"/>
      <c r="M93" s="13"/>
      <c r="N93" s="13"/>
      <c r="O93" s="13"/>
      <c r="P93" s="13"/>
      <c r="Q93" s="13">
        <f t="shared" si="14"/>
        <v>3.6</v>
      </c>
      <c r="R93" s="15"/>
      <c r="S93" s="15"/>
      <c r="T93" s="13"/>
      <c r="U93" s="13">
        <f t="shared" si="15"/>
        <v>6.6666666666666661</v>
      </c>
      <c r="V93" s="13">
        <f t="shared" si="16"/>
        <v>6.6666666666666661</v>
      </c>
      <c r="W93" s="13">
        <v>2.4</v>
      </c>
      <c r="X93" s="13">
        <v>1.8</v>
      </c>
      <c r="Y93" s="13">
        <v>0.4</v>
      </c>
      <c r="Z93" s="13">
        <v>0.4</v>
      </c>
      <c r="AA93" s="13">
        <v>3.2</v>
      </c>
      <c r="AB93" s="13">
        <v>3.2</v>
      </c>
      <c r="AC93" s="13" t="s">
        <v>116</v>
      </c>
      <c r="AD93" s="13">
        <f t="shared" si="17"/>
        <v>0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0" t="s">
        <v>136</v>
      </c>
      <c r="B94" s="1" t="s">
        <v>43</v>
      </c>
      <c r="C94" s="1"/>
      <c r="D94" s="1"/>
      <c r="E94" s="1"/>
      <c r="F94" s="1"/>
      <c r="G94" s="6">
        <v>0.11</v>
      </c>
      <c r="H94" s="1">
        <v>150</v>
      </c>
      <c r="I94" s="1" t="s">
        <v>37</v>
      </c>
      <c r="J94" s="1">
        <v>3</v>
      </c>
      <c r="K94" s="1">
        <f t="shared" si="13"/>
        <v>-3</v>
      </c>
      <c r="L94" s="1"/>
      <c r="M94" s="1"/>
      <c r="N94" s="1">
        <v>100</v>
      </c>
      <c r="O94" s="1"/>
      <c r="P94" s="1">
        <v>100</v>
      </c>
      <c r="Q94" s="1">
        <f t="shared" si="14"/>
        <v>0</v>
      </c>
      <c r="R94" s="5"/>
      <c r="S94" s="5"/>
      <c r="T94" s="1"/>
      <c r="U94" s="1" t="e">
        <f t="shared" si="15"/>
        <v>#DIV/0!</v>
      </c>
      <c r="V94" s="1" t="e">
        <f t="shared" si="16"/>
        <v>#DIV/0!</v>
      </c>
      <c r="W94" s="1">
        <v>0</v>
      </c>
      <c r="X94" s="1">
        <v>0</v>
      </c>
      <c r="Y94" s="1">
        <v>1.6</v>
      </c>
      <c r="Z94" s="1">
        <v>4.8</v>
      </c>
      <c r="AA94" s="1">
        <v>8</v>
      </c>
      <c r="AB94" s="1">
        <v>5.6</v>
      </c>
      <c r="AC94" s="1"/>
      <c r="AD94" s="1">
        <f t="shared" si="17"/>
        <v>0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3" t="s">
        <v>137</v>
      </c>
      <c r="B95" s="13" t="s">
        <v>43</v>
      </c>
      <c r="C95" s="13">
        <v>32</v>
      </c>
      <c r="D95" s="13">
        <v>12</v>
      </c>
      <c r="E95" s="13">
        <v>18</v>
      </c>
      <c r="F95" s="13">
        <v>21</v>
      </c>
      <c r="G95" s="14">
        <v>0</v>
      </c>
      <c r="H95" s="13" t="e">
        <v>#N/A</v>
      </c>
      <c r="I95" s="13" t="s">
        <v>44</v>
      </c>
      <c r="J95" s="13">
        <v>18</v>
      </c>
      <c r="K95" s="13">
        <f t="shared" si="13"/>
        <v>0</v>
      </c>
      <c r="L95" s="13"/>
      <c r="M95" s="13"/>
      <c r="N95" s="13"/>
      <c r="O95" s="13"/>
      <c r="P95" s="13"/>
      <c r="Q95" s="13">
        <f t="shared" si="14"/>
        <v>3.6</v>
      </c>
      <c r="R95" s="15"/>
      <c r="S95" s="15"/>
      <c r="T95" s="13"/>
      <c r="U95" s="13">
        <f t="shared" si="15"/>
        <v>5.833333333333333</v>
      </c>
      <c r="V95" s="13">
        <f t="shared" si="16"/>
        <v>5.833333333333333</v>
      </c>
      <c r="W95" s="13">
        <v>2.2000000000000002</v>
      </c>
      <c r="X95" s="13">
        <v>3</v>
      </c>
      <c r="Y95" s="13">
        <v>2.4</v>
      </c>
      <c r="Z95" s="13">
        <v>3</v>
      </c>
      <c r="AA95" s="13">
        <v>3.6</v>
      </c>
      <c r="AB95" s="13">
        <v>3.6</v>
      </c>
      <c r="AC95" s="13" t="s">
        <v>116</v>
      </c>
      <c r="AD95" s="13">
        <f t="shared" si="17"/>
        <v>0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 t="s">
        <v>138</v>
      </c>
      <c r="B96" s="1" t="s">
        <v>34</v>
      </c>
      <c r="C96" s="1">
        <v>394.73899999999998</v>
      </c>
      <c r="D96" s="1">
        <v>101.783</v>
      </c>
      <c r="E96" s="1">
        <v>235.88800000000001</v>
      </c>
      <c r="F96" s="20">
        <f>205.672+F97</f>
        <v>261.78699999999998</v>
      </c>
      <c r="G96" s="6">
        <v>1</v>
      </c>
      <c r="H96" s="1">
        <v>50</v>
      </c>
      <c r="I96" s="1" t="s">
        <v>35</v>
      </c>
      <c r="J96" s="1">
        <v>270.98</v>
      </c>
      <c r="K96" s="1">
        <f t="shared" si="13"/>
        <v>-35.092000000000013</v>
      </c>
      <c r="L96" s="1"/>
      <c r="M96" s="1"/>
      <c r="N96" s="1">
        <v>56.173500000000161</v>
      </c>
      <c r="O96" s="1">
        <v>56</v>
      </c>
      <c r="P96" s="1">
        <v>180</v>
      </c>
      <c r="Q96" s="1">
        <f t="shared" si="14"/>
        <v>47.177599999999998</v>
      </c>
      <c r="R96" s="5">
        <f>11*Q96-P96-O96-F96</f>
        <v>21.16659999999996</v>
      </c>
      <c r="S96" s="5"/>
      <c r="T96" s="1"/>
      <c r="U96" s="1">
        <f t="shared" si="15"/>
        <v>10.999999999999998</v>
      </c>
      <c r="V96" s="1">
        <f t="shared" si="16"/>
        <v>10.551342162382147</v>
      </c>
      <c r="W96" s="1">
        <v>48.252800000000001</v>
      </c>
      <c r="X96" s="1">
        <v>57.413400000000003</v>
      </c>
      <c r="Y96" s="1">
        <v>45.320399999999999</v>
      </c>
      <c r="Z96" s="1">
        <v>45.286799999999999</v>
      </c>
      <c r="AA96" s="1">
        <v>53.726399999999998</v>
      </c>
      <c r="AB96" s="1">
        <v>56.024199999999993</v>
      </c>
      <c r="AC96" s="9" t="s">
        <v>153</v>
      </c>
      <c r="AD96" s="1">
        <f t="shared" si="17"/>
        <v>21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3" t="s">
        <v>139</v>
      </c>
      <c r="B97" s="13" t="s">
        <v>34</v>
      </c>
      <c r="C97" s="13"/>
      <c r="D97" s="19">
        <v>56.115000000000002</v>
      </c>
      <c r="E97" s="13"/>
      <c r="F97" s="20">
        <v>56.115000000000002</v>
      </c>
      <c r="G97" s="14">
        <v>0</v>
      </c>
      <c r="H97" s="13" t="e">
        <v>#N/A</v>
      </c>
      <c r="I97" s="13" t="s">
        <v>44</v>
      </c>
      <c r="J97" s="13"/>
      <c r="K97" s="13">
        <f t="shared" si="13"/>
        <v>0</v>
      </c>
      <c r="L97" s="13"/>
      <c r="M97" s="13"/>
      <c r="N97" s="13"/>
      <c r="O97" s="13"/>
      <c r="P97" s="13"/>
      <c r="Q97" s="13">
        <f t="shared" si="14"/>
        <v>0</v>
      </c>
      <c r="R97" s="15"/>
      <c r="S97" s="15"/>
      <c r="T97" s="13"/>
      <c r="U97" s="13" t="e">
        <f t="shared" si="15"/>
        <v>#DIV/0!</v>
      </c>
      <c r="V97" s="13" t="e">
        <f t="shared" si="16"/>
        <v>#DIV/0!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7" t="s">
        <v>156</v>
      </c>
      <c r="AD97" s="13">
        <f t="shared" si="17"/>
        <v>0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 t="s">
        <v>140</v>
      </c>
      <c r="B98" s="1" t="s">
        <v>34</v>
      </c>
      <c r="C98" s="1">
        <v>87.224000000000004</v>
      </c>
      <c r="D98" s="1">
        <v>74.564999999999998</v>
      </c>
      <c r="E98" s="1">
        <v>57.795999999999999</v>
      </c>
      <c r="F98" s="1">
        <v>57.545000000000002</v>
      </c>
      <c r="G98" s="6">
        <v>1</v>
      </c>
      <c r="H98" s="1">
        <v>55</v>
      </c>
      <c r="I98" s="1" t="s">
        <v>35</v>
      </c>
      <c r="J98" s="1">
        <v>95.8</v>
      </c>
      <c r="K98" s="1">
        <f t="shared" si="13"/>
        <v>-38.003999999999998</v>
      </c>
      <c r="L98" s="1"/>
      <c r="M98" s="1"/>
      <c r="N98" s="1">
        <v>50</v>
      </c>
      <c r="O98" s="1"/>
      <c r="P98" s="1">
        <v>50</v>
      </c>
      <c r="Q98" s="1">
        <f t="shared" si="14"/>
        <v>11.559200000000001</v>
      </c>
      <c r="R98" s="5">
        <f t="shared" ref="R98:R99" si="20">11*Q98-P98-O98-F98</f>
        <v>19.606200000000001</v>
      </c>
      <c r="S98" s="5"/>
      <c r="T98" s="1"/>
      <c r="U98" s="1">
        <f t="shared" si="15"/>
        <v>11</v>
      </c>
      <c r="V98" s="1">
        <f t="shared" si="16"/>
        <v>9.3038445567167276</v>
      </c>
      <c r="W98" s="1">
        <v>18.5428</v>
      </c>
      <c r="X98" s="1">
        <v>26.0428</v>
      </c>
      <c r="Y98" s="1">
        <v>32.068199999999997</v>
      </c>
      <c r="Z98" s="1">
        <v>27.1068</v>
      </c>
      <c r="AA98" s="1">
        <v>15.611000000000001</v>
      </c>
      <c r="AB98" s="1">
        <v>19.346399999999999</v>
      </c>
      <c r="AC98" s="1"/>
      <c r="AD98" s="1">
        <f t="shared" si="17"/>
        <v>20</v>
      </c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 t="s">
        <v>141</v>
      </c>
      <c r="B99" s="1" t="s">
        <v>34</v>
      </c>
      <c r="C99" s="1">
        <v>265.70999999999998</v>
      </c>
      <c r="D99" s="1">
        <v>218.745</v>
      </c>
      <c r="E99" s="1">
        <v>213.96799999999999</v>
      </c>
      <c r="F99" s="1">
        <v>162.82499999999999</v>
      </c>
      <c r="G99" s="6">
        <v>1</v>
      </c>
      <c r="H99" s="1">
        <v>55</v>
      </c>
      <c r="I99" s="1" t="s">
        <v>35</v>
      </c>
      <c r="J99" s="1">
        <v>193.6</v>
      </c>
      <c r="K99" s="1">
        <f t="shared" si="13"/>
        <v>20.367999999999995</v>
      </c>
      <c r="L99" s="1"/>
      <c r="M99" s="1"/>
      <c r="N99" s="1"/>
      <c r="O99" s="1"/>
      <c r="P99" s="1">
        <v>100</v>
      </c>
      <c r="Q99" s="1">
        <f t="shared" si="14"/>
        <v>42.793599999999998</v>
      </c>
      <c r="R99" s="5">
        <f t="shared" si="20"/>
        <v>207.90460000000002</v>
      </c>
      <c r="S99" s="5"/>
      <c r="T99" s="1"/>
      <c r="U99" s="1">
        <f t="shared" si="15"/>
        <v>11</v>
      </c>
      <c r="V99" s="1">
        <f t="shared" si="16"/>
        <v>6.141689411500785</v>
      </c>
      <c r="W99" s="1">
        <v>53.760599999999997</v>
      </c>
      <c r="X99" s="1">
        <v>53.514599999999987</v>
      </c>
      <c r="Y99" s="1">
        <v>39.0578</v>
      </c>
      <c r="Z99" s="1">
        <v>28.353000000000002</v>
      </c>
      <c r="AA99" s="1">
        <v>49.817799999999998</v>
      </c>
      <c r="AB99" s="1">
        <v>47.637999999999998</v>
      </c>
      <c r="AC99" s="1" t="s">
        <v>142</v>
      </c>
      <c r="AD99" s="1">
        <f t="shared" si="17"/>
        <v>208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0" t="s">
        <v>143</v>
      </c>
      <c r="B100" s="1" t="s">
        <v>43</v>
      </c>
      <c r="C100" s="1">
        <v>44</v>
      </c>
      <c r="D100" s="1"/>
      <c r="E100" s="1">
        <v>8</v>
      </c>
      <c r="F100" s="1">
        <v>32</v>
      </c>
      <c r="G100" s="6">
        <v>0.4</v>
      </c>
      <c r="H100" s="1">
        <v>55</v>
      </c>
      <c r="I100" s="1" t="s">
        <v>35</v>
      </c>
      <c r="J100" s="1">
        <v>8</v>
      </c>
      <c r="K100" s="1">
        <f t="shared" si="13"/>
        <v>0</v>
      </c>
      <c r="L100" s="1"/>
      <c r="M100" s="1"/>
      <c r="N100" s="1"/>
      <c r="O100" s="1"/>
      <c r="P100" s="1"/>
      <c r="Q100" s="1">
        <f t="shared" si="14"/>
        <v>1.6</v>
      </c>
      <c r="R100" s="5"/>
      <c r="S100" s="5"/>
      <c r="T100" s="1"/>
      <c r="U100" s="1">
        <f t="shared" si="15"/>
        <v>20</v>
      </c>
      <c r="V100" s="1">
        <f t="shared" si="16"/>
        <v>20</v>
      </c>
      <c r="W100" s="1">
        <v>2</v>
      </c>
      <c r="X100" s="1">
        <v>2.6</v>
      </c>
      <c r="Y100" s="1">
        <v>2.6</v>
      </c>
      <c r="Z100" s="1">
        <v>2</v>
      </c>
      <c r="AA100" s="1">
        <v>5</v>
      </c>
      <c r="AB100" s="1">
        <v>5.6</v>
      </c>
      <c r="AC100" s="1"/>
      <c r="AD100" s="1">
        <f t="shared" si="17"/>
        <v>0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3" t="s">
        <v>144</v>
      </c>
      <c r="B101" s="13" t="s">
        <v>34</v>
      </c>
      <c r="C101" s="13">
        <v>1.4379999999999999</v>
      </c>
      <c r="D101" s="13"/>
      <c r="E101" s="13"/>
      <c r="F101" s="13">
        <v>1.4379999999999999</v>
      </c>
      <c r="G101" s="14">
        <v>0</v>
      </c>
      <c r="H101" s="13" t="e">
        <v>#N/A</v>
      </c>
      <c r="I101" s="13" t="s">
        <v>44</v>
      </c>
      <c r="J101" s="13">
        <v>7</v>
      </c>
      <c r="K101" s="13">
        <f t="shared" si="13"/>
        <v>-7</v>
      </c>
      <c r="L101" s="13"/>
      <c r="M101" s="13"/>
      <c r="N101" s="13"/>
      <c r="O101" s="13"/>
      <c r="P101" s="13"/>
      <c r="Q101" s="13">
        <f t="shared" si="14"/>
        <v>0</v>
      </c>
      <c r="R101" s="15"/>
      <c r="S101" s="15"/>
      <c r="T101" s="13"/>
      <c r="U101" s="13" t="e">
        <f t="shared" si="15"/>
        <v>#DIV/0!</v>
      </c>
      <c r="V101" s="13" t="e">
        <f t="shared" si="16"/>
        <v>#DIV/0!</v>
      </c>
      <c r="W101" s="13">
        <v>0</v>
      </c>
      <c r="X101" s="13">
        <v>0</v>
      </c>
      <c r="Y101" s="13">
        <v>0</v>
      </c>
      <c r="Z101" s="13">
        <v>0</v>
      </c>
      <c r="AA101" s="13">
        <v>-0.1588</v>
      </c>
      <c r="AB101" s="13">
        <v>-0.1588</v>
      </c>
      <c r="AC101" s="13" t="s">
        <v>145</v>
      </c>
      <c r="AD101" s="13">
        <f t="shared" si="17"/>
        <v>0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0" t="s">
        <v>146</v>
      </c>
      <c r="B102" s="1" t="s">
        <v>43</v>
      </c>
      <c r="C102" s="1">
        <v>86</v>
      </c>
      <c r="D102" s="1"/>
      <c r="E102" s="1">
        <v>8</v>
      </c>
      <c r="F102" s="1">
        <v>75</v>
      </c>
      <c r="G102" s="6">
        <v>0.4</v>
      </c>
      <c r="H102" s="1">
        <v>55</v>
      </c>
      <c r="I102" s="1" t="s">
        <v>35</v>
      </c>
      <c r="J102" s="1">
        <v>8</v>
      </c>
      <c r="K102" s="1">
        <f t="shared" ref="K102:K105" si="21">E102-J102</f>
        <v>0</v>
      </c>
      <c r="L102" s="1"/>
      <c r="M102" s="1"/>
      <c r="N102" s="1"/>
      <c r="O102" s="1"/>
      <c r="P102" s="1"/>
      <c r="Q102" s="1">
        <f t="shared" si="14"/>
        <v>1.6</v>
      </c>
      <c r="R102" s="5"/>
      <c r="S102" s="5"/>
      <c r="T102" s="1"/>
      <c r="U102" s="1">
        <f t="shared" si="15"/>
        <v>46.875</v>
      </c>
      <c r="V102" s="1">
        <f t="shared" si="16"/>
        <v>46.875</v>
      </c>
      <c r="W102" s="1">
        <v>2.2000000000000002</v>
      </c>
      <c r="X102" s="1">
        <v>2.4</v>
      </c>
      <c r="Y102" s="1">
        <v>2.2000000000000002</v>
      </c>
      <c r="Z102" s="1">
        <v>1.6</v>
      </c>
      <c r="AA102" s="1">
        <v>3</v>
      </c>
      <c r="AB102" s="1">
        <v>8.1999999999999993</v>
      </c>
      <c r="AC102" s="1"/>
      <c r="AD102" s="1">
        <f t="shared" si="17"/>
        <v>0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0" t="s">
        <v>147</v>
      </c>
      <c r="B103" s="1" t="s">
        <v>43</v>
      </c>
      <c r="C103" s="1"/>
      <c r="D103" s="1">
        <v>30</v>
      </c>
      <c r="E103" s="1">
        <v>12</v>
      </c>
      <c r="F103" s="1">
        <v>18</v>
      </c>
      <c r="G103" s="6">
        <v>0.3</v>
      </c>
      <c r="H103" s="1">
        <v>30</v>
      </c>
      <c r="I103" s="1" t="s">
        <v>35</v>
      </c>
      <c r="J103" s="1">
        <v>12</v>
      </c>
      <c r="K103" s="1">
        <f t="shared" si="21"/>
        <v>0</v>
      </c>
      <c r="L103" s="1"/>
      <c r="M103" s="1"/>
      <c r="N103" s="1">
        <v>50</v>
      </c>
      <c r="O103" s="1"/>
      <c r="P103" s="1">
        <v>10</v>
      </c>
      <c r="Q103" s="1">
        <f t="shared" si="14"/>
        <v>2.4</v>
      </c>
      <c r="R103" s="5"/>
      <c r="S103" s="5"/>
      <c r="T103" s="1"/>
      <c r="U103" s="1">
        <f t="shared" si="15"/>
        <v>11.666666666666668</v>
      </c>
      <c r="V103" s="1">
        <f t="shared" si="16"/>
        <v>11.666666666666668</v>
      </c>
      <c r="W103" s="1">
        <v>2.2000000000000002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 t="s">
        <v>148</v>
      </c>
      <c r="AD103" s="1">
        <f t="shared" si="17"/>
        <v>0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0" t="s">
        <v>149</v>
      </c>
      <c r="B104" s="1" t="s">
        <v>43</v>
      </c>
      <c r="C104" s="1"/>
      <c r="D104" s="1">
        <v>30</v>
      </c>
      <c r="E104" s="1">
        <v>4</v>
      </c>
      <c r="F104" s="1">
        <v>26</v>
      </c>
      <c r="G104" s="6">
        <v>0.3</v>
      </c>
      <c r="H104" s="1">
        <v>30</v>
      </c>
      <c r="I104" s="1" t="s">
        <v>35</v>
      </c>
      <c r="J104" s="1">
        <v>4</v>
      </c>
      <c r="K104" s="1">
        <f t="shared" si="21"/>
        <v>0</v>
      </c>
      <c r="L104" s="1"/>
      <c r="M104" s="1"/>
      <c r="N104" s="1">
        <v>50</v>
      </c>
      <c r="O104" s="1"/>
      <c r="P104" s="1"/>
      <c r="Q104" s="1">
        <f t="shared" si="14"/>
        <v>0.8</v>
      </c>
      <c r="R104" s="5"/>
      <c r="S104" s="5"/>
      <c r="T104" s="1"/>
      <c r="U104" s="1">
        <f t="shared" si="15"/>
        <v>32.5</v>
      </c>
      <c r="V104" s="1">
        <f t="shared" si="16"/>
        <v>32.5</v>
      </c>
      <c r="W104" s="1">
        <v>0.6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 t="s">
        <v>148</v>
      </c>
      <c r="AD104" s="1">
        <f t="shared" si="17"/>
        <v>0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0" t="s">
        <v>150</v>
      </c>
      <c r="B105" s="1" t="s">
        <v>43</v>
      </c>
      <c r="C105" s="1"/>
      <c r="D105" s="1"/>
      <c r="E105" s="1"/>
      <c r="F105" s="1"/>
      <c r="G105" s="6">
        <v>0.15</v>
      </c>
      <c r="H105" s="1">
        <v>60</v>
      </c>
      <c r="I105" s="1" t="s">
        <v>35</v>
      </c>
      <c r="J105" s="1"/>
      <c r="K105" s="1">
        <f t="shared" si="21"/>
        <v>0</v>
      </c>
      <c r="L105" s="1"/>
      <c r="M105" s="1"/>
      <c r="N105" s="1">
        <v>90</v>
      </c>
      <c r="O105" s="1"/>
      <c r="P105" s="1">
        <v>90</v>
      </c>
      <c r="Q105" s="1">
        <f t="shared" si="14"/>
        <v>0</v>
      </c>
      <c r="R105" s="5"/>
      <c r="S105" s="5"/>
      <c r="T105" s="1"/>
      <c r="U105" s="1" t="e">
        <f t="shared" si="15"/>
        <v>#DIV/0!</v>
      </c>
      <c r="V105" s="1" t="e">
        <f t="shared" si="16"/>
        <v>#DIV/0!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 t="s">
        <v>148</v>
      </c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0" t="s">
        <v>151</v>
      </c>
      <c r="B106" s="1" t="s">
        <v>43</v>
      </c>
      <c r="C106" s="1"/>
      <c r="D106" s="1"/>
      <c r="E106" s="1"/>
      <c r="F106" s="1"/>
      <c r="G106" s="6">
        <v>0.1</v>
      </c>
      <c r="H106" s="1">
        <v>60</v>
      </c>
      <c r="I106" s="1" t="s">
        <v>35</v>
      </c>
      <c r="J106" s="1"/>
      <c r="K106" s="1">
        <f t="shared" ref="K106:K107" si="22">E106-J106</f>
        <v>0</v>
      </c>
      <c r="L106" s="1"/>
      <c r="M106" s="1"/>
      <c r="N106" s="1">
        <v>60</v>
      </c>
      <c r="O106" s="1"/>
      <c r="P106" s="1">
        <v>60</v>
      </c>
      <c r="Q106" s="1">
        <f t="shared" ref="Q106:Q107" si="23">E106/5</f>
        <v>0</v>
      </c>
      <c r="R106" s="5"/>
      <c r="S106" s="5"/>
      <c r="T106" s="1"/>
      <c r="U106" s="1" t="e">
        <f t="shared" si="15"/>
        <v>#DIV/0!</v>
      </c>
      <c r="V106" s="1" t="e">
        <f t="shared" si="16"/>
        <v>#DIV/0!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 t="s">
        <v>148</v>
      </c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0" t="s">
        <v>152</v>
      </c>
      <c r="B107" s="1" t="s">
        <v>43</v>
      </c>
      <c r="C107" s="1"/>
      <c r="D107" s="1"/>
      <c r="E107" s="1"/>
      <c r="F107" s="1"/>
      <c r="G107" s="6">
        <v>0.06</v>
      </c>
      <c r="H107" s="1">
        <v>60</v>
      </c>
      <c r="I107" s="1" t="s">
        <v>35</v>
      </c>
      <c r="J107" s="1"/>
      <c r="K107" s="1">
        <f t="shared" si="22"/>
        <v>0</v>
      </c>
      <c r="L107" s="1"/>
      <c r="M107" s="1"/>
      <c r="N107" s="1">
        <v>60</v>
      </c>
      <c r="O107" s="1"/>
      <c r="P107" s="1">
        <v>60</v>
      </c>
      <c r="Q107" s="1">
        <f t="shared" si="23"/>
        <v>0</v>
      </c>
      <c r="R107" s="5"/>
      <c r="S107" s="5"/>
      <c r="T107" s="1"/>
      <c r="U107" s="1" t="e">
        <f t="shared" si="15"/>
        <v>#DIV/0!</v>
      </c>
      <c r="V107" s="1" t="e">
        <f t="shared" si="16"/>
        <v>#DIV/0!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 t="s">
        <v>148</v>
      </c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</sheetData>
  <autoFilter ref="A3:AD107" xr:uid="{C57918B8-D675-4C89-845E-92ADE854537D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2024-05-16T13:58:15Z</dcterms:created>
  <dcterms:modified xsi:type="dcterms:W3CDTF">2024-05-16T14:19:57Z</dcterms:modified>
</cp:coreProperties>
</file>