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546F2F1-7FF8-45AA-A7FB-F0EF633C63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X257" i="1" s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X246" i="1" s="1"/>
  <c r="O231" i="1"/>
  <c r="W228" i="1"/>
  <c r="W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BO224" i="1" s="1"/>
  <c r="O224" i="1"/>
  <c r="BO223" i="1"/>
  <c r="BN223" i="1"/>
  <c r="BM223" i="1"/>
  <c r="BL223" i="1"/>
  <c r="Y223" i="1"/>
  <c r="X223" i="1"/>
  <c r="O223" i="1"/>
  <c r="BN222" i="1"/>
  <c r="BL222" i="1"/>
  <c r="X222" i="1"/>
  <c r="X228" i="1" s="1"/>
  <c r="O222" i="1"/>
  <c r="BO221" i="1"/>
  <c r="BN221" i="1"/>
  <c r="BM221" i="1"/>
  <c r="BL221" i="1"/>
  <c r="Y221" i="1"/>
  <c r="X221" i="1"/>
  <c r="X227" i="1" s="1"/>
  <c r="O221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BO209" i="1" s="1"/>
  <c r="O209" i="1"/>
  <c r="BO208" i="1"/>
  <c r="BN208" i="1"/>
  <c r="BM208" i="1"/>
  <c r="BL208" i="1"/>
  <c r="Y208" i="1"/>
  <c r="X208" i="1"/>
  <c r="O208" i="1"/>
  <c r="BN207" i="1"/>
  <c r="BL207" i="1"/>
  <c r="X207" i="1"/>
  <c r="X213" i="1" s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O200" i="1"/>
  <c r="BO199" i="1"/>
  <c r="BN199" i="1"/>
  <c r="BM199" i="1"/>
  <c r="BL199" i="1"/>
  <c r="Y199" i="1"/>
  <c r="X199" i="1"/>
  <c r="O199" i="1"/>
  <c r="BN198" i="1"/>
  <c r="BL198" i="1"/>
  <c r="X198" i="1"/>
  <c r="X202" i="1" s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X176" i="1" s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O148" i="1"/>
  <c r="BN148" i="1"/>
  <c r="BM148" i="1"/>
  <c r="BL148" i="1"/>
  <c r="Y148" i="1"/>
  <c r="X148" i="1"/>
  <c r="H547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X144" i="1" s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7" i="1" s="1"/>
  <c r="O120" i="1"/>
  <c r="W118" i="1"/>
  <c r="W117" i="1"/>
  <c r="BN116" i="1"/>
  <c r="BL116" i="1"/>
  <c r="Y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X117" i="1" s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X93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47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37" i="1" s="1"/>
  <c r="W24" i="1"/>
  <c r="W541" i="1" s="1"/>
  <c r="BO23" i="1"/>
  <c r="BN23" i="1"/>
  <c r="BM23" i="1"/>
  <c r="BL23" i="1"/>
  <c r="Y23" i="1"/>
  <c r="X23" i="1"/>
  <c r="O23" i="1"/>
  <c r="BN22" i="1"/>
  <c r="W539" i="1" s="1"/>
  <c r="BL22" i="1"/>
  <c r="W538" i="1" s="1"/>
  <c r="W540" i="1" s="1"/>
  <c r="X22" i="1"/>
  <c r="B547" i="1" s="1"/>
  <c r="H10" i="1"/>
  <c r="A9" i="1"/>
  <c r="F10" i="1" s="1"/>
  <c r="D7" i="1"/>
  <c r="P6" i="1"/>
  <c r="O2" i="1"/>
  <c r="H9" i="1" l="1"/>
  <c r="A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47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5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Y91" i="1"/>
  <c r="BM91" i="1"/>
  <c r="X92" i="1"/>
  <c r="Y95" i="1"/>
  <c r="BM95" i="1"/>
  <c r="BO95" i="1"/>
  <c r="Y97" i="1"/>
  <c r="BM97" i="1"/>
  <c r="Y99" i="1"/>
  <c r="BM99" i="1"/>
  <c r="Y101" i="1"/>
  <c r="BM101" i="1"/>
  <c r="X102" i="1"/>
  <c r="Y107" i="1"/>
  <c r="Y117" i="1" s="1"/>
  <c r="BM107" i="1"/>
  <c r="Y109" i="1"/>
  <c r="BM109" i="1"/>
  <c r="Y111" i="1"/>
  <c r="BM111" i="1"/>
  <c r="Y113" i="1"/>
  <c r="BM113" i="1"/>
  <c r="Y115" i="1"/>
  <c r="BM115" i="1"/>
  <c r="X118" i="1"/>
  <c r="Y121" i="1"/>
  <c r="Y127" i="1" s="1"/>
  <c r="BM121" i="1"/>
  <c r="Y123" i="1"/>
  <c r="BM123" i="1"/>
  <c r="Y125" i="1"/>
  <c r="BM125" i="1"/>
  <c r="X128" i="1"/>
  <c r="F547" i="1"/>
  <c r="X137" i="1"/>
  <c r="Y132" i="1"/>
  <c r="BM132" i="1"/>
  <c r="BO134" i="1"/>
  <c r="BM134" i="1"/>
  <c r="Y13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9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F9" i="1"/>
  <c r="J9" i="1"/>
  <c r="X24" i="1"/>
  <c r="X62" i="1"/>
  <c r="X85" i="1"/>
  <c r="BM116" i="1"/>
  <c r="Y136" i="1"/>
  <c r="X136" i="1"/>
  <c r="BO142" i="1"/>
  <c r="BM142" i="1"/>
  <c r="Y142" i="1"/>
  <c r="Y144" i="1" s="1"/>
  <c r="BO151" i="1"/>
  <c r="BM151" i="1"/>
  <c r="Y151" i="1"/>
  <c r="Y157" i="1" s="1"/>
  <c r="BO155" i="1"/>
  <c r="BM155" i="1"/>
  <c r="Y155" i="1"/>
  <c r="BO172" i="1"/>
  <c r="BM172" i="1"/>
  <c r="Y172" i="1"/>
  <c r="Y175" i="1" s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G547" i="1"/>
  <c r="X145" i="1"/>
  <c r="X158" i="1"/>
  <c r="I547" i="1"/>
  <c r="X163" i="1"/>
  <c r="Y198" i="1"/>
  <c r="Y202" i="1" s="1"/>
  <c r="BM198" i="1"/>
  <c r="BO198" i="1"/>
  <c r="Y200" i="1"/>
  <c r="BM200" i="1"/>
  <c r="X203" i="1"/>
  <c r="J547" i="1"/>
  <c r="Y207" i="1"/>
  <c r="Y212" i="1" s="1"/>
  <c r="BM207" i="1"/>
  <c r="BO207" i="1"/>
  <c r="Y209" i="1"/>
  <c r="BM209" i="1"/>
  <c r="Y211" i="1"/>
  <c r="BM211" i="1"/>
  <c r="X212" i="1"/>
  <c r="Y215" i="1"/>
  <c r="Y217" i="1" s="1"/>
  <c r="BM215" i="1"/>
  <c r="BO215" i="1"/>
  <c r="X218" i="1"/>
  <c r="Y222" i="1"/>
  <c r="Y227" i="1" s="1"/>
  <c r="BM222" i="1"/>
  <c r="BO222" i="1"/>
  <c r="Y224" i="1"/>
  <c r="BM224" i="1"/>
  <c r="Y226" i="1"/>
  <c r="BM226" i="1"/>
  <c r="Y231" i="1"/>
  <c r="Y245" i="1" s="1"/>
  <c r="BM231" i="1"/>
  <c r="BO231" i="1"/>
  <c r="Y233" i="1"/>
  <c r="BM233" i="1"/>
  <c r="Y235" i="1"/>
  <c r="BM235" i="1"/>
  <c r="Y237" i="1"/>
  <c r="BM237" i="1"/>
  <c r="Y239" i="1"/>
  <c r="BM239" i="1"/>
  <c r="Y241" i="1"/>
  <c r="BM241" i="1"/>
  <c r="Y243" i="1"/>
  <c r="BM243" i="1"/>
  <c r="X256" i="1"/>
  <c r="Y253" i="1"/>
  <c r="Y256" i="1" s="1"/>
  <c r="BM253" i="1"/>
  <c r="BO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L547" i="1"/>
  <c r="N547" i="1"/>
  <c r="X245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Y297" i="1" s="1"/>
  <c r="BO294" i="1"/>
  <c r="BM294" i="1"/>
  <c r="Y294" i="1"/>
  <c r="Y313" i="1"/>
  <c r="BO311" i="1"/>
  <c r="BM311" i="1"/>
  <c r="Y311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Y360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Y415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268" i="1" l="1"/>
  <c r="Y535" i="1"/>
  <c r="Y488" i="1"/>
  <c r="Y431" i="1"/>
  <c r="Y195" i="1"/>
  <c r="X539" i="1"/>
  <c r="Y511" i="1"/>
  <c r="Y399" i="1"/>
  <c r="Y468" i="1"/>
  <c r="Y451" i="1"/>
  <c r="Y336" i="1"/>
  <c r="Y286" i="1"/>
  <c r="X541" i="1"/>
  <c r="Y102" i="1"/>
  <c r="Y542" i="1" s="1"/>
  <c r="X537" i="1"/>
  <c r="X538" i="1"/>
  <c r="X540" i="1" s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<sst xmlns="http://schemas.openxmlformats.org/spreadsheetml/2006/main" count="2313" uniqueCount="767">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</sst>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220</v>
      </c>
      <c r="X51" s="371">
        <f>IFERROR(IF(W51="",0,CEILING((W51/$H51),1)*$H51),"")</f>
        <v>226.8</v>
      </c>
      <c r="Y51" s="36">
        <f>IFERROR(IF(X51=0,"",ROUNDUP(X51/H51,0)*0.02175),"")</f>
        <v>0.45674999999999999</v>
      </c>
      <c r="Z51" s="56"/>
      <c r="AA51" s="57"/>
      <c r="AE51" s="64"/>
      <c r="BB51" s="77" t="s">
        <v>1</v>
      </c>
      <c r="BL51" s="64">
        <f>IFERROR(W51*I51/H51,"0")</f>
        <v>229.77777777777774</v>
      </c>
      <c r="BM51" s="64">
        <f>IFERROR(X51*I51/H51,"0")</f>
        <v>236.88</v>
      </c>
      <c r="BN51" s="64">
        <f>IFERROR(1/J51*(W51/H51),"0")</f>
        <v>0.36375661375661372</v>
      </c>
      <c r="BO51" s="64">
        <f>IFERROR(1/J51*(X51/H51),"0")</f>
        <v>0.375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20.37037037037037</v>
      </c>
      <c r="X53" s="372">
        <f>IFERROR(X51/H51,"0")+IFERROR(X52/H52,"0")</f>
        <v>21</v>
      </c>
      <c r="Y53" s="372">
        <f>IFERROR(IF(Y51="",0,Y51),"0")+IFERROR(IF(Y52="",0,Y52),"0")</f>
        <v>0.45674999999999999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220</v>
      </c>
      <c r="X54" s="372">
        <f>IFERROR(SUM(X51:X52),"0")</f>
        <v>226.8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50</v>
      </c>
      <c r="X66" s="37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100</v>
      </c>
      <c r="X69" s="371">
        <f t="shared" si="6"/>
        <v>108</v>
      </c>
      <c r="Y69" s="36">
        <f t="shared" si="7"/>
        <v>0.21749999999999997</v>
      </c>
      <c r="Z69" s="56"/>
      <c r="AA69" s="57"/>
      <c r="AE69" s="64"/>
      <c r="BB69" s="87" t="s">
        <v>1</v>
      </c>
      <c r="BL69" s="64">
        <f t="shared" si="8"/>
        <v>104.44444444444444</v>
      </c>
      <c r="BM69" s="64">
        <f t="shared" si="9"/>
        <v>112.8</v>
      </c>
      <c r="BN69" s="64">
        <f t="shared" si="10"/>
        <v>0.16534391534391535</v>
      </c>
      <c r="BO69" s="64">
        <f t="shared" si="11"/>
        <v>0.17857142857142855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13.723544973544975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15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0.32624999999999993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150</v>
      </c>
      <c r="X86" s="372">
        <f>IFERROR(SUM(X65:X84),"0")</f>
        <v>164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10</v>
      </c>
      <c r="X88" s="371">
        <f>IFERROR(IF(W88="",0,CEILING((W88/$H88),1)*$H88),"")</f>
        <v>10.8</v>
      </c>
      <c r="Y88" s="36">
        <f>IFERROR(IF(X88=0,"",ROUNDUP(X88/H88,0)*0.02175),"")</f>
        <v>2.1749999999999999E-2</v>
      </c>
      <c r="Z88" s="56"/>
      <c r="AA88" s="57"/>
      <c r="AE88" s="64"/>
      <c r="BB88" s="103" t="s">
        <v>1</v>
      </c>
      <c r="BL88" s="64">
        <f>IFERROR(W88*I88/H88,"0")</f>
        <v>10.444444444444443</v>
      </c>
      <c r="BM88" s="64">
        <f>IFERROR(X88*I88/H88,"0")</f>
        <v>11.28</v>
      </c>
      <c r="BN88" s="64">
        <f>IFERROR(1/J88*(W88/H88),"0")</f>
        <v>1.9290123456790119E-2</v>
      </c>
      <c r="BO88" s="64">
        <f>IFERROR(1/J88*(X88/H88),"0")</f>
        <v>2.0833333333333332E-2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0.92592592592592582</v>
      </c>
      <c r="X92" s="372">
        <f>IFERROR(X88/H88,"0")+IFERROR(X89/H89,"0")+IFERROR(X90/H90,"0")+IFERROR(X91/H91,"0")</f>
        <v>1</v>
      </c>
      <c r="Y92" s="372">
        <f>IFERROR(IF(Y88="",0,Y88),"0")+IFERROR(IF(Y89="",0,Y89),"0")+IFERROR(IF(Y90="",0,Y90),"0")+IFERROR(IF(Y91="",0,Y91),"0")</f>
        <v>2.1749999999999999E-2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10</v>
      </c>
      <c r="X93" s="372">
        <f>IFERROR(SUM(X88:X91),"0")</f>
        <v>10.8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120</v>
      </c>
      <c r="X107" s="371">
        <f t="shared" si="18"/>
        <v>126</v>
      </c>
      <c r="Y107" s="36">
        <f>IFERROR(IF(X107=0,"",ROUNDUP(X107/H107,0)*0.02175),"")</f>
        <v>0.32624999999999998</v>
      </c>
      <c r="Z107" s="56"/>
      <c r="AA107" s="57"/>
      <c r="AE107" s="64"/>
      <c r="BB107" s="116" t="s">
        <v>1</v>
      </c>
      <c r="BL107" s="64">
        <f t="shared" si="19"/>
        <v>128.05714285714285</v>
      </c>
      <c r="BM107" s="64">
        <f t="shared" si="20"/>
        <v>134.45999999999998</v>
      </c>
      <c r="BN107" s="64">
        <f t="shared" si="21"/>
        <v>0.25510204081632648</v>
      </c>
      <c r="BO107" s="64">
        <f t="shared" si="22"/>
        <v>0.26785714285714285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30</v>
      </c>
      <c r="X109" s="371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54</v>
      </c>
      <c r="X111" s="371">
        <f t="shared" si="18"/>
        <v>54</v>
      </c>
      <c r="Y111" s="36">
        <f>IFERROR(IF(X111=0,"",ROUNDUP(X111/H111,0)*0.00753),"")</f>
        <v>0.15060000000000001</v>
      </c>
      <c r="Z111" s="56"/>
      <c r="AA111" s="57"/>
      <c r="AE111" s="64"/>
      <c r="BB111" s="120" t="s">
        <v>1</v>
      </c>
      <c r="BL111" s="64">
        <f t="shared" si="19"/>
        <v>59.44</v>
      </c>
      <c r="BM111" s="64">
        <f t="shared" si="20"/>
        <v>59.44</v>
      </c>
      <c r="BN111" s="64">
        <f t="shared" si="21"/>
        <v>0.12820512820512819</v>
      </c>
      <c r="BO111" s="64">
        <f t="shared" si="22"/>
        <v>0.12820512820512819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37.857142857142854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39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0.56384999999999996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204</v>
      </c>
      <c r="X118" s="372">
        <f>IFERROR(SUM(X105:X116),"0")</f>
        <v>213.6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100</v>
      </c>
      <c r="X120" s="371">
        <f t="shared" ref="X120:X126" si="23">IFERROR(IF(W120="",0,CEILING((W120/$H120),1)*$H120),"")</f>
        <v>102.92</v>
      </c>
      <c r="Y120" s="36">
        <f>IFERROR(IF(X120=0,"",ROUNDUP(X120/H120,0)*0.00937),"")</f>
        <v>0.29047000000000001</v>
      </c>
      <c r="Z120" s="56"/>
      <c r="AA120" s="57"/>
      <c r="AE120" s="64"/>
      <c r="BB120" s="126" t="s">
        <v>1</v>
      </c>
      <c r="BL120" s="64">
        <f t="shared" ref="BL120:BL126" si="24">IFERROR(W120*I120/H120,"0")</f>
        <v>107.89156626506025</v>
      </c>
      <c r="BM120" s="64">
        <f t="shared" ref="BM120:BM126" si="25">IFERROR(X120*I120/H120,"0")</f>
        <v>111.04200000000002</v>
      </c>
      <c r="BN120" s="64">
        <f t="shared" ref="BN120:BN126" si="26">IFERROR(1/J120*(W120/H120),"0")</f>
        <v>0.25100401606425704</v>
      </c>
      <c r="BO120" s="64">
        <f t="shared" ref="BO120:BO126" si="27">IFERROR(1/J120*(X120/H120),"0")</f>
        <v>0.25833333333333336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60</v>
      </c>
      <c r="X122" s="371">
        <f t="shared" si="23"/>
        <v>67.2</v>
      </c>
      <c r="Y122" s="36">
        <f>IFERROR(IF(X122=0,"",ROUNDUP(X122/H122,0)*0.02175),"")</f>
        <v>0.17399999999999999</v>
      </c>
      <c r="Z122" s="56"/>
      <c r="AA122" s="57"/>
      <c r="AE122" s="64"/>
      <c r="BB122" s="128" t="s">
        <v>1</v>
      </c>
      <c r="BL122" s="64">
        <f t="shared" si="24"/>
        <v>64.028571428571425</v>
      </c>
      <c r="BM122" s="64">
        <f t="shared" si="25"/>
        <v>71.712000000000003</v>
      </c>
      <c r="BN122" s="64">
        <f t="shared" si="26"/>
        <v>0.12755102040816324</v>
      </c>
      <c r="BO122" s="64">
        <f t="shared" si="27"/>
        <v>0.14285714285714285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37.263339070567987</v>
      </c>
      <c r="X127" s="372">
        <f>IFERROR(X120/H120,"0")+IFERROR(X121/H121,"0")+IFERROR(X122/H122,"0")+IFERROR(X123/H123,"0")+IFERROR(X124/H124,"0")+IFERROR(X125/H125,"0")+IFERROR(X126/H126,"0")</f>
        <v>39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0.46446999999999999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160</v>
      </c>
      <c r="X128" s="372">
        <f>IFERROR(SUM(X120:X126),"0")</f>
        <v>170.12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300</v>
      </c>
      <c r="X131" s="371">
        <f>IFERROR(IF(W131="",0,CEILING((W131/$H131),1)*$H131),"")</f>
        <v>302.40000000000003</v>
      </c>
      <c r="Y131" s="36">
        <f>IFERROR(IF(X131=0,"",ROUNDUP(X131/H131,0)*0.02175),"")</f>
        <v>0.78299999999999992</v>
      </c>
      <c r="Z131" s="56"/>
      <c r="AA131" s="57"/>
      <c r="AE131" s="64"/>
      <c r="BB131" s="133" t="s">
        <v>1</v>
      </c>
      <c r="BL131" s="64">
        <f>IFERROR(W131*I131/H131,"0")</f>
        <v>319.92857142857144</v>
      </c>
      <c r="BM131" s="64">
        <f>IFERROR(X131*I131/H131,"0")</f>
        <v>322.488</v>
      </c>
      <c r="BN131" s="64">
        <f>IFERROR(1/J131*(W131/H131),"0")</f>
        <v>0.63775510204081631</v>
      </c>
      <c r="BO131" s="64">
        <f>IFERROR(1/J131*(X131/H131),"0")</f>
        <v>0.64285714285714279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68</v>
      </c>
      <c r="X134" s="371">
        <f>IFERROR(IF(W134="",0,CEILING((W134/$H134),1)*$H134),"")</f>
        <v>70.2</v>
      </c>
      <c r="Y134" s="36">
        <f>IFERROR(IF(X134=0,"",ROUNDUP(X134/H134,0)*0.00753),"")</f>
        <v>0.19578000000000001</v>
      </c>
      <c r="Z134" s="56"/>
      <c r="AA134" s="57"/>
      <c r="AE134" s="64"/>
      <c r="BB134" s="136" t="s">
        <v>1</v>
      </c>
      <c r="BL134" s="64">
        <f>IFERROR(W134*I134/H134,"0")</f>
        <v>74.850370370370371</v>
      </c>
      <c r="BM134" s="64">
        <f>IFERROR(X134*I134/H134,"0")</f>
        <v>77.271999999999991</v>
      </c>
      <c r="BN134" s="64">
        <f>IFERROR(1/J134*(W134/H134),"0")</f>
        <v>0.16144349477682809</v>
      </c>
      <c r="BO134" s="64">
        <f>IFERROR(1/J134*(X134/H134),"0")</f>
        <v>0.16666666666666666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60.899470899470899</v>
      </c>
      <c r="X136" s="372">
        <f>IFERROR(X131/H131,"0")+IFERROR(X132/H132,"0")+IFERROR(X133/H133,"0")+IFERROR(X134/H134,"0")+IFERROR(X135/H135,"0")</f>
        <v>62</v>
      </c>
      <c r="Y136" s="372">
        <f>IFERROR(IF(Y131="",0,Y131),"0")+IFERROR(IF(Y132="",0,Y132),"0")+IFERROR(IF(Y133="",0,Y133),"0")+IFERROR(IF(Y134="",0,Y134),"0")+IFERROR(IF(Y135="",0,Y135),"0")</f>
        <v>0.97877999999999998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368</v>
      </c>
      <c r="X137" s="372">
        <f>IFERROR(SUM(X131:X135),"0")</f>
        <v>372.6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10</v>
      </c>
      <c r="X148" s="371">
        <f t="shared" ref="X148:X156" si="28">IFERROR(IF(W148="",0,CEILING((W148/$H148),1)*$H148),"")</f>
        <v>12.600000000000001</v>
      </c>
      <c r="Y148" s="36">
        <f>IFERROR(IF(X148=0,"",ROUNDUP(X148/H148,0)*0.00753),"")</f>
        <v>2.2589999999999999E-2</v>
      </c>
      <c r="Z148" s="56"/>
      <c r="AA148" s="57"/>
      <c r="AE148" s="64"/>
      <c r="BB148" s="141" t="s">
        <v>1</v>
      </c>
      <c r="BL148" s="64">
        <f t="shared" ref="BL148:BL156" si="29">IFERROR(W148*I148/H148,"0")</f>
        <v>10.619047619047619</v>
      </c>
      <c r="BM148" s="64">
        <f t="shared" ref="BM148:BM156" si="30">IFERROR(X148*I148/H148,"0")</f>
        <v>13.38</v>
      </c>
      <c r="BN148" s="64">
        <f t="shared" ref="BN148:BN156" si="31">IFERROR(1/J148*(W148/H148),"0")</f>
        <v>1.5262515262515262E-2</v>
      </c>
      <c r="BO148" s="64">
        <f t="shared" ref="BO148:BO156" si="32">IFERROR(1/J148*(X148/H148),"0")</f>
        <v>1.9230769230769232E-2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36</v>
      </c>
      <c r="X150" s="371">
        <f t="shared" si="28"/>
        <v>37.800000000000004</v>
      </c>
      <c r="Y150" s="36">
        <f>IFERROR(IF(X150=0,"",ROUNDUP(X150/H150,0)*0.00753),"")</f>
        <v>6.7769999999999997E-2</v>
      </c>
      <c r="Z150" s="56"/>
      <c r="AA150" s="57"/>
      <c r="AE150" s="64"/>
      <c r="BB150" s="143" t="s">
        <v>1</v>
      </c>
      <c r="BL150" s="64">
        <f t="shared" si="29"/>
        <v>37.714285714285715</v>
      </c>
      <c r="BM150" s="64">
        <f t="shared" si="30"/>
        <v>39.6</v>
      </c>
      <c r="BN150" s="64">
        <f t="shared" si="31"/>
        <v>5.4945054945054944E-2</v>
      </c>
      <c r="BO150" s="64">
        <f t="shared" si="32"/>
        <v>5.7692307692307689E-2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18</v>
      </c>
      <c r="X154" s="371">
        <f t="shared" si="28"/>
        <v>18.900000000000002</v>
      </c>
      <c r="Y154" s="36">
        <f>IFERROR(IF(X154=0,"",ROUNDUP(X154/H154,0)*0.00502),"")</f>
        <v>4.5179999999999998E-2</v>
      </c>
      <c r="Z154" s="56"/>
      <c r="AA154" s="57"/>
      <c r="AE154" s="64"/>
      <c r="BB154" s="147" t="s">
        <v>1</v>
      </c>
      <c r="BL154" s="64">
        <f t="shared" si="29"/>
        <v>18.857142857142858</v>
      </c>
      <c r="BM154" s="64">
        <f t="shared" si="30"/>
        <v>19.8</v>
      </c>
      <c r="BN154" s="64">
        <f t="shared" si="31"/>
        <v>3.6630036630036632E-2</v>
      </c>
      <c r="BO154" s="64">
        <f t="shared" si="32"/>
        <v>3.8461538461538464E-2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19.523809523809526</v>
      </c>
      <c r="X157" s="372">
        <f>IFERROR(X148/H148,"0")+IFERROR(X149/H149,"0")+IFERROR(X150/H150,"0")+IFERROR(X151/H151,"0")+IFERROR(X152/H152,"0")+IFERROR(X153/H153,"0")+IFERROR(X154/H154,"0")+IFERROR(X155/H155,"0")+IFERROR(X156/H156,"0")</f>
        <v>21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0.13553999999999999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64</v>
      </c>
      <c r="X158" s="372">
        <f>IFERROR(SUM(X148:X156),"0")</f>
        <v>69.300000000000011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90</v>
      </c>
      <c r="X171" s="371">
        <f>IFERROR(IF(W171="",0,CEILING((W171/$H171),1)*$H171),"")</f>
        <v>91.800000000000011</v>
      </c>
      <c r="Y171" s="36">
        <f>IFERROR(IF(X171=0,"",ROUNDUP(X171/H171,0)*0.00937),"")</f>
        <v>0.15928999999999999</v>
      </c>
      <c r="Z171" s="56"/>
      <c r="AA171" s="57"/>
      <c r="AE171" s="64"/>
      <c r="BB171" s="154" t="s">
        <v>1</v>
      </c>
      <c r="BL171" s="64">
        <f>IFERROR(W171*I171/H171,"0")</f>
        <v>93.5</v>
      </c>
      <c r="BM171" s="64">
        <f>IFERROR(X171*I171/H171,"0")</f>
        <v>95.37</v>
      </c>
      <c r="BN171" s="64">
        <f>IFERROR(1/J171*(W171/H171),"0")</f>
        <v>0.13888888888888887</v>
      </c>
      <c r="BO171" s="64">
        <f>IFERROR(1/J171*(X171/H171),"0")</f>
        <v>0.14166666666666666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50</v>
      </c>
      <c r="X172" s="371">
        <f>IFERROR(IF(W172="",0,CEILING((W172/$H172),1)*$H172),"")</f>
        <v>54</v>
      </c>
      <c r="Y172" s="36">
        <f>IFERROR(IF(X172=0,"",ROUNDUP(X172/H172,0)*0.00937),"")</f>
        <v>9.3700000000000006E-2</v>
      </c>
      <c r="Z172" s="56"/>
      <c r="AA172" s="57"/>
      <c r="AE172" s="64"/>
      <c r="BB172" s="155" t="s">
        <v>1</v>
      </c>
      <c r="BL172" s="64">
        <f>IFERROR(W172*I172/H172,"0")</f>
        <v>51.944444444444443</v>
      </c>
      <c r="BM172" s="64">
        <f>IFERROR(X172*I172/H172,"0")</f>
        <v>56.099999999999994</v>
      </c>
      <c r="BN172" s="64">
        <f>IFERROR(1/J172*(W172/H172),"0")</f>
        <v>7.716049382716049E-2</v>
      </c>
      <c r="BO172" s="64">
        <f>IFERROR(1/J172*(X172/H172),"0")</f>
        <v>8.3333333333333329E-2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25.925925925925924</v>
      </c>
      <c r="X175" s="372">
        <f>IFERROR(X171/H171,"0")+IFERROR(X172/H172,"0")+IFERROR(X173/H173,"0")+IFERROR(X174/H174,"0")</f>
        <v>27</v>
      </c>
      <c r="Y175" s="372">
        <f>IFERROR(IF(Y171="",0,Y171),"0")+IFERROR(IF(Y172="",0,Y172),"0")+IFERROR(IF(Y173="",0,Y173),"0")+IFERROR(IF(Y174="",0,Y174),"0")</f>
        <v>0.25298999999999999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140</v>
      </c>
      <c r="X176" s="372">
        <f>IFERROR(SUM(X171:X174),"0")</f>
        <v>145.80000000000001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200</v>
      </c>
      <c r="X183" s="371">
        <f t="shared" si="33"/>
        <v>200.1</v>
      </c>
      <c r="Y183" s="36">
        <f>IFERROR(IF(X183=0,"",ROUNDUP(X183/H183,0)*0.02175),"")</f>
        <v>0.50024999999999997</v>
      </c>
      <c r="Z183" s="56"/>
      <c r="AA183" s="57"/>
      <c r="AE183" s="64"/>
      <c r="BB183" s="163" t="s">
        <v>1</v>
      </c>
      <c r="BL183" s="64">
        <f t="shared" si="34"/>
        <v>212.96551724137933</v>
      </c>
      <c r="BM183" s="64">
        <f t="shared" si="35"/>
        <v>213.072</v>
      </c>
      <c r="BN183" s="64">
        <f t="shared" si="36"/>
        <v>0.41050903119868637</v>
      </c>
      <c r="BO183" s="64">
        <f t="shared" si="37"/>
        <v>0.4107142857142857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200</v>
      </c>
      <c r="X184" s="371">
        <f t="shared" si="33"/>
        <v>201.6</v>
      </c>
      <c r="Y184" s="36">
        <f>IFERROR(IF(X184=0,"",ROUNDUP(X184/H184,0)*0.00753),"")</f>
        <v>0.63251999999999997</v>
      </c>
      <c r="Z184" s="56"/>
      <c r="AA184" s="57"/>
      <c r="AE184" s="64"/>
      <c r="BB184" s="164" t="s">
        <v>1</v>
      </c>
      <c r="BL184" s="64">
        <f t="shared" si="34"/>
        <v>222.66666666666666</v>
      </c>
      <c r="BM184" s="64">
        <f t="shared" si="35"/>
        <v>224.44800000000001</v>
      </c>
      <c r="BN184" s="64">
        <f t="shared" si="36"/>
        <v>0.53418803418803418</v>
      </c>
      <c r="BO184" s="64">
        <f t="shared" si="37"/>
        <v>0.53846153846153844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400</v>
      </c>
      <c r="X186" s="371">
        <f t="shared" si="33"/>
        <v>400.8</v>
      </c>
      <c r="Y186" s="36">
        <f>IFERROR(IF(X186=0,"",ROUNDUP(X186/H186,0)*0.00753),"")</f>
        <v>1.2575100000000001</v>
      </c>
      <c r="Z186" s="56"/>
      <c r="AA186" s="57"/>
      <c r="AE186" s="64"/>
      <c r="BB186" s="166" t="s">
        <v>1</v>
      </c>
      <c r="BL186" s="64">
        <f t="shared" si="34"/>
        <v>433.33333333333337</v>
      </c>
      <c r="BM186" s="64">
        <f t="shared" si="35"/>
        <v>434.2000000000001</v>
      </c>
      <c r="BN186" s="64">
        <f t="shared" si="36"/>
        <v>1.0683760683760684</v>
      </c>
      <c r="BO186" s="64">
        <f t="shared" si="37"/>
        <v>1.0705128205128205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120</v>
      </c>
      <c r="X188" s="371">
        <f t="shared" si="33"/>
        <v>120</v>
      </c>
      <c r="Y188" s="36">
        <f t="shared" ref="Y188:Y194" si="38">IFERROR(IF(X188=0,"",ROUNDUP(X188/H188,0)*0.00753),"")</f>
        <v>0.3765</v>
      </c>
      <c r="Z188" s="56"/>
      <c r="AA188" s="57"/>
      <c r="AE188" s="64"/>
      <c r="BB188" s="168" t="s">
        <v>1</v>
      </c>
      <c r="BL188" s="64">
        <f t="shared" si="34"/>
        <v>134.5</v>
      </c>
      <c r="BM188" s="64">
        <f t="shared" si="35"/>
        <v>134.5</v>
      </c>
      <c r="BN188" s="64">
        <f t="shared" si="36"/>
        <v>0.32051282051282048</v>
      </c>
      <c r="BO188" s="64">
        <f t="shared" si="37"/>
        <v>0.32051282051282048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160</v>
      </c>
      <c r="X190" s="371">
        <f t="shared" si="33"/>
        <v>160.79999999999998</v>
      </c>
      <c r="Y190" s="36">
        <f t="shared" si="38"/>
        <v>0.50451000000000001</v>
      </c>
      <c r="Z190" s="56"/>
      <c r="AA190" s="57"/>
      <c r="AE190" s="64"/>
      <c r="BB190" s="170" t="s">
        <v>1</v>
      </c>
      <c r="BL190" s="64">
        <f t="shared" si="34"/>
        <v>178.13333333333335</v>
      </c>
      <c r="BM190" s="64">
        <f t="shared" si="35"/>
        <v>179.024</v>
      </c>
      <c r="BN190" s="64">
        <f t="shared" si="36"/>
        <v>0.42735042735042739</v>
      </c>
      <c r="BO190" s="64">
        <f t="shared" si="37"/>
        <v>0.42948717948717946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180</v>
      </c>
      <c r="X191" s="371">
        <f t="shared" si="33"/>
        <v>180</v>
      </c>
      <c r="Y191" s="36">
        <f t="shared" si="38"/>
        <v>0.56474999999999997</v>
      </c>
      <c r="Z191" s="56"/>
      <c r="AA191" s="57"/>
      <c r="AE191" s="64"/>
      <c r="BB191" s="171" t="s">
        <v>1</v>
      </c>
      <c r="BL191" s="64">
        <f t="shared" si="34"/>
        <v>200.40000000000003</v>
      </c>
      <c r="BM191" s="64">
        <f t="shared" si="35"/>
        <v>200.40000000000003</v>
      </c>
      <c r="BN191" s="64">
        <f t="shared" si="36"/>
        <v>0.48076923076923073</v>
      </c>
      <c r="BO191" s="64">
        <f t="shared" si="37"/>
        <v>0.48076923076923073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108</v>
      </c>
      <c r="X193" s="371">
        <f t="shared" si="33"/>
        <v>108</v>
      </c>
      <c r="Y193" s="36">
        <f t="shared" si="38"/>
        <v>0.33884999999999998</v>
      </c>
      <c r="Z193" s="56"/>
      <c r="AA193" s="57"/>
      <c r="AE193" s="64"/>
      <c r="BB193" s="173" t="s">
        <v>1</v>
      </c>
      <c r="BL193" s="64">
        <f t="shared" si="34"/>
        <v>120.24000000000001</v>
      </c>
      <c r="BM193" s="64">
        <f t="shared" si="35"/>
        <v>120.24000000000001</v>
      </c>
      <c r="BN193" s="64">
        <f t="shared" si="36"/>
        <v>0.28846153846153844</v>
      </c>
      <c r="BO193" s="64">
        <f t="shared" si="37"/>
        <v>0.28846153846153844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60</v>
      </c>
      <c r="X194" s="371">
        <f t="shared" si="33"/>
        <v>60</v>
      </c>
      <c r="Y194" s="36">
        <f t="shared" si="38"/>
        <v>0.18825</v>
      </c>
      <c r="Z194" s="56"/>
      <c r="AA194" s="57"/>
      <c r="AE194" s="64"/>
      <c r="BB194" s="174" t="s">
        <v>1</v>
      </c>
      <c r="BL194" s="64">
        <f t="shared" si="34"/>
        <v>66.95</v>
      </c>
      <c r="BM194" s="64">
        <f t="shared" si="35"/>
        <v>66.95</v>
      </c>
      <c r="BN194" s="64">
        <f t="shared" si="36"/>
        <v>0.16025641025641024</v>
      </c>
      <c r="BO194" s="64">
        <f t="shared" si="37"/>
        <v>0.16025641025641024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534.65517241379314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536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4.3631399999999996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1428</v>
      </c>
      <c r="X196" s="372">
        <f>IFERROR(SUM(X178:X194),"0")</f>
        <v>1431.3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14</v>
      </c>
      <c r="X201" s="371">
        <f>IFERROR(IF(W201="",0,CEILING((W201/$H201),1)*$H201),"")</f>
        <v>14.399999999999999</v>
      </c>
      <c r="Y201" s="36">
        <f>IFERROR(IF(X201=0,"",ROUNDUP(X201/H201,0)*0.00753),"")</f>
        <v>4.5179999999999998E-2</v>
      </c>
      <c r="Z201" s="56"/>
      <c r="AA201" s="57"/>
      <c r="AE201" s="64"/>
      <c r="BB201" s="178" t="s">
        <v>1</v>
      </c>
      <c r="BL201" s="64">
        <f>IFERROR(W201*I201/H201,"0")</f>
        <v>15.586666666666668</v>
      </c>
      <c r="BM201" s="64">
        <f>IFERROR(X201*I201/H201,"0")</f>
        <v>16.032</v>
      </c>
      <c r="BN201" s="64">
        <f>IFERROR(1/J201*(W201/H201),"0")</f>
        <v>3.7393162393162399E-2</v>
      </c>
      <c r="BO201" s="64">
        <f>IFERROR(1/J201*(X201/H201),"0")</f>
        <v>3.8461538461538464E-2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5.8333333333333339</v>
      </c>
      <c r="X202" s="372">
        <f>IFERROR(X198/H198,"0")+IFERROR(X199/H199,"0")+IFERROR(X200/H200,"0")+IFERROR(X201/H201,"0")</f>
        <v>6</v>
      </c>
      <c r="Y202" s="372">
        <f>IFERROR(IF(Y198="",0,Y198),"0")+IFERROR(IF(Y199="",0,Y199),"0")+IFERROR(IF(Y200="",0,Y200),"0")+IFERROR(IF(Y201="",0,Y201),"0")</f>
        <v>4.5179999999999998E-2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14</v>
      </c>
      <c r="X203" s="372">
        <f>IFERROR(SUM(X198:X201),"0")</f>
        <v>14.399999999999999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6</v>
      </c>
      <c r="X211" s="371">
        <f t="shared" si="39"/>
        <v>8</v>
      </c>
      <c r="Y211" s="36">
        <f>IFERROR(IF(X211=0,"",ROUNDUP(X211/H211,0)*0.00937),"")</f>
        <v>1.874E-2</v>
      </c>
      <c r="Z211" s="56"/>
      <c r="AA211" s="57"/>
      <c r="AE211" s="64"/>
      <c r="BB211" s="184" t="s">
        <v>1</v>
      </c>
      <c r="BL211" s="64">
        <f t="shared" si="40"/>
        <v>6.36</v>
      </c>
      <c r="BM211" s="64">
        <f t="shared" si="41"/>
        <v>8.48</v>
      </c>
      <c r="BN211" s="64">
        <f t="shared" si="42"/>
        <v>1.2500000000000001E-2</v>
      </c>
      <c r="BO211" s="64">
        <f t="shared" si="43"/>
        <v>1.6666666666666666E-2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1.5</v>
      </c>
      <c r="X212" s="372">
        <f>IFERROR(X206/H206,"0")+IFERROR(X207/H207,"0")+IFERROR(X208/H208,"0")+IFERROR(X209/H209,"0")+IFERROR(X210/H210,"0")+IFERROR(X211/H211,"0")</f>
        <v>2</v>
      </c>
      <c r="Y212" s="372">
        <f>IFERROR(IF(Y206="",0,Y206),"0")+IFERROR(IF(Y207="",0,Y207),"0")+IFERROR(IF(Y208="",0,Y208),"0")+IFERROR(IF(Y209="",0,Y209),"0")+IFERROR(IF(Y210="",0,Y210),"0")+IFERROR(IF(Y211="",0,Y211),"0")</f>
        <v>1.874E-2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6</v>
      </c>
      <c r="X213" s="372">
        <f>IFERROR(SUM(X206:X211),"0")</f>
        <v>8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6</v>
      </c>
      <c r="X224" s="371">
        <f t="shared" si="44"/>
        <v>8</v>
      </c>
      <c r="Y224" s="36">
        <f>IFERROR(IF(X224=0,"",ROUNDUP(X224/H224,0)*0.00937),"")</f>
        <v>1.874E-2</v>
      </c>
      <c r="Z224" s="56"/>
      <c r="AA224" s="57"/>
      <c r="AE224" s="64"/>
      <c r="BB224" s="190" t="s">
        <v>1</v>
      </c>
      <c r="BL224" s="64">
        <f t="shared" si="45"/>
        <v>6.36</v>
      </c>
      <c r="BM224" s="64">
        <f t="shared" si="46"/>
        <v>8.48</v>
      </c>
      <c r="BN224" s="64">
        <f t="shared" si="47"/>
        <v>1.2500000000000001E-2</v>
      </c>
      <c r="BO224" s="64">
        <f t="shared" si="48"/>
        <v>1.6666666666666666E-2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1.5</v>
      </c>
      <c r="X227" s="372">
        <f>IFERROR(X221/H221,"0")+IFERROR(X222/H222,"0")+IFERROR(X223/H223,"0")+IFERROR(X224/H224,"0")+IFERROR(X225/H225,"0")+IFERROR(X226/H226,"0")</f>
        <v>2</v>
      </c>
      <c r="Y227" s="372">
        <f>IFERROR(IF(Y221="",0,Y221),"0")+IFERROR(IF(Y222="",0,Y222),"0")+IFERROR(IF(Y223="",0,Y223),"0")+IFERROR(IF(Y224="",0,Y224),"0")+IFERROR(IF(Y225="",0,Y225),"0")+IFERROR(IF(Y226="",0,Y226),"0")</f>
        <v>1.874E-2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6</v>
      </c>
      <c r="X228" s="372">
        <f>IFERROR(SUM(X221:X226),"0")</f>
        <v>8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450</v>
      </c>
      <c r="X272" s="371">
        <f>IFERROR(IF(W272="",0,CEILING((W272/$H272),1)*$H272),"")</f>
        <v>452.4</v>
      </c>
      <c r="Y272" s="36">
        <f>IFERROR(IF(X272=0,"",ROUNDUP(X272/H272,0)*0.02175),"")</f>
        <v>1.2614999999999998</v>
      </c>
      <c r="Z272" s="56"/>
      <c r="AA272" s="57"/>
      <c r="AE272" s="64"/>
      <c r="BB272" s="222" t="s">
        <v>1</v>
      </c>
      <c r="BL272" s="64">
        <f>IFERROR(W272*I272/H272,"0")</f>
        <v>482.53846153846155</v>
      </c>
      <c r="BM272" s="64">
        <f>IFERROR(X272*I272/H272,"0")</f>
        <v>485.11200000000008</v>
      </c>
      <c r="BN272" s="64">
        <f>IFERROR(1/J272*(W272/H272),"0")</f>
        <v>1.0302197802197801</v>
      </c>
      <c r="BO272" s="64">
        <f>IFERROR(1/J272*(X272/H272),"0")</f>
        <v>1.0357142857142856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57.692307692307693</v>
      </c>
      <c r="X274" s="372">
        <f>IFERROR(X271/H271,"0")+IFERROR(X272/H272,"0")+IFERROR(X273/H273,"0")</f>
        <v>58</v>
      </c>
      <c r="Y274" s="372">
        <f>IFERROR(IF(Y271="",0,Y271),"0")+IFERROR(IF(Y272="",0,Y272),"0")+IFERROR(IF(Y273="",0,Y273),"0")</f>
        <v>1.2614999999999998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450</v>
      </c>
      <c r="X275" s="372">
        <f>IFERROR(SUM(X271:X273),"0")</f>
        <v>452.4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15</v>
      </c>
      <c r="X279" s="371">
        <f>IFERROR(IF(W279="",0,CEILING((W279/$H279),1)*$H279),"")</f>
        <v>15.299999999999999</v>
      </c>
      <c r="Y279" s="36">
        <f>IFERROR(IF(X279=0,"",ROUNDUP(X279/H279,0)*0.00753),"")</f>
        <v>4.5179999999999998E-2</v>
      </c>
      <c r="Z279" s="56"/>
      <c r="AA279" s="57"/>
      <c r="AE279" s="64"/>
      <c r="BB279" s="226" t="s">
        <v>1</v>
      </c>
      <c r="BL279" s="64">
        <f>IFERROR(W279*I279/H279,"0")</f>
        <v>17.058823529411764</v>
      </c>
      <c r="BM279" s="64">
        <f>IFERROR(X279*I279/H279,"0")</f>
        <v>17.399999999999999</v>
      </c>
      <c r="BN279" s="64">
        <f>IFERROR(1/J279*(W279/H279),"0")</f>
        <v>3.7707390648567124E-2</v>
      </c>
      <c r="BO279" s="64">
        <f>IFERROR(1/J279*(X279/H279),"0")</f>
        <v>3.8461538461538464E-2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5.882352941176471</v>
      </c>
      <c r="X280" s="372">
        <f>IFERROR(X277/H277,"0")+IFERROR(X278/H278,"0")+IFERROR(X279/H279,"0")</f>
        <v>6</v>
      </c>
      <c r="Y280" s="372">
        <f>IFERROR(IF(Y277="",0,Y277),"0")+IFERROR(IF(Y278="",0,Y278),"0")+IFERROR(IF(Y279="",0,Y279),"0")</f>
        <v>4.5179999999999998E-2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15</v>
      </c>
      <c r="X281" s="372">
        <f>IFERROR(SUM(X277:X279),"0")</f>
        <v>15.299999999999999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5</v>
      </c>
      <c r="X320" s="371">
        <f>IFERROR(IF(W320="",0,CEILING((W320/$H320),1)*$H320),"")</f>
        <v>5.0999999999999996</v>
      </c>
      <c r="Y320" s="36">
        <f>IFERROR(IF(X320=0,"",ROUNDUP(X320/H320,0)*0.00753),"")</f>
        <v>1.506E-2</v>
      </c>
      <c r="Z320" s="56"/>
      <c r="AA320" s="57"/>
      <c r="AE320" s="64"/>
      <c r="BB320" s="244" t="s">
        <v>1</v>
      </c>
      <c r="BL320" s="64">
        <f>IFERROR(W320*I320/H320,"0")</f>
        <v>5.8333333333333339</v>
      </c>
      <c r="BM320" s="64">
        <f>IFERROR(X320*I320/H320,"0")</f>
        <v>5.95</v>
      </c>
      <c r="BN320" s="64">
        <f>IFERROR(1/J320*(W320/H320),"0")</f>
        <v>1.256913021618904E-2</v>
      </c>
      <c r="BO320" s="64">
        <f>IFERROR(1/J320*(X320/H320),"0")</f>
        <v>1.282051282051282E-2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1.9607843137254903</v>
      </c>
      <c r="X321" s="372">
        <f>IFERROR(X320/H320,"0")</f>
        <v>2</v>
      </c>
      <c r="Y321" s="372">
        <f>IFERROR(IF(Y320="",0,Y320),"0")</f>
        <v>1.506E-2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5</v>
      </c>
      <c r="X322" s="372">
        <f>IFERROR(SUM(X320:X320),"0")</f>
        <v>5.0999999999999996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880</v>
      </c>
      <c r="X328" s="371">
        <f t="shared" si="65"/>
        <v>885</v>
      </c>
      <c r="Y328" s="36">
        <f>IFERROR(IF(X328=0,"",ROUNDUP(X328/H328,0)*0.02175),"")</f>
        <v>1.28325</v>
      </c>
      <c r="Z328" s="56"/>
      <c r="AA328" s="57"/>
      <c r="AE328" s="64"/>
      <c r="BB328" s="247" t="s">
        <v>1</v>
      </c>
      <c r="BL328" s="64">
        <f t="shared" si="66"/>
        <v>908.16</v>
      </c>
      <c r="BM328" s="64">
        <f t="shared" si="67"/>
        <v>913.32</v>
      </c>
      <c r="BN328" s="64">
        <f t="shared" si="68"/>
        <v>1.2222222222222221</v>
      </c>
      <c r="BO328" s="64">
        <f t="shared" si="69"/>
        <v>1.2291666666666665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600</v>
      </c>
      <c r="X329" s="371">
        <f t="shared" si="65"/>
        <v>600</v>
      </c>
      <c r="Y329" s="36">
        <f>IFERROR(IF(X329=0,"",ROUNDUP(X329/H329,0)*0.02175),"")</f>
        <v>0.86999999999999988</v>
      </c>
      <c r="Z329" s="56"/>
      <c r="AA329" s="57"/>
      <c r="AE329" s="64"/>
      <c r="BB329" s="248" t="s">
        <v>1</v>
      </c>
      <c r="BL329" s="64">
        <f t="shared" si="66"/>
        <v>619.20000000000005</v>
      </c>
      <c r="BM329" s="64">
        <f t="shared" si="67"/>
        <v>619.20000000000005</v>
      </c>
      <c r="BN329" s="64">
        <f t="shared" si="68"/>
        <v>0.83333333333333326</v>
      </c>
      <c r="BO329" s="64">
        <f t="shared" si="69"/>
        <v>0.83333333333333326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500</v>
      </c>
      <c r="X332" s="371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132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133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2.8927499999999999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1980</v>
      </c>
      <c r="X337" s="372">
        <f>IFERROR(SUM(X326:X335),"0")</f>
        <v>1995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350</v>
      </c>
      <c r="X339" s="371">
        <f>IFERROR(IF(W339="",0,CEILING((W339/$H339),1)*$H339),"")</f>
        <v>360</v>
      </c>
      <c r="Y339" s="36">
        <f>IFERROR(IF(X339=0,"",ROUNDUP(X339/H339,0)*0.02175),"")</f>
        <v>0.52200000000000002</v>
      </c>
      <c r="Z339" s="56"/>
      <c r="AA339" s="57"/>
      <c r="AE339" s="64"/>
      <c r="BB339" s="255" t="s">
        <v>1</v>
      </c>
      <c r="BL339" s="64">
        <f>IFERROR(W339*I339/H339,"0")</f>
        <v>361.2</v>
      </c>
      <c r="BM339" s="64">
        <f>IFERROR(X339*I339/H339,"0")</f>
        <v>371.52000000000004</v>
      </c>
      <c r="BN339" s="64">
        <f>IFERROR(1/J339*(W339/H339),"0")</f>
        <v>0.48611111111111105</v>
      </c>
      <c r="BO339" s="64">
        <f>IFERROR(1/J339*(X339/H339),"0")</f>
        <v>0.5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23.333333333333332</v>
      </c>
      <c r="X342" s="372">
        <f>IFERROR(X339/H339,"0")+IFERROR(X340/H340,"0")+IFERROR(X341/H341,"0")</f>
        <v>24</v>
      </c>
      <c r="Y342" s="372">
        <f>IFERROR(IF(Y339="",0,Y339),"0")+IFERROR(IF(Y340="",0,Y340),"0")+IFERROR(IF(Y341="",0,Y341),"0")</f>
        <v>0.52200000000000002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350</v>
      </c>
      <c r="X343" s="372">
        <f>IFERROR(SUM(X339:X341),"0")</f>
        <v>360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1300</v>
      </c>
      <c r="X368" s="371">
        <f>IFERROR(IF(W368="",0,CEILING((W368/$H368),1)*$H368),"")</f>
        <v>1302.5999999999999</v>
      </c>
      <c r="Y368" s="36">
        <f>IFERROR(IF(X368=0,"",ROUNDUP(X368/H368,0)*0.02175),"")</f>
        <v>3.6322499999999995</v>
      </c>
      <c r="Z368" s="56"/>
      <c r="AA368" s="57"/>
      <c r="AE368" s="64"/>
      <c r="BB368" s="268" t="s">
        <v>1</v>
      </c>
      <c r="BL368" s="64">
        <f>IFERROR(W368*I368/H368,"0")</f>
        <v>1394.0000000000002</v>
      </c>
      <c r="BM368" s="64">
        <f>IFERROR(X368*I368/H368,"0")</f>
        <v>1396.788</v>
      </c>
      <c r="BN368" s="64">
        <f>IFERROR(1/J368*(W368/H368),"0")</f>
        <v>2.9761904761904758</v>
      </c>
      <c r="BO368" s="64">
        <f>IFERROR(1/J368*(X368/H368),"0")</f>
        <v>2.9821428571428568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166.66666666666666</v>
      </c>
      <c r="X372" s="372">
        <f>IFERROR(X368/H368,"0")+IFERROR(X369/H369,"0")+IFERROR(X370/H370,"0")+IFERROR(X371/H371,"0")</f>
        <v>167</v>
      </c>
      <c r="Y372" s="372">
        <f>IFERROR(IF(Y368="",0,Y368),"0")+IFERROR(IF(Y369="",0,Y369),"0")+IFERROR(IF(Y370="",0,Y370),"0")+IFERROR(IF(Y371="",0,Y371),"0")</f>
        <v>3.6322499999999995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1300</v>
      </c>
      <c r="X373" s="372">
        <f>IFERROR(SUM(X368:X371),"0")</f>
        <v>1302.5999999999999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30</v>
      </c>
      <c r="X386" s="371">
        <f t="shared" ref="X386:X398" si="70">IFERROR(IF(W386="",0,CEILING((W386/$H386),1)*$H386),"")</f>
        <v>33.6</v>
      </c>
      <c r="Y386" s="36">
        <f>IFERROR(IF(X386=0,"",ROUNDUP(X386/H386,0)*0.00753),"")</f>
        <v>6.0240000000000002E-2</v>
      </c>
      <c r="Z386" s="56"/>
      <c r="AA386" s="57"/>
      <c r="AE386" s="64"/>
      <c r="BB386" s="275" t="s">
        <v>1</v>
      </c>
      <c r="BL386" s="64">
        <f t="shared" ref="BL386:BL398" si="71">IFERROR(W386*I386/H386,"0")</f>
        <v>31.642857142857135</v>
      </c>
      <c r="BM386" s="64">
        <f t="shared" ref="BM386:BM398" si="72">IFERROR(X386*I386/H386,"0")</f>
        <v>35.44</v>
      </c>
      <c r="BN386" s="64">
        <f t="shared" ref="BN386:BN398" si="73">IFERROR(1/J386*(W386/H386),"0")</f>
        <v>4.5787545787545784E-2</v>
      </c>
      <c r="BO386" s="64">
        <f t="shared" ref="BO386:BO398" si="74">IFERROR(1/J386*(X386/H386),"0")</f>
        <v>5.128205128205128E-2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20</v>
      </c>
      <c r="X388" s="371">
        <f t="shared" si="70"/>
        <v>21</v>
      </c>
      <c r="Y388" s="36">
        <f>IFERROR(IF(X388=0,"",ROUNDUP(X388/H388,0)*0.00753),"")</f>
        <v>3.7650000000000003E-2</v>
      </c>
      <c r="Z388" s="56"/>
      <c r="AA388" s="57"/>
      <c r="AE388" s="64"/>
      <c r="BB388" s="277" t="s">
        <v>1</v>
      </c>
      <c r="BL388" s="64">
        <f t="shared" si="71"/>
        <v>21.095238095238091</v>
      </c>
      <c r="BM388" s="64">
        <f t="shared" si="72"/>
        <v>22.15</v>
      </c>
      <c r="BN388" s="64">
        <f t="shared" si="73"/>
        <v>3.0525030525030524E-2</v>
      </c>
      <c r="BO388" s="64">
        <f t="shared" si="74"/>
        <v>3.2051282051282048E-2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11.904761904761905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13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9.7890000000000005E-2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50</v>
      </c>
      <c r="X400" s="372">
        <f>IFERROR(SUM(X386:X398),"0")</f>
        <v>54.6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1000</v>
      </c>
      <c r="X457" s="371">
        <f t="shared" si="81"/>
        <v>1003.2</v>
      </c>
      <c r="Y457" s="36">
        <f t="shared" si="82"/>
        <v>2.2724000000000002</v>
      </c>
      <c r="Z457" s="56"/>
      <c r="AA457" s="57"/>
      <c r="AE457" s="64"/>
      <c r="BB457" s="312" t="s">
        <v>1</v>
      </c>
      <c r="BL457" s="64">
        <f t="shared" si="83"/>
        <v>1068.1818181818182</v>
      </c>
      <c r="BM457" s="64">
        <f t="shared" si="84"/>
        <v>1071.5999999999999</v>
      </c>
      <c r="BN457" s="64">
        <f t="shared" si="85"/>
        <v>1.821095571095571</v>
      </c>
      <c r="BO457" s="64">
        <f t="shared" si="86"/>
        <v>1.8269230769230771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700</v>
      </c>
      <c r="X461" s="371">
        <f t="shared" si="81"/>
        <v>702.24</v>
      </c>
      <c r="Y461" s="36">
        <f t="shared" si="82"/>
        <v>1.5906800000000001</v>
      </c>
      <c r="Z461" s="56"/>
      <c r="AA461" s="57"/>
      <c r="AE461" s="64"/>
      <c r="BB461" s="316" t="s">
        <v>1</v>
      </c>
      <c r="BL461" s="64">
        <f t="shared" si="83"/>
        <v>747.72727272727275</v>
      </c>
      <c r="BM461" s="64">
        <f t="shared" si="84"/>
        <v>750.11999999999989</v>
      </c>
      <c r="BN461" s="64">
        <f t="shared" si="85"/>
        <v>1.2747668997668997</v>
      </c>
      <c r="BO461" s="64">
        <f t="shared" si="86"/>
        <v>1.278846153846154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321.96969696969694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323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3.8630800000000001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1700</v>
      </c>
      <c r="X469" s="372">
        <f>IFERROR(SUM(X456:X467),"0")</f>
        <v>1705.44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700</v>
      </c>
      <c r="X471" s="371">
        <f>IFERROR(IF(W471="",0,CEILING((W471/$H471),1)*$H471),"")</f>
        <v>702.24</v>
      </c>
      <c r="Y471" s="36">
        <f>IFERROR(IF(X471=0,"",ROUNDUP(X471/H471,0)*0.01196),"")</f>
        <v>1.5906800000000001</v>
      </c>
      <c r="Z471" s="56"/>
      <c r="AA471" s="57"/>
      <c r="AE471" s="64"/>
      <c r="BB471" s="323" t="s">
        <v>1</v>
      </c>
      <c r="BL471" s="64">
        <f>IFERROR(W471*I471/H471,"0")</f>
        <v>747.72727272727275</v>
      </c>
      <c r="BM471" s="64">
        <f>IFERROR(X471*I471/H471,"0")</f>
        <v>750.11999999999989</v>
      </c>
      <c r="BN471" s="64">
        <f>IFERROR(1/J471*(W471/H471),"0")</f>
        <v>1.2747668997668997</v>
      </c>
      <c r="BO471" s="64">
        <f>IFERROR(1/J471*(X471/H471),"0")</f>
        <v>1.278846153846154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132.57575757575756</v>
      </c>
      <c r="X473" s="372">
        <f>IFERROR(X471/H471,"0")+IFERROR(X472/H472,"0")</f>
        <v>133</v>
      </c>
      <c r="Y473" s="372">
        <f>IFERROR(IF(Y471="",0,Y471),"0")+IFERROR(IF(Y472="",0,Y472),"0")</f>
        <v>1.5906800000000001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700</v>
      </c>
      <c r="X474" s="372">
        <f>IFERROR(SUM(X471:X472),"0")</f>
        <v>702.24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300</v>
      </c>
      <c r="X476" s="371">
        <f t="shared" ref="X476:X481" si="87">IFERROR(IF(W476="",0,CEILING((W476/$H476),1)*$H476),"")</f>
        <v>300.96000000000004</v>
      </c>
      <c r="Y476" s="36">
        <f>IFERROR(IF(X476=0,"",ROUNDUP(X476/H476,0)*0.01196),"")</f>
        <v>0.68171999999999999</v>
      </c>
      <c r="Z476" s="56"/>
      <c r="AA476" s="57"/>
      <c r="AE476" s="64"/>
      <c r="BB476" s="325" t="s">
        <v>1</v>
      </c>
      <c r="BL476" s="64">
        <f t="shared" ref="BL476:BL481" si="88">IFERROR(W476*I476/H476,"0")</f>
        <v>320.45454545454544</v>
      </c>
      <c r="BM476" s="64">
        <f t="shared" ref="BM476:BM481" si="89">IFERROR(X476*I476/H476,"0")</f>
        <v>321.48</v>
      </c>
      <c r="BN476" s="64">
        <f t="shared" ref="BN476:BN481" si="90">IFERROR(1/J476*(W476/H476),"0")</f>
        <v>0.54632867132867136</v>
      </c>
      <c r="BO476" s="64">
        <f t="shared" ref="BO476:BO481" si="91">IFERROR(1/J476*(X476/H476),"0")</f>
        <v>0.54807692307692313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750</v>
      </c>
      <c r="X477" s="371">
        <f t="shared" si="87"/>
        <v>755.04000000000008</v>
      </c>
      <c r="Y477" s="36">
        <f>IFERROR(IF(X477=0,"",ROUNDUP(X477/H477,0)*0.01196),"")</f>
        <v>1.71028</v>
      </c>
      <c r="Z477" s="56"/>
      <c r="AA477" s="57"/>
      <c r="AE477" s="64"/>
      <c r="BB477" s="326" t="s">
        <v>1</v>
      </c>
      <c r="BL477" s="64">
        <f t="shared" si="88"/>
        <v>801.13636363636363</v>
      </c>
      <c r="BM477" s="64">
        <f t="shared" si="89"/>
        <v>806.5200000000001</v>
      </c>
      <c r="BN477" s="64">
        <f t="shared" si="90"/>
        <v>1.3658216783216783</v>
      </c>
      <c r="BO477" s="64">
        <f t="shared" si="91"/>
        <v>1.375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750</v>
      </c>
      <c r="X478" s="371">
        <f t="shared" si="87"/>
        <v>755.04000000000008</v>
      </c>
      <c r="Y478" s="36">
        <f>IFERROR(IF(X478=0,"",ROUNDUP(X478/H478,0)*0.01196),"")</f>
        <v>1.71028</v>
      </c>
      <c r="Z478" s="56"/>
      <c r="AA478" s="57"/>
      <c r="AE478" s="64"/>
      <c r="BB478" s="327" t="s">
        <v>1</v>
      </c>
      <c r="BL478" s="64">
        <f t="shared" si="88"/>
        <v>801.13636363636363</v>
      </c>
      <c r="BM478" s="64">
        <f t="shared" si="89"/>
        <v>806.5200000000001</v>
      </c>
      <c r="BN478" s="64">
        <f t="shared" si="90"/>
        <v>1.3658216783216783</v>
      </c>
      <c r="BO478" s="64">
        <f t="shared" si="91"/>
        <v>1.375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340.90909090909088</v>
      </c>
      <c r="X482" s="372">
        <f>IFERROR(X476/H476,"0")+IFERROR(X477/H477,"0")+IFERROR(X478/H478,"0")+IFERROR(X479/H479,"0")+IFERROR(X480/H480,"0")+IFERROR(X481/H481,"0")</f>
        <v>343</v>
      </c>
      <c r="Y482" s="372">
        <f>IFERROR(IF(Y476="",0,Y476),"0")+IFERROR(IF(Y477="",0,Y477),"0")+IFERROR(IF(Y478="",0,Y478),"0")+IFERROR(IF(Y479="",0,Y479),"0")+IFERROR(IF(Y480="",0,Y480),"0")+IFERROR(IF(Y481="",0,Y481),"0")</f>
        <v>4.1022800000000004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1800</v>
      </c>
      <c r="X483" s="372">
        <f>IFERROR(SUM(X476:X481),"0")</f>
        <v>1811.04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11120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11238.440000000002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11836.242819752764</v>
      </c>
      <c r="X538" s="372">
        <f>IFERROR(SUM(BM22:BM534),"0")</f>
        <v>11961.266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22</v>
      </c>
      <c r="X539" s="38">
        <f>ROUNDUP(SUM(BO22:BO534),0)</f>
        <v>22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12386.242819752764</v>
      </c>
      <c r="X540" s="372">
        <f>GrossWeightTotalR+PalletQtyTotalR*25</f>
        <v>12511.266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1954.8727876004023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1973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25.668849999999999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226.8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558.5200000000001</v>
      </c>
      <c r="F547" s="46">
        <f>IFERROR(X131*1,"0")+IFERROR(X132*1,"0")+IFERROR(X133*1,"0")+IFERROR(X134*1,"0")+IFERROR(X135*1,"0")</f>
        <v>372.6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69.300000000000011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1591.5</v>
      </c>
      <c r="J547" s="46">
        <f>IFERROR(X206*1,"0")+IFERROR(X207*1,"0")+IFERROR(X208*1,"0")+IFERROR(X209*1,"0")+IFERROR(X210*1,"0")+IFERROR(X211*1,"0")+IFERROR(X215*1,"0")+IFERROR(X216*1,"0")</f>
        <v>8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467.7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467.7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5.0999999999999996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2355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1302.5999999999999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54.6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4218.72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2024-05-17T08:17:09Z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