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7496211-3C8E-430F-BB02-1405465CE7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X347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O253" i="1"/>
  <c r="BO252" i="1"/>
  <c r="BN252" i="1"/>
  <c r="BM252" i="1"/>
  <c r="BL252" i="1"/>
  <c r="Y252" i="1"/>
  <c r="X252" i="1"/>
  <c r="O252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W218" i="1"/>
  <c r="X217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W213" i="1"/>
  <c r="W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O209" i="1"/>
  <c r="BO208" i="1"/>
  <c r="BN208" i="1"/>
  <c r="BM208" i="1"/>
  <c r="BL208" i="1"/>
  <c r="Y208" i="1"/>
  <c r="X208" i="1"/>
  <c r="O208" i="1"/>
  <c r="BN207" i="1"/>
  <c r="BL207" i="1"/>
  <c r="X207" i="1"/>
  <c r="O207" i="1"/>
  <c r="BO206" i="1"/>
  <c r="BN206" i="1"/>
  <c r="BM206" i="1"/>
  <c r="BL206" i="1"/>
  <c r="Y206" i="1"/>
  <c r="X206" i="1"/>
  <c r="O206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O200" i="1"/>
  <c r="BO199" i="1"/>
  <c r="BN199" i="1"/>
  <c r="BM199" i="1"/>
  <c r="BL199" i="1"/>
  <c r="Y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BO187" i="1"/>
  <c r="BN187" i="1"/>
  <c r="BM187" i="1"/>
  <c r="BL187" i="1"/>
  <c r="Y187" i="1"/>
  <c r="X187" i="1"/>
  <c r="O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O173" i="1"/>
  <c r="BN173" i="1"/>
  <c r="BM173" i="1"/>
  <c r="BL173" i="1"/>
  <c r="Y173" i="1"/>
  <c r="X173" i="1"/>
  <c r="O173" i="1"/>
  <c r="BN172" i="1"/>
  <c r="BL172" i="1"/>
  <c r="X172" i="1"/>
  <c r="O172" i="1"/>
  <c r="BO171" i="1"/>
  <c r="BN171" i="1"/>
  <c r="BM171" i="1"/>
  <c r="BL171" i="1"/>
  <c r="Y171" i="1"/>
  <c r="X171" i="1"/>
  <c r="O171" i="1"/>
  <c r="W169" i="1"/>
  <c r="X168" i="1"/>
  <c r="W168" i="1"/>
  <c r="BO167" i="1"/>
  <c r="BN167" i="1"/>
  <c r="BM167" i="1"/>
  <c r="BL167" i="1"/>
  <c r="Y167" i="1"/>
  <c r="X167" i="1"/>
  <c r="O167" i="1"/>
  <c r="BN166" i="1"/>
  <c r="BL166" i="1"/>
  <c r="X166" i="1"/>
  <c r="O166" i="1"/>
  <c r="W164" i="1"/>
  <c r="W163" i="1"/>
  <c r="BN162" i="1"/>
  <c r="BL162" i="1"/>
  <c r="X162" i="1"/>
  <c r="O162" i="1"/>
  <c r="BO161" i="1"/>
  <c r="BN161" i="1"/>
  <c r="BM161" i="1"/>
  <c r="BL161" i="1"/>
  <c r="Y161" i="1"/>
  <c r="X161" i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BO148" i="1"/>
  <c r="BN148" i="1"/>
  <c r="BM148" i="1"/>
  <c r="BL148" i="1"/>
  <c r="Y148" i="1"/>
  <c r="X148" i="1"/>
  <c r="H547" i="1" s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O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BO105" i="1"/>
  <c r="BN105" i="1"/>
  <c r="BM105" i="1"/>
  <c r="BL105" i="1"/>
  <c r="Y105" i="1"/>
  <c r="X105" i="1"/>
  <c r="X118" i="1" s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X102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BO89" i="1" s="1"/>
  <c r="O89" i="1"/>
  <c r="BO88" i="1"/>
  <c r="BN88" i="1"/>
  <c r="BM88" i="1"/>
  <c r="BL88" i="1"/>
  <c r="Y88" i="1"/>
  <c r="X88" i="1"/>
  <c r="X92" i="1" s="1"/>
  <c r="O88" i="1"/>
  <c r="W86" i="1"/>
  <c r="W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47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47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37" i="1" s="1"/>
  <c r="W24" i="1"/>
  <c r="BO23" i="1"/>
  <c r="BN23" i="1"/>
  <c r="BM23" i="1"/>
  <c r="BL23" i="1"/>
  <c r="Y23" i="1"/>
  <c r="X23" i="1"/>
  <c r="O23" i="1"/>
  <c r="BN22" i="1"/>
  <c r="W539" i="1" s="1"/>
  <c r="BL22" i="1"/>
  <c r="W538" i="1" s="1"/>
  <c r="W540" i="1" s="1"/>
  <c r="X22" i="1"/>
  <c r="B547" i="1" s="1"/>
  <c r="H10" i="1"/>
  <c r="A9" i="1"/>
  <c r="A10" i="1" s="1"/>
  <c r="D7" i="1"/>
  <c r="P6" i="1"/>
  <c r="O2" i="1"/>
  <c r="F9" i="1" l="1"/>
  <c r="J9" i="1"/>
  <c r="F10" i="1"/>
  <c r="X24" i="1"/>
  <c r="X34" i="1"/>
  <c r="X54" i="1"/>
  <c r="X62" i="1"/>
  <c r="X85" i="1"/>
  <c r="X93" i="1"/>
  <c r="X103" i="1"/>
  <c r="X117" i="1"/>
  <c r="X127" i="1"/>
  <c r="X136" i="1"/>
  <c r="BO142" i="1"/>
  <c r="BM142" i="1"/>
  <c r="Y142" i="1"/>
  <c r="Y144" i="1" s="1"/>
  <c r="BO151" i="1"/>
  <c r="BM151" i="1"/>
  <c r="Y151" i="1"/>
  <c r="BO155" i="1"/>
  <c r="BM155" i="1"/>
  <c r="Y155" i="1"/>
  <c r="BO172" i="1"/>
  <c r="BM172" i="1"/>
  <c r="Y172" i="1"/>
  <c r="Y175" i="1" s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BO222" i="1"/>
  <c r="BM222" i="1"/>
  <c r="Y222" i="1"/>
  <c r="Y227" i="1" s="1"/>
  <c r="BO226" i="1"/>
  <c r="BM226" i="1"/>
  <c r="Y226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75" i="1"/>
  <c r="BO285" i="1"/>
  <c r="BM285" i="1"/>
  <c r="Y285" i="1"/>
  <c r="X287" i="1"/>
  <c r="O547" i="1"/>
  <c r="X297" i="1"/>
  <c r="BO290" i="1"/>
  <c r="BM290" i="1"/>
  <c r="Y290" i="1"/>
  <c r="X298" i="1"/>
  <c r="BO294" i="1"/>
  <c r="BM294" i="1"/>
  <c r="Y294" i="1"/>
  <c r="BO311" i="1"/>
  <c r="BM311" i="1"/>
  <c r="Y311" i="1"/>
  <c r="Y313" i="1" s="1"/>
  <c r="X313" i="1"/>
  <c r="H9" i="1"/>
  <c r="Y22" i="1"/>
  <c r="Y24" i="1" s="1"/>
  <c r="BM22" i="1"/>
  <c r="BO22" i="1"/>
  <c r="W541" i="1"/>
  <c r="X25" i="1"/>
  <c r="Y28" i="1"/>
  <c r="Y34" i="1" s="1"/>
  <c r="BM28" i="1"/>
  <c r="Y30" i="1"/>
  <c r="BM30" i="1"/>
  <c r="Y32" i="1"/>
  <c r="BM32" i="1"/>
  <c r="C547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5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Y92" i="1" s="1"/>
  <c r="BM89" i="1"/>
  <c r="Y91" i="1"/>
  <c r="BM91" i="1"/>
  <c r="Y95" i="1"/>
  <c r="Y102" i="1" s="1"/>
  <c r="BM95" i="1"/>
  <c r="BO95" i="1"/>
  <c r="Y97" i="1"/>
  <c r="BM97" i="1"/>
  <c r="Y99" i="1"/>
  <c r="BM99" i="1"/>
  <c r="Y101" i="1"/>
  <c r="BM101" i="1"/>
  <c r="Y107" i="1"/>
  <c r="Y117" i="1" s="1"/>
  <c r="BM107" i="1"/>
  <c r="Y109" i="1"/>
  <c r="BM109" i="1"/>
  <c r="Y111" i="1"/>
  <c r="BM111" i="1"/>
  <c r="Y113" i="1"/>
  <c r="BM113" i="1"/>
  <c r="Y115" i="1"/>
  <c r="BM115" i="1"/>
  <c r="Y121" i="1"/>
  <c r="Y127" i="1" s="1"/>
  <c r="BM121" i="1"/>
  <c r="Y123" i="1"/>
  <c r="BM123" i="1"/>
  <c r="Y125" i="1"/>
  <c r="BM125" i="1"/>
  <c r="F547" i="1"/>
  <c r="X137" i="1"/>
  <c r="Y132" i="1"/>
  <c r="Y136" i="1" s="1"/>
  <c r="BM132" i="1"/>
  <c r="BO134" i="1"/>
  <c r="BM134" i="1"/>
  <c r="Y134" i="1"/>
  <c r="X144" i="1"/>
  <c r="BO149" i="1"/>
  <c r="BM149" i="1"/>
  <c r="Y149" i="1"/>
  <c r="Y157" i="1" s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Y168" i="1" s="1"/>
  <c r="X175" i="1"/>
  <c r="BO174" i="1"/>
  <c r="BM174" i="1"/>
  <c r="Y174" i="1"/>
  <c r="X17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Y202" i="1" s="1"/>
  <c r="X202" i="1"/>
  <c r="BO207" i="1"/>
  <c r="BM207" i="1"/>
  <c r="Y207" i="1"/>
  <c r="Y212" i="1" s="1"/>
  <c r="BO211" i="1"/>
  <c r="BM211" i="1"/>
  <c r="Y211" i="1"/>
  <c r="X213" i="1"/>
  <c r="X218" i="1"/>
  <c r="BO215" i="1"/>
  <c r="BM215" i="1"/>
  <c r="Y215" i="1"/>
  <c r="Y217" i="1" s="1"/>
  <c r="X227" i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X245" i="1"/>
  <c r="BO253" i="1"/>
  <c r="BM253" i="1"/>
  <c r="Y253" i="1"/>
  <c r="Y256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X343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G547" i="1"/>
  <c r="X145" i="1"/>
  <c r="X158" i="1"/>
  <c r="I547" i="1"/>
  <c r="X163" i="1"/>
  <c r="J547" i="1"/>
  <c r="X212" i="1"/>
  <c r="X256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Y360" i="1" s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P547" i="1"/>
  <c r="X308" i="1"/>
  <c r="S547" i="1"/>
  <c r="X383" i="1"/>
  <c r="Y415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68" i="1" l="1"/>
  <c r="Y451" i="1"/>
  <c r="Y336" i="1"/>
  <c r="Y405" i="1"/>
  <c r="Y372" i="1"/>
  <c r="Y342" i="1"/>
  <c r="X538" i="1"/>
  <c r="Y268" i="1"/>
  <c r="Y511" i="1"/>
  <c r="Y535" i="1"/>
  <c r="Y488" i="1"/>
  <c r="Y431" i="1"/>
  <c r="Y399" i="1"/>
  <c r="Y195" i="1"/>
  <c r="X537" i="1"/>
  <c r="X539" i="1"/>
  <c r="Y297" i="1"/>
  <c r="Y274" i="1"/>
  <c r="Y245" i="1"/>
  <c r="Y542" i="1" s="1"/>
  <c r="X541" i="1"/>
  <c r="X540" i="1" l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<sst xmlns="http://schemas.openxmlformats.org/spreadsheetml/2006/main" count="2313" uniqueCount="767">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</sst>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31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21</v>
      </c>
      <c r="X68" s="371">
        <f t="shared" si="6"/>
        <v>22.4</v>
      </c>
      <c r="Y68" s="36">
        <f t="shared" si="7"/>
        <v>4.3499999999999997E-2</v>
      </c>
      <c r="Z68" s="56"/>
      <c r="AA68" s="57"/>
      <c r="AE68" s="64"/>
      <c r="BB68" s="86" t="s">
        <v>1</v>
      </c>
      <c r="BL68" s="64">
        <f t="shared" si="8"/>
        <v>21.900000000000002</v>
      </c>
      <c r="BM68" s="64">
        <f t="shared" si="9"/>
        <v>23.360000000000003</v>
      </c>
      <c r="BN68" s="64">
        <f t="shared" si="10"/>
        <v>3.3482142857142856E-2</v>
      </c>
      <c r="BO68" s="64">
        <f t="shared" si="11"/>
        <v>3.5714285714285712E-2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1.8750000000000002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4.3499999999999997E-2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21</v>
      </c>
      <c r="X86" s="372">
        <f>IFERROR(SUM(X65:X84),"0")</f>
        <v>22.4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82</v>
      </c>
      <c r="X107" s="371">
        <f t="shared" si="18"/>
        <v>84</v>
      </c>
      <c r="Y107" s="36">
        <f>IFERROR(IF(X107=0,"",ROUNDUP(X107/H107,0)*0.02175),"")</f>
        <v>0.21749999999999997</v>
      </c>
      <c r="Z107" s="56"/>
      <c r="AA107" s="57"/>
      <c r="AE107" s="64"/>
      <c r="BB107" s="116" t="s">
        <v>1</v>
      </c>
      <c r="BL107" s="64">
        <f t="shared" si="19"/>
        <v>87.505714285714276</v>
      </c>
      <c r="BM107" s="64">
        <f t="shared" si="20"/>
        <v>89.64</v>
      </c>
      <c r="BN107" s="64">
        <f t="shared" si="21"/>
        <v>0.17431972789115643</v>
      </c>
      <c r="BO107" s="64">
        <f t="shared" si="22"/>
        <v>0.17857142857142855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91</v>
      </c>
      <c r="X109" s="371">
        <f t="shared" si="18"/>
        <v>92.4</v>
      </c>
      <c r="Y109" s="36">
        <f>IFERROR(IF(X109=0,"",ROUNDUP(X109/H109,0)*0.02175),"")</f>
        <v>0.23924999999999999</v>
      </c>
      <c r="Z109" s="56"/>
      <c r="AA109" s="57"/>
      <c r="AE109" s="64"/>
      <c r="BB109" s="118" t="s">
        <v>1</v>
      </c>
      <c r="BL109" s="64">
        <f t="shared" si="19"/>
        <v>97.11</v>
      </c>
      <c r="BM109" s="64">
        <f t="shared" si="20"/>
        <v>98.604000000000013</v>
      </c>
      <c r="BN109" s="64">
        <f t="shared" si="21"/>
        <v>0.19345238095238093</v>
      </c>
      <c r="BO109" s="64">
        <f t="shared" si="22"/>
        <v>0.19642857142857142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43</v>
      </c>
      <c r="X111" s="371">
        <f t="shared" si="18"/>
        <v>43.2</v>
      </c>
      <c r="Y111" s="36">
        <f>IFERROR(IF(X111=0,"",ROUNDUP(X111/H111,0)*0.00753),"")</f>
        <v>0.12048</v>
      </c>
      <c r="Z111" s="56"/>
      <c r="AA111" s="57"/>
      <c r="AE111" s="64"/>
      <c r="BB111" s="120" t="s">
        <v>1</v>
      </c>
      <c r="BL111" s="64">
        <f t="shared" si="19"/>
        <v>47.331851851851845</v>
      </c>
      <c r="BM111" s="64">
        <f t="shared" si="20"/>
        <v>47.552</v>
      </c>
      <c r="BN111" s="64">
        <f t="shared" si="21"/>
        <v>0.10208926875593542</v>
      </c>
      <c r="BO111" s="64">
        <f t="shared" si="22"/>
        <v>0.10256410256410256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36.521164021164019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37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0.57723000000000002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216</v>
      </c>
      <c r="X118" s="372">
        <f>IFERROR(SUM(X105:X116),"0")</f>
        <v>219.60000000000002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33</v>
      </c>
      <c r="X120" s="371">
        <f t="shared" ref="X120:X126" si="23">IFERROR(IF(W120="",0,CEILING((W120/$H120),1)*$H120),"")</f>
        <v>33.199999999999996</v>
      </c>
      <c r="Y120" s="36">
        <f>IFERROR(IF(X120=0,"",ROUNDUP(X120/H120,0)*0.00937),"")</f>
        <v>9.3700000000000006E-2</v>
      </c>
      <c r="Z120" s="56"/>
      <c r="AA120" s="57"/>
      <c r="AE120" s="64"/>
      <c r="BB120" s="126" t="s">
        <v>1</v>
      </c>
      <c r="BL120" s="64">
        <f t="shared" ref="BL120:BL126" si="24">IFERROR(W120*I120/H120,"0")</f>
        <v>35.60421686746988</v>
      </c>
      <c r="BM120" s="64">
        <f t="shared" ref="BM120:BM126" si="25">IFERROR(X120*I120/H120,"0")</f>
        <v>35.819999999999993</v>
      </c>
      <c r="BN120" s="64">
        <f t="shared" ref="BN120:BN126" si="26">IFERROR(1/J120*(W120/H120),"0")</f>
        <v>8.2831325301204822E-2</v>
      </c>
      <c r="BO120" s="64">
        <f t="shared" ref="BO120:BO126" si="27">IFERROR(1/J120*(X120/H120),"0")</f>
        <v>8.3333333333333329E-2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9.9397590361445793</v>
      </c>
      <c r="X127" s="372">
        <f>IFERROR(X120/H120,"0")+IFERROR(X121/H121,"0")+IFERROR(X122/H122,"0")+IFERROR(X123/H123,"0")+IFERROR(X124/H124,"0")+IFERROR(X125/H125,"0")+IFERROR(X126/H126,"0")</f>
        <v>10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9.3700000000000006E-2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33</v>
      </c>
      <c r="X128" s="372">
        <f>IFERROR(SUM(X120:X126),"0")</f>
        <v>33.199999999999996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52</v>
      </c>
      <c r="X131" s="371">
        <f>IFERROR(IF(W131="",0,CEILING((W131/$H131),1)*$H131),"")</f>
        <v>58.800000000000004</v>
      </c>
      <c r="Y131" s="36">
        <f>IFERROR(IF(X131=0,"",ROUNDUP(X131/H131,0)*0.02175),"")</f>
        <v>0.15225</v>
      </c>
      <c r="Z131" s="56"/>
      <c r="AA131" s="57"/>
      <c r="AE131" s="64"/>
      <c r="BB131" s="133" t="s">
        <v>1</v>
      </c>
      <c r="BL131" s="64">
        <f>IFERROR(W131*I131/H131,"0")</f>
        <v>55.454285714285717</v>
      </c>
      <c r="BM131" s="64">
        <f>IFERROR(X131*I131/H131,"0")</f>
        <v>62.706000000000003</v>
      </c>
      <c r="BN131" s="64">
        <f>IFERROR(1/J131*(W131/H131),"0")</f>
        <v>0.11054421768707481</v>
      </c>
      <c r="BO131" s="64">
        <f>IFERROR(1/J131*(X131/H131),"0")</f>
        <v>0.125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25</v>
      </c>
      <c r="X134" s="371">
        <f>IFERROR(IF(W134="",0,CEILING((W134/$H134),1)*$H134),"")</f>
        <v>27</v>
      </c>
      <c r="Y134" s="36">
        <f>IFERROR(IF(X134=0,"",ROUNDUP(X134/H134,0)*0.00753),"")</f>
        <v>7.5300000000000006E-2</v>
      </c>
      <c r="Z134" s="56"/>
      <c r="AA134" s="57"/>
      <c r="AE134" s="64"/>
      <c r="BB134" s="136" t="s">
        <v>1</v>
      </c>
      <c r="BL134" s="64">
        <f>IFERROR(W134*I134/H134,"0")</f>
        <v>27.518518518518515</v>
      </c>
      <c r="BM134" s="64">
        <f>IFERROR(X134*I134/H134,"0")</f>
        <v>29.72</v>
      </c>
      <c r="BN134" s="64">
        <f>IFERROR(1/J134*(W134/H134),"0")</f>
        <v>5.9354226020892686E-2</v>
      </c>
      <c r="BO134" s="64">
        <f>IFERROR(1/J134*(X134/H134),"0")</f>
        <v>6.4102564102564097E-2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15.449735449735449</v>
      </c>
      <c r="X136" s="372">
        <f>IFERROR(X131/H131,"0")+IFERROR(X132/H132,"0")+IFERROR(X133/H133,"0")+IFERROR(X134/H134,"0")+IFERROR(X135/H135,"0")</f>
        <v>17</v>
      </c>
      <c r="Y136" s="372">
        <f>IFERROR(IF(Y131="",0,Y131),"0")+IFERROR(IF(Y132="",0,Y132),"0")+IFERROR(IF(Y133="",0,Y133),"0")+IFERROR(IF(Y134="",0,Y134),"0")+IFERROR(IF(Y135="",0,Y135),"0")</f>
        <v>0.22755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77</v>
      </c>
      <c r="X137" s="372">
        <f>IFERROR(SUM(X131:X135),"0")</f>
        <v>85.800000000000011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81</v>
      </c>
      <c r="X150" s="371">
        <f t="shared" si="28"/>
        <v>84</v>
      </c>
      <c r="Y150" s="36">
        <f>IFERROR(IF(X150=0,"",ROUNDUP(X150/H150,0)*0.00753),"")</f>
        <v>0.15060000000000001</v>
      </c>
      <c r="Z150" s="56"/>
      <c r="AA150" s="57"/>
      <c r="AE150" s="64"/>
      <c r="BB150" s="143" t="s">
        <v>1</v>
      </c>
      <c r="BL150" s="64">
        <f t="shared" si="29"/>
        <v>84.857142857142861</v>
      </c>
      <c r="BM150" s="64">
        <f t="shared" si="30"/>
        <v>88</v>
      </c>
      <c r="BN150" s="64">
        <f t="shared" si="31"/>
        <v>0.12362637362637362</v>
      </c>
      <c r="BO150" s="64">
        <f t="shared" si="32"/>
        <v>0.12820512820512819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19.285714285714285</v>
      </c>
      <c r="X157" s="372">
        <f>IFERROR(X148/H148,"0")+IFERROR(X149/H149,"0")+IFERROR(X150/H150,"0")+IFERROR(X151/H151,"0")+IFERROR(X152/H152,"0")+IFERROR(X153/H153,"0")+IFERROR(X154/H154,"0")+IFERROR(X155/H155,"0")+IFERROR(X156/H156,"0")</f>
        <v>20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0.15060000000000001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81</v>
      </c>
      <c r="X158" s="372">
        <f>IFERROR(SUM(X148:X156),"0")</f>
        <v>84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195</v>
      </c>
      <c r="X171" s="371">
        <f>IFERROR(IF(W171="",0,CEILING((W171/$H171),1)*$H171),"")</f>
        <v>199.8</v>
      </c>
      <c r="Y171" s="36">
        <f>IFERROR(IF(X171=0,"",ROUNDUP(X171/H171,0)*0.00937),"")</f>
        <v>0.34669</v>
      </c>
      <c r="Z171" s="56"/>
      <c r="AA171" s="57"/>
      <c r="AE171" s="64"/>
      <c r="BB171" s="154" t="s">
        <v>1</v>
      </c>
      <c r="BL171" s="64">
        <f>IFERROR(W171*I171/H171,"0")</f>
        <v>202.58333333333331</v>
      </c>
      <c r="BM171" s="64">
        <f>IFERROR(X171*I171/H171,"0")</f>
        <v>207.57000000000002</v>
      </c>
      <c r="BN171" s="64">
        <f>IFERROR(1/J171*(W171/H171),"0")</f>
        <v>0.30092592592592587</v>
      </c>
      <c r="BO171" s="64">
        <f>IFERROR(1/J171*(X171/H171),"0")</f>
        <v>0.30833333333333335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33</v>
      </c>
      <c r="X172" s="371">
        <f>IFERROR(IF(W172="",0,CEILING((W172/$H172),1)*$H172),"")</f>
        <v>37.800000000000004</v>
      </c>
      <c r="Y172" s="36">
        <f>IFERROR(IF(X172=0,"",ROUNDUP(X172/H172,0)*0.00937),"")</f>
        <v>6.5589999999999996E-2</v>
      </c>
      <c r="Z172" s="56"/>
      <c r="AA172" s="57"/>
      <c r="AE172" s="64"/>
      <c r="BB172" s="155" t="s">
        <v>1</v>
      </c>
      <c r="BL172" s="64">
        <f>IFERROR(W172*I172/H172,"0")</f>
        <v>34.283333333333339</v>
      </c>
      <c r="BM172" s="64">
        <f>IFERROR(X172*I172/H172,"0")</f>
        <v>39.270000000000003</v>
      </c>
      <c r="BN172" s="64">
        <f>IFERROR(1/J172*(W172/H172),"0")</f>
        <v>5.0925925925925923E-2</v>
      </c>
      <c r="BO172" s="64">
        <f>IFERROR(1/J172*(X172/H172),"0")</f>
        <v>5.8333333333333334E-2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42.222222222222214</v>
      </c>
      <c r="X175" s="372">
        <f>IFERROR(X171/H171,"0")+IFERROR(X172/H172,"0")+IFERROR(X173/H173,"0")+IFERROR(X174/H174,"0")</f>
        <v>44</v>
      </c>
      <c r="Y175" s="372">
        <f>IFERROR(IF(Y171="",0,Y171),"0")+IFERROR(IF(Y172="",0,Y172),"0")+IFERROR(IF(Y173="",0,Y173),"0")+IFERROR(IF(Y174="",0,Y174),"0")</f>
        <v>0.41227999999999998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228</v>
      </c>
      <c r="X176" s="372">
        <f>IFERROR(SUM(X171:X174),"0")</f>
        <v>237.60000000000002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92</v>
      </c>
      <c r="X183" s="371">
        <f t="shared" si="33"/>
        <v>95.699999999999989</v>
      </c>
      <c r="Y183" s="36">
        <f>IFERROR(IF(X183=0,"",ROUNDUP(X183/H183,0)*0.02175),"")</f>
        <v>0.23924999999999999</v>
      </c>
      <c r="Z183" s="56"/>
      <c r="AA183" s="57"/>
      <c r="AE183" s="64"/>
      <c r="BB183" s="163" t="s">
        <v>1</v>
      </c>
      <c r="BL183" s="64">
        <f t="shared" si="34"/>
        <v>97.964137931034486</v>
      </c>
      <c r="BM183" s="64">
        <f t="shared" si="35"/>
        <v>101.904</v>
      </c>
      <c r="BN183" s="64">
        <f t="shared" si="36"/>
        <v>0.18883415435139572</v>
      </c>
      <c r="BO183" s="64">
        <f t="shared" si="37"/>
        <v>0.19642857142857142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125</v>
      </c>
      <c r="X184" s="371">
        <f t="shared" si="33"/>
        <v>127.19999999999999</v>
      </c>
      <c r="Y184" s="36">
        <f>IFERROR(IF(X184=0,"",ROUNDUP(X184/H184,0)*0.00753),"")</f>
        <v>0.39909</v>
      </c>
      <c r="Z184" s="56"/>
      <c r="AA184" s="57"/>
      <c r="AE184" s="64"/>
      <c r="BB184" s="164" t="s">
        <v>1</v>
      </c>
      <c r="BL184" s="64">
        <f t="shared" si="34"/>
        <v>139.16666666666669</v>
      </c>
      <c r="BM184" s="64">
        <f t="shared" si="35"/>
        <v>141.61600000000001</v>
      </c>
      <c r="BN184" s="64">
        <f t="shared" si="36"/>
        <v>0.33386752136752135</v>
      </c>
      <c r="BO184" s="64">
        <f t="shared" si="37"/>
        <v>0.33974358974358976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111</v>
      </c>
      <c r="X186" s="371">
        <f t="shared" si="33"/>
        <v>112.8</v>
      </c>
      <c r="Y186" s="36">
        <f>IFERROR(IF(X186=0,"",ROUNDUP(X186/H186,0)*0.00753),"")</f>
        <v>0.35391</v>
      </c>
      <c r="Z186" s="56"/>
      <c r="AA186" s="57"/>
      <c r="AE186" s="64"/>
      <c r="BB186" s="166" t="s">
        <v>1</v>
      </c>
      <c r="BL186" s="64">
        <f t="shared" si="34"/>
        <v>120.25000000000001</v>
      </c>
      <c r="BM186" s="64">
        <f t="shared" si="35"/>
        <v>122.20000000000002</v>
      </c>
      <c r="BN186" s="64">
        <f t="shared" si="36"/>
        <v>0.29647435897435898</v>
      </c>
      <c r="BO186" s="64">
        <f t="shared" si="37"/>
        <v>0.30128205128205127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252</v>
      </c>
      <c r="X188" s="371">
        <f t="shared" si="33"/>
        <v>252</v>
      </c>
      <c r="Y188" s="36">
        <f t="shared" ref="Y188:Y194" si="38">IFERROR(IF(X188=0,"",ROUNDUP(X188/H188,0)*0.00753),"")</f>
        <v>0.79065000000000007</v>
      </c>
      <c r="Z188" s="56"/>
      <c r="AA188" s="57"/>
      <c r="AE188" s="64"/>
      <c r="BB188" s="168" t="s">
        <v>1</v>
      </c>
      <c r="BL188" s="64">
        <f t="shared" si="34"/>
        <v>282.45</v>
      </c>
      <c r="BM188" s="64">
        <f t="shared" si="35"/>
        <v>282.45</v>
      </c>
      <c r="BN188" s="64">
        <f t="shared" si="36"/>
        <v>0.67307692307692302</v>
      </c>
      <c r="BO188" s="64">
        <f t="shared" si="37"/>
        <v>0.67307692307692302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201</v>
      </c>
      <c r="X190" s="371">
        <f t="shared" si="33"/>
        <v>201.6</v>
      </c>
      <c r="Y190" s="36">
        <f t="shared" si="38"/>
        <v>0.63251999999999997</v>
      </c>
      <c r="Z190" s="56"/>
      <c r="AA190" s="57"/>
      <c r="AE190" s="64"/>
      <c r="BB190" s="170" t="s">
        <v>1</v>
      </c>
      <c r="BL190" s="64">
        <f t="shared" si="34"/>
        <v>223.78</v>
      </c>
      <c r="BM190" s="64">
        <f t="shared" si="35"/>
        <v>224.44800000000001</v>
      </c>
      <c r="BN190" s="64">
        <f t="shared" si="36"/>
        <v>0.53685897435897434</v>
      </c>
      <c r="BO190" s="64">
        <f t="shared" si="37"/>
        <v>0.53846153846153844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164</v>
      </c>
      <c r="X193" s="371">
        <f t="shared" si="33"/>
        <v>165.6</v>
      </c>
      <c r="Y193" s="36">
        <f t="shared" si="38"/>
        <v>0.51956999999999998</v>
      </c>
      <c r="Z193" s="56"/>
      <c r="AA193" s="57"/>
      <c r="AE193" s="64"/>
      <c r="BB193" s="173" t="s">
        <v>1</v>
      </c>
      <c r="BL193" s="64">
        <f t="shared" si="34"/>
        <v>182.58666666666667</v>
      </c>
      <c r="BM193" s="64">
        <f t="shared" si="35"/>
        <v>184.36800000000002</v>
      </c>
      <c r="BN193" s="64">
        <f t="shared" si="36"/>
        <v>0.43803418803418809</v>
      </c>
      <c r="BO193" s="64">
        <f t="shared" si="37"/>
        <v>0.44230769230769229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75</v>
      </c>
      <c r="X194" s="371">
        <f t="shared" si="33"/>
        <v>76.8</v>
      </c>
      <c r="Y194" s="36">
        <f t="shared" si="38"/>
        <v>0.24096000000000001</v>
      </c>
      <c r="Z194" s="56"/>
      <c r="AA194" s="57"/>
      <c r="AE194" s="64"/>
      <c r="BB194" s="174" t="s">
        <v>1</v>
      </c>
      <c r="BL194" s="64">
        <f t="shared" si="34"/>
        <v>83.6875</v>
      </c>
      <c r="BM194" s="64">
        <f t="shared" si="35"/>
        <v>85.695999999999998</v>
      </c>
      <c r="BN194" s="64">
        <f t="shared" si="36"/>
        <v>0.2003205128205128</v>
      </c>
      <c r="BO194" s="64">
        <f t="shared" si="37"/>
        <v>0.20512820512820512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397.24137931034488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401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3.1759499999999998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1020</v>
      </c>
      <c r="X196" s="372">
        <f>IFERROR(SUM(X178:X194),"0")</f>
        <v>1031.7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37</v>
      </c>
      <c r="X200" s="371">
        <f>IFERROR(IF(W200="",0,CEILING((W200/$H200),1)*$H200),"")</f>
        <v>38.4</v>
      </c>
      <c r="Y200" s="36">
        <f>IFERROR(IF(X200=0,"",ROUNDUP(X200/H200,0)*0.00753),"")</f>
        <v>0.12048</v>
      </c>
      <c r="Z200" s="56"/>
      <c r="AA200" s="57"/>
      <c r="AE200" s="64"/>
      <c r="BB200" s="177" t="s">
        <v>1</v>
      </c>
      <c r="BL200" s="64">
        <f>IFERROR(W200*I200/H200,"0")</f>
        <v>41.193333333333335</v>
      </c>
      <c r="BM200" s="64">
        <f>IFERROR(X200*I200/H200,"0")</f>
        <v>42.752000000000002</v>
      </c>
      <c r="BN200" s="64">
        <f>IFERROR(1/J200*(W200/H200),"0")</f>
        <v>9.8824786324786335E-2</v>
      </c>
      <c r="BO200" s="64">
        <f>IFERROR(1/J200*(X200/H200),"0")</f>
        <v>0.10256410256410256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75</v>
      </c>
      <c r="X201" s="371">
        <f>IFERROR(IF(W201="",0,CEILING((W201/$H201),1)*$H201),"")</f>
        <v>76.8</v>
      </c>
      <c r="Y201" s="36">
        <f>IFERROR(IF(X201=0,"",ROUNDUP(X201/H201,0)*0.00753),"")</f>
        <v>0.24096000000000001</v>
      </c>
      <c r="Z201" s="56"/>
      <c r="AA201" s="57"/>
      <c r="AE201" s="64"/>
      <c r="BB201" s="178" t="s">
        <v>1</v>
      </c>
      <c r="BL201" s="64">
        <f>IFERROR(W201*I201/H201,"0")</f>
        <v>83.5</v>
      </c>
      <c r="BM201" s="64">
        <f>IFERROR(X201*I201/H201,"0")</f>
        <v>85.504000000000005</v>
      </c>
      <c r="BN201" s="64">
        <f>IFERROR(1/J201*(W201/H201),"0")</f>
        <v>0.2003205128205128</v>
      </c>
      <c r="BO201" s="64">
        <f>IFERROR(1/J201*(X201/H201),"0")</f>
        <v>0.20512820512820512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46.666666666666671</v>
      </c>
      <c r="X202" s="372">
        <f>IFERROR(X198/H198,"0")+IFERROR(X199/H199,"0")+IFERROR(X200/H200,"0")+IFERROR(X201/H201,"0")</f>
        <v>48</v>
      </c>
      <c r="Y202" s="372">
        <f>IFERROR(IF(Y198="",0,Y198),"0")+IFERROR(IF(Y199="",0,Y199),"0")+IFERROR(IF(Y200="",0,Y200),"0")+IFERROR(IF(Y201="",0,Y201),"0")</f>
        <v>0.36143999999999998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112</v>
      </c>
      <c r="X203" s="372">
        <f>IFERROR(SUM(X198:X201),"0")</f>
        <v>115.19999999999999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20</v>
      </c>
      <c r="X208" s="371">
        <f t="shared" si="39"/>
        <v>23.2</v>
      </c>
      <c r="Y208" s="36">
        <f>IFERROR(IF(X208=0,"",ROUNDUP(X208/H208,0)*0.02175),"")</f>
        <v>4.3499999999999997E-2</v>
      </c>
      <c r="Z208" s="56"/>
      <c r="AA208" s="57"/>
      <c r="AE208" s="64"/>
      <c r="BB208" s="181" t="s">
        <v>1</v>
      </c>
      <c r="BL208" s="64">
        <f t="shared" si="40"/>
        <v>20.827586206896552</v>
      </c>
      <c r="BM208" s="64">
        <f t="shared" si="41"/>
        <v>24.159999999999997</v>
      </c>
      <c r="BN208" s="64">
        <f t="shared" si="42"/>
        <v>3.0788177339901478E-2</v>
      </c>
      <c r="BO208" s="64">
        <f t="shared" si="43"/>
        <v>3.5714285714285712E-2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1.7241379310344829</v>
      </c>
      <c r="X212" s="372">
        <f>IFERROR(X206/H206,"0")+IFERROR(X207/H207,"0")+IFERROR(X208/H208,"0")+IFERROR(X209/H209,"0")+IFERROR(X210/H210,"0")+IFERROR(X211/H211,"0")</f>
        <v>2</v>
      </c>
      <c r="Y212" s="372">
        <f>IFERROR(IF(Y206="",0,Y206),"0")+IFERROR(IF(Y207="",0,Y207),"0")+IFERROR(IF(Y208="",0,Y208),"0")+IFERROR(IF(Y209="",0,Y209),"0")+IFERROR(IF(Y210="",0,Y210),"0")+IFERROR(IF(Y211="",0,Y211),"0")</f>
        <v>4.3499999999999997E-2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20</v>
      </c>
      <c r="X213" s="372">
        <f>IFERROR(SUM(X206:X211),"0")</f>
        <v>23.2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130</v>
      </c>
      <c r="X221" s="371">
        <f t="shared" ref="X221:X226" si="44">IFERROR(IF(W221="",0,CEILING((W221/$H221),1)*$H221),"")</f>
        <v>139.19999999999999</v>
      </c>
      <c r="Y221" s="36">
        <f>IFERROR(IF(X221=0,"",ROUNDUP(X221/H221,0)*0.02175),"")</f>
        <v>0.26100000000000001</v>
      </c>
      <c r="Z221" s="56"/>
      <c r="AA221" s="57"/>
      <c r="AE221" s="64"/>
      <c r="BB221" s="187" t="s">
        <v>1</v>
      </c>
      <c r="BL221" s="64">
        <f t="shared" ref="BL221:BL226" si="45">IFERROR(W221*I221/H221,"0")</f>
        <v>135.37931034482759</v>
      </c>
      <c r="BM221" s="64">
        <f t="shared" ref="BM221:BM226" si="46">IFERROR(X221*I221/H221,"0")</f>
        <v>144.95999999999998</v>
      </c>
      <c r="BN221" s="64">
        <f t="shared" ref="BN221:BN226" si="47">IFERROR(1/J221*(W221/H221),"0")</f>
        <v>0.2001231527093596</v>
      </c>
      <c r="BO221" s="64">
        <f t="shared" ref="BO221:BO226" si="48">IFERROR(1/J221*(X221/H221),"0")</f>
        <v>0.21428571428571427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11.206896551724139</v>
      </c>
      <c r="X227" s="372">
        <f>IFERROR(X221/H221,"0")+IFERROR(X222/H222,"0")+IFERROR(X223/H223,"0")+IFERROR(X224/H224,"0")+IFERROR(X225/H225,"0")+IFERROR(X226/H226,"0")</f>
        <v>12</v>
      </c>
      <c r="Y227" s="372">
        <f>IFERROR(IF(Y221="",0,Y221),"0")+IFERROR(IF(Y222="",0,Y222),"0")+IFERROR(IF(Y223="",0,Y223),"0")+IFERROR(IF(Y224="",0,Y224),"0")+IFERROR(IF(Y225="",0,Y225),"0")+IFERROR(IF(Y226="",0,Y226),"0")</f>
        <v>0.26100000000000001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130</v>
      </c>
      <c r="X228" s="372">
        <f>IFERROR(SUM(X221:X226),"0")</f>
        <v>139.19999999999999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30</v>
      </c>
      <c r="X252" s="371">
        <f>IFERROR(IF(W252="",0,CEILING((W252/$H252),1)*$H252),"")</f>
        <v>33.6</v>
      </c>
      <c r="Y252" s="36">
        <f>IFERROR(IF(X252=0,"",ROUNDUP(X252/H252,0)*0.00753),"")</f>
        <v>6.0240000000000002E-2</v>
      </c>
      <c r="Z252" s="56"/>
      <c r="AA252" s="57"/>
      <c r="AE252" s="64"/>
      <c r="BB252" s="208" t="s">
        <v>1</v>
      </c>
      <c r="BL252" s="64">
        <f>IFERROR(W252*I252/H252,"0")</f>
        <v>31.857142857142858</v>
      </c>
      <c r="BM252" s="64">
        <f>IFERROR(X252*I252/H252,"0")</f>
        <v>35.68</v>
      </c>
      <c r="BN252" s="64">
        <f>IFERROR(1/J252*(W252/H252),"0")</f>
        <v>4.5787545787545784E-2</v>
      </c>
      <c r="BO252" s="64">
        <f>IFERROR(1/J252*(X252/H252),"0")</f>
        <v>5.128205128205128E-2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7.1428571428571423</v>
      </c>
      <c r="X256" s="372">
        <f>IFERROR(X252/H252,"0")+IFERROR(X253/H253,"0")+IFERROR(X254/H254,"0")+IFERROR(X255/H255,"0")</f>
        <v>8</v>
      </c>
      <c r="Y256" s="372">
        <f>IFERROR(IF(Y252="",0,Y252),"0")+IFERROR(IF(Y253="",0,Y253),"0")+IFERROR(IF(Y254="",0,Y254),"0")+IFERROR(IF(Y255="",0,Y255),"0")</f>
        <v>6.0240000000000002E-2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30</v>
      </c>
      <c r="X257" s="372">
        <f>IFERROR(SUM(X252:X255),"0")</f>
        <v>33.6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68</v>
      </c>
      <c r="X272" s="371">
        <f>IFERROR(IF(W272="",0,CEILING((W272/$H272),1)*$H272),"")</f>
        <v>70.2</v>
      </c>
      <c r="Y272" s="36">
        <f>IFERROR(IF(X272=0,"",ROUNDUP(X272/H272,0)*0.02175),"")</f>
        <v>0.19574999999999998</v>
      </c>
      <c r="Z272" s="56"/>
      <c r="AA272" s="57"/>
      <c r="AE272" s="64"/>
      <c r="BB272" s="222" t="s">
        <v>1</v>
      </c>
      <c r="BL272" s="64">
        <f>IFERROR(W272*I272/H272,"0")</f>
        <v>72.916923076923084</v>
      </c>
      <c r="BM272" s="64">
        <f>IFERROR(X272*I272/H272,"0")</f>
        <v>75.27600000000001</v>
      </c>
      <c r="BN272" s="64">
        <f>IFERROR(1/J272*(W272/H272),"0")</f>
        <v>0.15567765567765568</v>
      </c>
      <c r="BO272" s="64">
        <f>IFERROR(1/J272*(X272/H272),"0")</f>
        <v>0.1607142857142857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8.717948717948719</v>
      </c>
      <c r="X274" s="372">
        <f>IFERROR(X271/H271,"0")+IFERROR(X272/H272,"0")+IFERROR(X273/H273,"0")</f>
        <v>9</v>
      </c>
      <c r="Y274" s="372">
        <f>IFERROR(IF(Y271="",0,Y271),"0")+IFERROR(IF(Y272="",0,Y272),"0")+IFERROR(IF(Y273="",0,Y273),"0")</f>
        <v>0.19574999999999998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68</v>
      </c>
      <c r="X275" s="372">
        <f>IFERROR(SUM(X271:X273),"0")</f>
        <v>70.2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750</v>
      </c>
      <c r="X328" s="371">
        <f t="shared" si="65"/>
        <v>750</v>
      </c>
      <c r="Y328" s="36">
        <f>IFERROR(IF(X328=0,"",ROUNDUP(X328/H328,0)*0.02175),"")</f>
        <v>1.0874999999999999</v>
      </c>
      <c r="Z328" s="56"/>
      <c r="AA328" s="57"/>
      <c r="AE328" s="64"/>
      <c r="BB328" s="247" t="s">
        <v>1</v>
      </c>
      <c r="BL328" s="64">
        <f t="shared" si="66"/>
        <v>774</v>
      </c>
      <c r="BM328" s="64">
        <f t="shared" si="67"/>
        <v>774</v>
      </c>
      <c r="BN328" s="64">
        <f t="shared" si="68"/>
        <v>1.0416666666666665</v>
      </c>
      <c r="BO328" s="64">
        <f t="shared" si="69"/>
        <v>1.0416666666666665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516</v>
      </c>
      <c r="X329" s="371">
        <f t="shared" si="65"/>
        <v>525</v>
      </c>
      <c r="Y329" s="36">
        <f>IFERROR(IF(X329=0,"",ROUNDUP(X329/H329,0)*0.02175),"")</f>
        <v>0.76124999999999998</v>
      </c>
      <c r="Z329" s="56"/>
      <c r="AA329" s="57"/>
      <c r="AE329" s="64"/>
      <c r="BB329" s="248" t="s">
        <v>1</v>
      </c>
      <c r="BL329" s="64">
        <f t="shared" si="66"/>
        <v>532.51200000000006</v>
      </c>
      <c r="BM329" s="64">
        <f t="shared" si="67"/>
        <v>541.79999999999995</v>
      </c>
      <c r="BN329" s="64">
        <f t="shared" si="68"/>
        <v>0.71666666666666656</v>
      </c>
      <c r="BO329" s="64">
        <f t="shared" si="69"/>
        <v>0.72916666666666663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465</v>
      </c>
      <c r="X332" s="371">
        <f t="shared" si="65"/>
        <v>465</v>
      </c>
      <c r="Y332" s="36">
        <f>IFERROR(IF(X332=0,"",ROUNDUP(X332/H332,0)*0.02175),"")</f>
        <v>0.6742499999999999</v>
      </c>
      <c r="Z332" s="56"/>
      <c r="AA332" s="57"/>
      <c r="AE332" s="64"/>
      <c r="BB332" s="251" t="s">
        <v>1</v>
      </c>
      <c r="BL332" s="64">
        <f t="shared" si="66"/>
        <v>479.88</v>
      </c>
      <c r="BM332" s="64">
        <f t="shared" si="67"/>
        <v>479.88</v>
      </c>
      <c r="BN332" s="64">
        <f t="shared" si="68"/>
        <v>0.64583333333333326</v>
      </c>
      <c r="BO332" s="64">
        <f t="shared" si="69"/>
        <v>0.64583333333333326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115.4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116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2.5229999999999997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1731</v>
      </c>
      <c r="X337" s="372">
        <f>IFERROR(SUM(X326:X335),"0")</f>
        <v>1740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576</v>
      </c>
      <c r="X339" s="371">
        <f>IFERROR(IF(W339="",0,CEILING((W339/$H339),1)*$H339),"")</f>
        <v>585</v>
      </c>
      <c r="Y339" s="36">
        <f>IFERROR(IF(X339=0,"",ROUNDUP(X339/H339,0)*0.02175),"")</f>
        <v>0.84824999999999995</v>
      </c>
      <c r="Z339" s="56"/>
      <c r="AA339" s="57"/>
      <c r="AE339" s="64"/>
      <c r="BB339" s="255" t="s">
        <v>1</v>
      </c>
      <c r="BL339" s="64">
        <f>IFERROR(W339*I339/H339,"0")</f>
        <v>594.43200000000002</v>
      </c>
      <c r="BM339" s="64">
        <f>IFERROR(X339*I339/H339,"0")</f>
        <v>603.72</v>
      </c>
      <c r="BN339" s="64">
        <f>IFERROR(1/J339*(W339/H339),"0")</f>
        <v>0.79999999999999993</v>
      </c>
      <c r="BO339" s="64">
        <f>IFERROR(1/J339*(X339/H339),"0")</f>
        <v>0.8125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38.4</v>
      </c>
      <c r="X342" s="372">
        <f>IFERROR(X339/H339,"0")+IFERROR(X340/H340,"0")+IFERROR(X341/H341,"0")</f>
        <v>39</v>
      </c>
      <c r="Y342" s="372">
        <f>IFERROR(IF(Y339="",0,Y339),"0")+IFERROR(IF(Y340="",0,Y340),"0")+IFERROR(IF(Y341="",0,Y341),"0")</f>
        <v>0.84824999999999995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576</v>
      </c>
      <c r="X343" s="372">
        <f>IFERROR(SUM(X339:X341),"0")</f>
        <v>585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394</v>
      </c>
      <c r="X368" s="371">
        <f>IFERROR(IF(W368="",0,CEILING((W368/$H368),1)*$H368),"")</f>
        <v>397.8</v>
      </c>
      <c r="Y368" s="36">
        <f>IFERROR(IF(X368=0,"",ROUNDUP(X368/H368,0)*0.02175),"")</f>
        <v>1.1092499999999998</v>
      </c>
      <c r="Z368" s="56"/>
      <c r="AA368" s="57"/>
      <c r="AE368" s="64"/>
      <c r="BB368" s="268" t="s">
        <v>1</v>
      </c>
      <c r="BL368" s="64">
        <f>IFERROR(W368*I368/H368,"0")</f>
        <v>422.4892307692308</v>
      </c>
      <c r="BM368" s="64">
        <f>IFERROR(X368*I368/H368,"0")</f>
        <v>426.56400000000008</v>
      </c>
      <c r="BN368" s="64">
        <f>IFERROR(1/J368*(W368/H368),"0")</f>
        <v>0.90201465201465192</v>
      </c>
      <c r="BO368" s="64">
        <f>IFERROR(1/J368*(X368/H368),"0")</f>
        <v>0.9107142857142857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50.512820512820511</v>
      </c>
      <c r="X372" s="372">
        <f>IFERROR(X368/H368,"0")+IFERROR(X369/H369,"0")+IFERROR(X370/H370,"0")+IFERROR(X371/H371,"0")</f>
        <v>51</v>
      </c>
      <c r="Y372" s="372">
        <f>IFERROR(IF(Y368="",0,Y368),"0")+IFERROR(IF(Y369="",0,Y369),"0")+IFERROR(IF(Y370="",0,Y370),"0")+IFERROR(IF(Y371="",0,Y371),"0")</f>
        <v>1.1092499999999998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394</v>
      </c>
      <c r="X373" s="372">
        <f>IFERROR(SUM(X368:X371),"0")</f>
        <v>397.8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14</v>
      </c>
      <c r="X393" s="371">
        <f t="shared" si="70"/>
        <v>14.700000000000001</v>
      </c>
      <c r="Y393" s="36">
        <f t="shared" si="75"/>
        <v>3.5140000000000005E-2</v>
      </c>
      <c r="Z393" s="56"/>
      <c r="AA393" s="57"/>
      <c r="AE393" s="64"/>
      <c r="BB393" s="282" t="s">
        <v>1</v>
      </c>
      <c r="BL393" s="64">
        <f t="shared" si="71"/>
        <v>14.866666666666665</v>
      </c>
      <c r="BM393" s="64">
        <f t="shared" si="72"/>
        <v>15.61</v>
      </c>
      <c r="BN393" s="64">
        <f t="shared" si="73"/>
        <v>2.8490028490028491E-2</v>
      </c>
      <c r="BO393" s="64">
        <f t="shared" si="74"/>
        <v>2.9914529914529919E-2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31</v>
      </c>
      <c r="X397" s="371">
        <f t="shared" si="70"/>
        <v>31.5</v>
      </c>
      <c r="Y397" s="36">
        <f t="shared" si="75"/>
        <v>7.5300000000000006E-2</v>
      </c>
      <c r="Z397" s="56"/>
      <c r="AA397" s="57"/>
      <c r="AE397" s="64"/>
      <c r="BB397" s="286" t="s">
        <v>1</v>
      </c>
      <c r="BL397" s="64">
        <f t="shared" si="71"/>
        <v>32.919047619047618</v>
      </c>
      <c r="BM397" s="64">
        <f t="shared" si="72"/>
        <v>33.450000000000003</v>
      </c>
      <c r="BN397" s="64">
        <f t="shared" si="73"/>
        <v>6.3085063085063092E-2</v>
      </c>
      <c r="BO397" s="64">
        <f t="shared" si="74"/>
        <v>6.4102564102564111E-2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21.428571428571427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22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0.11044000000000001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45</v>
      </c>
      <c r="X400" s="372">
        <f>IFERROR(SUM(X386:X398),"0")</f>
        <v>46.2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383</v>
      </c>
      <c r="X457" s="371">
        <f t="shared" si="81"/>
        <v>385.44</v>
      </c>
      <c r="Y457" s="36">
        <f t="shared" si="82"/>
        <v>0.87307999999999997</v>
      </c>
      <c r="Z457" s="56"/>
      <c r="AA457" s="57"/>
      <c r="AE457" s="64"/>
      <c r="BB457" s="312" t="s">
        <v>1</v>
      </c>
      <c r="BL457" s="64">
        <f t="shared" si="83"/>
        <v>409.11363636363632</v>
      </c>
      <c r="BM457" s="64">
        <f t="shared" si="84"/>
        <v>411.71999999999991</v>
      </c>
      <c r="BN457" s="64">
        <f t="shared" si="85"/>
        <v>0.69747960372960371</v>
      </c>
      <c r="BO457" s="64">
        <f t="shared" si="86"/>
        <v>0.70192307692307698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13</v>
      </c>
      <c r="X459" s="371">
        <f t="shared" si="81"/>
        <v>15.84</v>
      </c>
      <c r="Y459" s="36">
        <f t="shared" si="82"/>
        <v>3.5880000000000002E-2</v>
      </c>
      <c r="Z459" s="56"/>
      <c r="AA459" s="57"/>
      <c r="AE459" s="64"/>
      <c r="BB459" s="314" t="s">
        <v>1</v>
      </c>
      <c r="BL459" s="64">
        <f t="shared" si="83"/>
        <v>13.886363636363635</v>
      </c>
      <c r="BM459" s="64">
        <f t="shared" si="84"/>
        <v>16.919999999999998</v>
      </c>
      <c r="BN459" s="64">
        <f t="shared" si="85"/>
        <v>2.3674242424242424E-2</v>
      </c>
      <c r="BO459" s="64">
        <f t="shared" si="86"/>
        <v>2.8846153846153848E-2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270</v>
      </c>
      <c r="X461" s="371">
        <f t="shared" si="81"/>
        <v>274.56</v>
      </c>
      <c r="Y461" s="36">
        <f t="shared" si="82"/>
        <v>0.62192000000000003</v>
      </c>
      <c r="Z461" s="56"/>
      <c r="AA461" s="57"/>
      <c r="AE461" s="64"/>
      <c r="BB461" s="316" t="s">
        <v>1</v>
      </c>
      <c r="BL461" s="64">
        <f t="shared" si="83"/>
        <v>288.40909090909088</v>
      </c>
      <c r="BM461" s="64">
        <f t="shared" si="84"/>
        <v>293.27999999999997</v>
      </c>
      <c r="BN461" s="64">
        <f t="shared" si="85"/>
        <v>0.49169580419580416</v>
      </c>
      <c r="BO461" s="64">
        <f t="shared" si="86"/>
        <v>0.5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126.13636363636363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128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1.53088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666</v>
      </c>
      <c r="X469" s="372">
        <f>IFERROR(SUM(X456:X467),"0")</f>
        <v>675.83999999999992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202</v>
      </c>
      <c r="X471" s="371">
        <f>IFERROR(IF(W471="",0,CEILING((W471/$H471),1)*$H471),"")</f>
        <v>205.92000000000002</v>
      </c>
      <c r="Y471" s="36">
        <f>IFERROR(IF(X471=0,"",ROUNDUP(X471/H471,0)*0.01196),"")</f>
        <v>0.46644000000000002</v>
      </c>
      <c r="Z471" s="56"/>
      <c r="AA471" s="57"/>
      <c r="AE471" s="64"/>
      <c r="BB471" s="323" t="s">
        <v>1</v>
      </c>
      <c r="BL471" s="64">
        <f>IFERROR(W471*I471/H471,"0")</f>
        <v>215.77272727272725</v>
      </c>
      <c r="BM471" s="64">
        <f>IFERROR(X471*I471/H471,"0")</f>
        <v>219.95999999999998</v>
      </c>
      <c r="BN471" s="64">
        <f>IFERROR(1/J471*(W471/H471),"0")</f>
        <v>0.3678613053613054</v>
      </c>
      <c r="BO471" s="64">
        <f>IFERROR(1/J471*(X471/H471),"0")</f>
        <v>0.375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38.257575757575758</v>
      </c>
      <c r="X473" s="372">
        <f>IFERROR(X471/H471,"0")+IFERROR(X472/H472,"0")</f>
        <v>39</v>
      </c>
      <c r="Y473" s="372">
        <f>IFERROR(IF(Y471="",0,Y471),"0")+IFERROR(IF(Y472="",0,Y472),"0")</f>
        <v>0.46644000000000002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202</v>
      </c>
      <c r="X474" s="372">
        <f>IFERROR(SUM(X471:X472),"0")</f>
        <v>205.92000000000002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73</v>
      </c>
      <c r="X476" s="371">
        <f t="shared" ref="X476:X481" si="87">IFERROR(IF(W476="",0,CEILING((W476/$H476),1)*$H476),"")</f>
        <v>73.92</v>
      </c>
      <c r="Y476" s="36">
        <f>IFERROR(IF(X476=0,"",ROUNDUP(X476/H476,0)*0.01196),"")</f>
        <v>0.16744000000000001</v>
      </c>
      <c r="Z476" s="56"/>
      <c r="AA476" s="57"/>
      <c r="AE476" s="64"/>
      <c r="BB476" s="325" t="s">
        <v>1</v>
      </c>
      <c r="BL476" s="64">
        <f t="shared" ref="BL476:BL481" si="88">IFERROR(W476*I476/H476,"0")</f>
        <v>77.97727272727272</v>
      </c>
      <c r="BM476" s="64">
        <f t="shared" ref="BM476:BM481" si="89">IFERROR(X476*I476/H476,"0")</f>
        <v>78.959999999999994</v>
      </c>
      <c r="BN476" s="64">
        <f t="shared" ref="BN476:BN481" si="90">IFERROR(1/J476*(W476/H476),"0")</f>
        <v>0.13293997668997667</v>
      </c>
      <c r="BO476" s="64">
        <f t="shared" ref="BO476:BO481" si="91">IFERROR(1/J476*(X476/H476),"0")</f>
        <v>0.13461538461538464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80</v>
      </c>
      <c r="X477" s="371">
        <f t="shared" si="87"/>
        <v>84.48</v>
      </c>
      <c r="Y477" s="36">
        <f>IFERROR(IF(X477=0,"",ROUNDUP(X477/H477,0)*0.01196),"")</f>
        <v>0.19136</v>
      </c>
      <c r="Z477" s="56"/>
      <c r="AA477" s="57"/>
      <c r="AE477" s="64"/>
      <c r="BB477" s="326" t="s">
        <v>1</v>
      </c>
      <c r="BL477" s="64">
        <f t="shared" si="88"/>
        <v>85.454545454545453</v>
      </c>
      <c r="BM477" s="64">
        <f t="shared" si="89"/>
        <v>90.24</v>
      </c>
      <c r="BN477" s="64">
        <f t="shared" si="90"/>
        <v>0.14568764568764569</v>
      </c>
      <c r="BO477" s="64">
        <f t="shared" si="91"/>
        <v>0.15384615384615385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91</v>
      </c>
      <c r="X478" s="371">
        <f t="shared" si="87"/>
        <v>95.04</v>
      </c>
      <c r="Y478" s="36">
        <f>IFERROR(IF(X478=0,"",ROUNDUP(X478/H478,0)*0.01196),"")</f>
        <v>0.21528</v>
      </c>
      <c r="Z478" s="56"/>
      <c r="AA478" s="57"/>
      <c r="AE478" s="64"/>
      <c r="BB478" s="327" t="s">
        <v>1</v>
      </c>
      <c r="BL478" s="64">
        <f t="shared" si="88"/>
        <v>97.204545454545453</v>
      </c>
      <c r="BM478" s="64">
        <f t="shared" si="89"/>
        <v>101.52000000000001</v>
      </c>
      <c r="BN478" s="64">
        <f t="shared" si="90"/>
        <v>0.16571969696969696</v>
      </c>
      <c r="BO478" s="64">
        <f t="shared" si="91"/>
        <v>0.17307692307692307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46.212121212121211</v>
      </c>
      <c r="X482" s="372">
        <f>IFERROR(X476/H476,"0")+IFERROR(X477/H477,"0")+IFERROR(X478/H478,"0")+IFERROR(X479/H479,"0")+IFERROR(X480/H480,"0")+IFERROR(X481/H481,"0")</f>
        <v>48</v>
      </c>
      <c r="Y482" s="372">
        <f>IFERROR(IF(Y476="",0,Y476),"0")+IFERROR(IF(Y477="",0,Y477),"0")+IFERROR(IF(Y478="",0,Y478),"0")+IFERROR(IF(Y479="",0,Y479),"0")+IFERROR(IF(Y480="",0,Y480),"0")+IFERROR(IF(Y481="",0,Y481),"0")</f>
        <v>0.57408000000000003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244</v>
      </c>
      <c r="X483" s="372">
        <f>IFERROR(SUM(X476:X481),"0")</f>
        <v>253.44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100</v>
      </c>
      <c r="X514" s="371">
        <f t="shared" ref="X514:X519" si="98">IFERROR(IF(W514="",0,CEILING((W514/$H514),1)*$H514),"")</f>
        <v>100.80000000000001</v>
      </c>
      <c r="Y514" s="36">
        <f>IFERROR(IF(X514=0,"",ROUNDUP(X514/H514,0)*0.00753),"")</f>
        <v>0.18071999999999999</v>
      </c>
      <c r="Z514" s="56"/>
      <c r="AA514" s="57"/>
      <c r="AE514" s="64"/>
      <c r="BB514" s="346" t="s">
        <v>1</v>
      </c>
      <c r="BL514" s="64">
        <f t="shared" ref="BL514:BL519" si="99">IFERROR(W514*I514/H514,"0")</f>
        <v>106.19047619047619</v>
      </c>
      <c r="BM514" s="64">
        <f t="shared" ref="BM514:BM519" si="100">IFERROR(X514*I514/H514,"0")</f>
        <v>107.04</v>
      </c>
      <c r="BN514" s="64">
        <f t="shared" ref="BN514:BN519" si="101">IFERROR(1/J514*(W514/H514),"0")</f>
        <v>0.15262515262515264</v>
      </c>
      <c r="BO514" s="64">
        <f t="shared" ref="BO514:BO519" si="102">IFERROR(1/J514*(X514/H514),"0")</f>
        <v>0.15384615384615385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100</v>
      </c>
      <c r="X516" s="371">
        <f t="shared" si="98"/>
        <v>100.80000000000001</v>
      </c>
      <c r="Y516" s="36">
        <f>IFERROR(IF(X516=0,"",ROUNDUP(X516/H516,0)*0.00753),"")</f>
        <v>0.18071999999999999</v>
      </c>
      <c r="Z516" s="56"/>
      <c r="AA516" s="57"/>
      <c r="AE516" s="64"/>
      <c r="BB516" s="348" t="s">
        <v>1</v>
      </c>
      <c r="BL516" s="64">
        <f t="shared" si="99"/>
        <v>106.19047619047619</v>
      </c>
      <c r="BM516" s="64">
        <f t="shared" si="100"/>
        <v>107.04</v>
      </c>
      <c r="BN516" s="64">
        <f t="shared" si="101"/>
        <v>0.15262515262515264</v>
      </c>
      <c r="BO516" s="64">
        <f t="shared" si="102"/>
        <v>0.15384615384615385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47.61904761904762</v>
      </c>
      <c r="X520" s="372">
        <f>IFERROR(X514/H514,"0")+IFERROR(X515/H515,"0")+IFERROR(X516/H516,"0")+IFERROR(X517/H517,"0")+IFERROR(X518/H518,"0")+IFERROR(X519/H519,"0")</f>
        <v>48</v>
      </c>
      <c r="Y520" s="372">
        <f>IFERROR(IF(Y514="",0,Y514),"0")+IFERROR(IF(Y515="",0,Y515),"0")+IFERROR(IF(Y516="",0,Y516),"0")+IFERROR(IF(Y517="",0,Y517),"0")+IFERROR(IF(Y518="",0,Y518),"0")+IFERROR(IF(Y519="",0,Y519),"0")</f>
        <v>0.36143999999999998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200</v>
      </c>
      <c r="X521" s="372">
        <f>IFERROR(SUM(X514:X519),"0")</f>
        <v>201.60000000000002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6094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6201.5000000000009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6461.0057430992201</v>
      </c>
      <c r="X538" s="372">
        <f>IFERROR(SUM(BM22:BM534),"0")</f>
        <v>6574.96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12</v>
      </c>
      <c r="X539" s="38">
        <f>ROUNDUP(SUM(BO22:BO534),0)</f>
        <v>12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6761.0057430992201</v>
      </c>
      <c r="X540" s="372">
        <f>GrossWeightTotalR+PalletQtyTotalR*25</f>
        <v>6874.96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1081.9599815020567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1101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13.126520000000001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275.2</v>
      </c>
      <c r="F547" s="46">
        <f>IFERROR(X131*1,"0")+IFERROR(X132*1,"0")+IFERROR(X133*1,"0")+IFERROR(X134*1,"0")+IFERROR(X135*1,"0")</f>
        <v>85.800000000000011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84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1384.4999999999998</v>
      </c>
      <c r="J547" s="46">
        <f>IFERROR(X206*1,"0")+IFERROR(X207*1,"0")+IFERROR(X208*1,"0")+IFERROR(X209*1,"0")+IFERROR(X210*1,"0")+IFERROR(X211*1,"0")+IFERROR(X215*1,"0")+IFERROR(X216*1,"0")</f>
        <v>23.2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103.80000000000001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103.80000000000001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2325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397.8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46.2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1135.1999999999998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201.60000000000002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2024-05-17T08:21:06Z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