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05,24 ПОКОМ КИ Сочи\машина\"/>
    </mc:Choice>
  </mc:AlternateContent>
  <xr:revisionPtr revIDLastSave="0" documentId="13_ncr:1_{39A00C8F-543E-4C12-A0EA-C0C04BAE62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X511" i="1"/>
  <c r="W511" i="1"/>
  <c r="Y510" i="1"/>
  <c r="X510" i="1"/>
  <c r="Y509" i="1"/>
  <c r="X509" i="1"/>
  <c r="Y508" i="1"/>
  <c r="X508" i="1"/>
  <c r="Y507" i="1"/>
  <c r="Y511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X492" i="1"/>
  <c r="W492" i="1"/>
  <c r="Y491" i="1"/>
  <c r="Y492" i="1" s="1"/>
  <c r="X491" i="1"/>
  <c r="X493" i="1" s="1"/>
  <c r="O491" i="1"/>
  <c r="W489" i="1"/>
  <c r="W488" i="1"/>
  <c r="Y487" i="1"/>
  <c r="X487" i="1"/>
  <c r="O487" i="1"/>
  <c r="X486" i="1"/>
  <c r="O486" i="1"/>
  <c r="Y485" i="1"/>
  <c r="X485" i="1"/>
  <c r="O485" i="1"/>
  <c r="W483" i="1"/>
  <c r="W482" i="1"/>
  <c r="Y481" i="1"/>
  <c r="X481" i="1"/>
  <c r="O481" i="1"/>
  <c r="X480" i="1"/>
  <c r="Y480" i="1" s="1"/>
  <c r="O480" i="1"/>
  <c r="Y479" i="1"/>
  <c r="X479" i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Y471" i="1"/>
  <c r="Y473" i="1" s="1"/>
  <c r="X471" i="1"/>
  <c r="X473" i="1" s="1"/>
  <c r="O471" i="1"/>
  <c r="W469" i="1"/>
  <c r="W468" i="1"/>
  <c r="Y467" i="1"/>
  <c r="X467" i="1"/>
  <c r="O467" i="1"/>
  <c r="X466" i="1"/>
  <c r="Y466" i="1" s="1"/>
  <c r="O466" i="1"/>
  <c r="Y465" i="1"/>
  <c r="X465" i="1"/>
  <c r="O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O458" i="1"/>
  <c r="Y457" i="1"/>
  <c r="X457" i="1"/>
  <c r="O457" i="1"/>
  <c r="W453" i="1"/>
  <c r="X452" i="1"/>
  <c r="W452" i="1"/>
  <c r="Y451" i="1"/>
  <c r="X451" i="1"/>
  <c r="Y450" i="1"/>
  <c r="X450" i="1"/>
  <c r="Y449" i="1"/>
  <c r="X449" i="1"/>
  <c r="Y448" i="1"/>
  <c r="Y452" i="1" s="1"/>
  <c r="X448" i="1"/>
  <c r="U547" i="1" s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Y434" i="1"/>
  <c r="Y436" i="1" s="1"/>
  <c r="X434" i="1"/>
  <c r="O434" i="1"/>
  <c r="W432" i="1"/>
  <c r="W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O426" i="1"/>
  <c r="X425" i="1"/>
  <c r="Y425" i="1" s="1"/>
  <c r="O425" i="1"/>
  <c r="Y424" i="1"/>
  <c r="X424" i="1"/>
  <c r="X432" i="1" s="1"/>
  <c r="O424" i="1"/>
  <c r="W422" i="1"/>
  <c r="W421" i="1"/>
  <c r="Y420" i="1"/>
  <c r="X420" i="1"/>
  <c r="O420" i="1"/>
  <c r="X419" i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X400" i="1" s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Y363" i="1"/>
  <c r="Y365" i="1" s="1"/>
  <c r="X363" i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Y356" i="1" s="1"/>
  <c r="O356" i="1"/>
  <c r="Y355" i="1"/>
  <c r="Y360" i="1" s="1"/>
  <c r="X355" i="1"/>
  <c r="O355" i="1"/>
  <c r="W352" i="1"/>
  <c r="X351" i="1"/>
  <c r="W351" i="1"/>
  <c r="Y350" i="1"/>
  <c r="Y351" i="1" s="1"/>
  <c r="X350" i="1"/>
  <c r="X352" i="1" s="1"/>
  <c r="O350" i="1"/>
  <c r="W348" i="1"/>
  <c r="X347" i="1"/>
  <c r="W347" i="1"/>
  <c r="Y346" i="1"/>
  <c r="X346" i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6" i="1" s="1"/>
  <c r="X330" i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Y314" i="1"/>
  <c r="X314" i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Y282" i="1"/>
  <c r="X282" i="1"/>
  <c r="O282" i="1"/>
  <c r="X281" i="1"/>
  <c r="Y281" i="1" s="1"/>
  <c r="X280" i="1"/>
  <c r="X283" i="1" s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W231" i="1"/>
  <c r="W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O225" i="1"/>
  <c r="X224" i="1"/>
  <c r="X231" i="1" s="1"/>
  <c r="O224" i="1"/>
  <c r="W221" i="1"/>
  <c r="W220" i="1"/>
  <c r="X219" i="1"/>
  <c r="Y219" i="1" s="1"/>
  <c r="O219" i="1"/>
  <c r="Y218" i="1"/>
  <c r="Y220" i="1" s="1"/>
  <c r="X218" i="1"/>
  <c r="X220" i="1" s="1"/>
  <c r="O218" i="1"/>
  <c r="W216" i="1"/>
  <c r="W215" i="1"/>
  <c r="Y214" i="1"/>
  <c r="X214" i="1"/>
  <c r="O214" i="1"/>
  <c r="X213" i="1"/>
  <c r="Y213" i="1" s="1"/>
  <c r="O213" i="1"/>
  <c r="Y212" i="1"/>
  <c r="X212" i="1"/>
  <c r="O212" i="1"/>
  <c r="X211" i="1"/>
  <c r="Y211" i="1" s="1"/>
  <c r="O211" i="1"/>
  <c r="Y210" i="1"/>
  <c r="X210" i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Y201" i="1"/>
  <c r="Y205" i="1" s="1"/>
  <c r="X201" i="1"/>
  <c r="X205" i="1" s="1"/>
  <c r="O201" i="1"/>
  <c r="W199" i="1"/>
  <c r="W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X199" i="1" s="1"/>
  <c r="O181" i="1"/>
  <c r="W179" i="1"/>
  <c r="W178" i="1"/>
  <c r="Y177" i="1"/>
  <c r="X177" i="1"/>
  <c r="O177" i="1"/>
  <c r="X176" i="1"/>
  <c r="Y176" i="1" s="1"/>
  <c r="O176" i="1"/>
  <c r="Y175" i="1"/>
  <c r="X175" i="1"/>
  <c r="O175" i="1"/>
  <c r="X174" i="1"/>
  <c r="X179" i="1" s="1"/>
  <c r="O174" i="1"/>
  <c r="W172" i="1"/>
  <c r="W171" i="1"/>
  <c r="X170" i="1"/>
  <c r="Y170" i="1" s="1"/>
  <c r="O170" i="1"/>
  <c r="Y169" i="1"/>
  <c r="Y171" i="1" s="1"/>
  <c r="X169" i="1"/>
  <c r="X171" i="1" s="1"/>
  <c r="O169" i="1"/>
  <c r="W167" i="1"/>
  <c r="W166" i="1"/>
  <c r="Y165" i="1"/>
  <c r="X165" i="1"/>
  <c r="O165" i="1"/>
  <c r="X164" i="1"/>
  <c r="I547" i="1" s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X160" i="1" s="1"/>
  <c r="O151" i="1"/>
  <c r="W148" i="1"/>
  <c r="W147" i="1"/>
  <c r="X146" i="1"/>
  <c r="Y146" i="1" s="1"/>
  <c r="O146" i="1"/>
  <c r="Y145" i="1"/>
  <c r="X145" i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Y135" i="1"/>
  <c r="X135" i="1"/>
  <c r="O135" i="1"/>
  <c r="X134" i="1"/>
  <c r="F547" i="1" s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X130" i="1" s="1"/>
  <c r="O123" i="1"/>
  <c r="W121" i="1"/>
  <c r="W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Y103" i="1" s="1"/>
  <c r="X96" i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X35" i="1" s="1"/>
  <c r="O27" i="1"/>
  <c r="W25" i="1"/>
  <c r="W537" i="1" s="1"/>
  <c r="W24" i="1"/>
  <c r="Y23" i="1"/>
  <c r="X23" i="1"/>
  <c r="O23" i="1"/>
  <c r="X22" i="1"/>
  <c r="H10" i="1"/>
  <c r="F10" i="1"/>
  <c r="J9" i="1"/>
  <c r="F9" i="1"/>
  <c r="A9" i="1"/>
  <c r="A10" i="1" s="1"/>
  <c r="D7" i="1"/>
  <c r="P6" i="1"/>
  <c r="O2" i="1"/>
  <c r="B547" i="1" l="1"/>
  <c r="X539" i="1"/>
  <c r="X538" i="1"/>
  <c r="X25" i="1"/>
  <c r="Y22" i="1"/>
  <c r="Y24" i="1" s="1"/>
  <c r="X24" i="1"/>
  <c r="Y34" i="1"/>
  <c r="X104" i="1"/>
  <c r="X103" i="1"/>
  <c r="X120" i="1"/>
  <c r="Y106" i="1"/>
  <c r="Y120" i="1" s="1"/>
  <c r="X121" i="1"/>
  <c r="Y198" i="1"/>
  <c r="Y248" i="1"/>
  <c r="X34" i="1"/>
  <c r="X54" i="1"/>
  <c r="D547" i="1"/>
  <c r="X61" i="1"/>
  <c r="Y57" i="1"/>
  <c r="Y61" i="1" s="1"/>
  <c r="X62" i="1"/>
  <c r="E547" i="1"/>
  <c r="X86" i="1"/>
  <c r="Y65" i="1"/>
  <c r="Y86" i="1" s="1"/>
  <c r="X87" i="1"/>
  <c r="X94" i="1"/>
  <c r="Y89" i="1"/>
  <c r="Y93" i="1" s="1"/>
  <c r="X93" i="1"/>
  <c r="X148" i="1"/>
  <c r="X172" i="1"/>
  <c r="X206" i="1"/>
  <c r="X221" i="1"/>
  <c r="X249" i="1"/>
  <c r="X25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405" i="1"/>
  <c r="Y402" i="1"/>
  <c r="Y405" i="1" s="1"/>
  <c r="X406" i="1"/>
  <c r="X416" i="1"/>
  <c r="X422" i="1"/>
  <c r="Y419" i="1"/>
  <c r="Y421" i="1" s="1"/>
  <c r="T547" i="1"/>
  <c r="X421" i="1"/>
  <c r="X482" i="1"/>
  <c r="Y488" i="1"/>
  <c r="Y486" i="1"/>
  <c r="X488" i="1"/>
  <c r="H547" i="1"/>
  <c r="R547" i="1"/>
  <c r="X131" i="1"/>
  <c r="X140" i="1"/>
  <c r="X161" i="1"/>
  <c r="X166" i="1"/>
  <c r="X178" i="1"/>
  <c r="X198" i="1"/>
  <c r="X215" i="1"/>
  <c r="X230" i="1"/>
  <c r="X259" i="1"/>
  <c r="Y271" i="1"/>
  <c r="X284" i="1"/>
  <c r="Y280" i="1"/>
  <c r="Y283" i="1" s="1"/>
  <c r="X399" i="1"/>
  <c r="Y386" i="1"/>
  <c r="Y399" i="1" s="1"/>
  <c r="H9" i="1"/>
  <c r="W541" i="1"/>
  <c r="C547" i="1"/>
  <c r="X53" i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68" i="1"/>
  <c r="Y458" i="1"/>
  <c r="X468" i="1"/>
  <c r="X535" i="1"/>
  <c r="Y531" i="1"/>
  <c r="Y535" i="1" s="1"/>
  <c r="X536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1" i="1" l="1"/>
  <c r="X537" i="1"/>
  <c r="Y542" i="1"/>
  <c r="X540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<sst xmlns="http://schemas.openxmlformats.org/spreadsheetml/2006/main" count="2316" uniqueCount="767">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</sst>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B525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5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0.41666666666666669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120</v>
      </c>
      <c r="X57" s="371">
        <f>IFERROR(IF(W57="",0,CEILING((W57/$H57),1)*$H57),"")</f>
        <v>129.60000000000002</v>
      </c>
      <c r="Y57" s="36">
        <f>IFERROR(IF(X57=0,"",ROUNDUP(X57/H57,0)*0.02175),"")</f>
        <v>0.26100000000000001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11.111111111111111</v>
      </c>
      <c r="X61" s="372">
        <f>IFERROR(X57/H57,"0")+IFERROR(X58/H58,"0")+IFERROR(X59/H59,"0")+IFERROR(X60/H60,"0")</f>
        <v>12.000000000000002</v>
      </c>
      <c r="Y61" s="372">
        <f>IFERROR(IF(Y57="",0,Y57),"0")+IFERROR(IF(Y58="",0,Y58),"0")+IFERROR(IF(Y59="",0,Y59),"0")+IFERROR(IF(Y60="",0,Y60),"0")</f>
        <v>0.26100000000000001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120</v>
      </c>
      <c r="X62" s="372">
        <f>IFERROR(SUM(X57:X60),"0")</f>
        <v>129.60000000000002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0</v>
      </c>
      <c r="X87" s="372">
        <f>IFERROR(SUM(X65:X85),"0")</f>
        <v>0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0</v>
      </c>
      <c r="X121" s="372">
        <f>IFERROR(SUM(X106:X119),"0")</f>
        <v>0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0</v>
      </c>
      <c r="X139" s="372">
        <f>IFERROR(X134/H134,"0")+IFERROR(X135/H135,"0")+IFERROR(X136/H136,"0")+IFERROR(X137/H137,"0")+IFERROR(X138/H138,"0")</f>
        <v>0</v>
      </c>
      <c r="Y139" s="372">
        <f>IFERROR(IF(Y134="",0,Y134),"0")+IFERROR(IF(Y135="",0,Y135),"0")+IFERROR(IF(Y136="",0,Y136),"0")+IFERROR(IF(Y137="",0,Y137),"0")+IFERROR(IF(Y138="",0,Y138),"0")</f>
        <v>0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0</v>
      </c>
      <c r="X140" s="372">
        <f>IFERROR(SUM(X134:X138),"0")</f>
        <v>0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80</v>
      </c>
      <c r="X235" s="371">
        <f t="shared" si="13"/>
        <v>86.4</v>
      </c>
      <c r="Y235" s="36">
        <f>IFERROR(IF(X235=0,"",ROUNDUP(X235/H235,0)*0.02175),"")</f>
        <v>0.17399999999999999</v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10</v>
      </c>
      <c r="X241" s="371">
        <f t="shared" si="13"/>
        <v>10</v>
      </c>
      <c r="Y241" s="36">
        <f t="shared" ref="Y241:Y247" si="14">IFERROR(IF(X241=0,"",ROUNDUP(X241/H241,0)*0.00937),"")</f>
        <v>1.874E-2</v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9.4074074074074066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0.19273999999999999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90</v>
      </c>
      <c r="X249" s="372">
        <f>IFERROR(SUM(X234:X247),"0")</f>
        <v>96.4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60</v>
      </c>
      <c r="X255" s="371">
        <f>IFERROR(IF(W255="",0,CEILING((W255/$H255),1)*$H255),"")</f>
        <v>63</v>
      </c>
      <c r="Y255" s="36">
        <f>IFERROR(IF(X255=0,"",ROUNDUP(X255/H255,0)*0.00753),"")</f>
        <v>0.11295000000000001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60</v>
      </c>
      <c r="X256" s="371">
        <f>IFERROR(IF(W256="",0,CEILING((W256/$H256),1)*$H256),"")</f>
        <v>63</v>
      </c>
      <c r="Y256" s="36">
        <f>IFERROR(IF(X256=0,"",ROUNDUP(X256/H256,0)*0.00753),"")</f>
        <v>0.11295000000000001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28.571428571428569</v>
      </c>
      <c r="X259" s="372">
        <f>IFERROR(X255/H255,"0")+IFERROR(X256/H256,"0")+IFERROR(X257/H257,"0")+IFERROR(X258/H258,"0")</f>
        <v>30</v>
      </c>
      <c r="Y259" s="372">
        <f>IFERROR(IF(Y255="",0,Y255),"0")+IFERROR(IF(Y256="",0,Y256),"0")+IFERROR(IF(Y257="",0,Y257),"0")+IFERROR(IF(Y258="",0,Y258),"0")</f>
        <v>0.22590000000000002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120</v>
      </c>
      <c r="X260" s="372">
        <f>IFERROR(SUM(X255:X258),"0")</f>
        <v>126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300</v>
      </c>
      <c r="X262" s="371">
        <f t="shared" ref="X262:X270" si="15">IFERROR(IF(W262="",0,CEILING((W262/$H262),1)*$H262),"")</f>
        <v>304.2</v>
      </c>
      <c r="Y262" s="36">
        <f>IFERROR(IF(X262=0,"",ROUNDUP(X262/H262,0)*0.02175),"")</f>
        <v>0.84824999999999995</v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38.46153846153846</v>
      </c>
      <c r="X271" s="372">
        <f>IFERROR(X262/H262,"0")+IFERROR(X263/H263,"0")+IFERROR(X264/H264,"0")+IFERROR(X265/H265,"0")+IFERROR(X266/H266,"0")+IFERROR(X267/H267,"0")+IFERROR(X268/H268,"0")+IFERROR(X269/H269,"0")+IFERROR(X270/H270,"0")</f>
        <v>39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0.84824999999999995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300</v>
      </c>
      <c r="X272" s="372">
        <f>IFERROR(SUM(X262:X270),"0")</f>
        <v>304.2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80</v>
      </c>
      <c r="X275" s="371">
        <f>IFERROR(IF(W275="",0,CEILING((W275/$H275),1)*$H275),"")</f>
        <v>85.8</v>
      </c>
      <c r="Y275" s="36">
        <f>IFERROR(IF(X275=0,"",ROUNDUP(X275/H275,0)*0.02175),"")</f>
        <v>0.23924999999999999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10.256410256410257</v>
      </c>
      <c r="X277" s="372">
        <f>IFERROR(X274/H274,"0")+IFERROR(X275/H275,"0")+IFERROR(X276/H276,"0")</f>
        <v>11</v>
      </c>
      <c r="Y277" s="372">
        <f>IFERROR(IF(Y274="",0,Y274),"0")+IFERROR(IF(Y275="",0,Y275),"0")+IFERROR(IF(Y276="",0,Y276),"0")</f>
        <v>0.23924999999999999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80</v>
      </c>
      <c r="X278" s="372">
        <f>IFERROR(SUM(X274:X276),"0")</f>
        <v>85.8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0</v>
      </c>
      <c r="X315" s="372">
        <f>IFERROR(X312/H312,"0")+IFERROR(X313/H313,"0")+IFERROR(X314/H314,"0")</f>
        <v>0</v>
      </c>
      <c r="Y315" s="372">
        <f>IFERROR(IF(Y312="",0,Y312),"0")+IFERROR(IF(Y313="",0,Y313),"0")+IFERROR(IF(Y314="",0,Y314),"0")</f>
        <v>0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0</v>
      </c>
      <c r="X316" s="372">
        <f>IFERROR(SUM(X312:X314),"0")</f>
        <v>0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80</v>
      </c>
      <c r="X329" s="371">
        <f t="shared" si="17"/>
        <v>90</v>
      </c>
      <c r="Y329" s="36">
        <f>IFERROR(IF(X329=0,"",ROUNDUP(X329/H329,0)*0.02175),"")</f>
        <v>0.1305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30</v>
      </c>
      <c r="X331" s="371">
        <f t="shared" si="17"/>
        <v>30</v>
      </c>
      <c r="Y331" s="36">
        <f>IFERROR(IF(X331=0,"",ROUNDUP(X331/H331,0)*0.02175),"")</f>
        <v>4.3499999999999997E-2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45</v>
      </c>
      <c r="X333" s="371">
        <f t="shared" si="17"/>
        <v>45</v>
      </c>
      <c r="Y333" s="36">
        <f>IFERROR(IF(X333=0,"",ROUNDUP(X333/H333,0)*0.02175),"")</f>
        <v>6.5250000000000002E-2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10.333333333333332</v>
      </c>
      <c r="X336" s="372">
        <f>IFERROR(X328/H328,"0")+IFERROR(X329/H329,"0")+IFERROR(X330/H330,"0")+IFERROR(X331/H331,"0")+IFERROR(X332/H332,"0")+IFERROR(X333/H333,"0")+IFERROR(X334/H334,"0")+IFERROR(X335/H335,"0")</f>
        <v>11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0.23924999999999999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155</v>
      </c>
      <c r="X337" s="372">
        <f>IFERROR(SUM(X328:X335),"0")</f>
        <v>165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60</v>
      </c>
      <c r="X339" s="371">
        <f>IFERROR(IF(W339="",0,CEILING((W339/$H339),1)*$H339),"")</f>
        <v>60</v>
      </c>
      <c r="Y339" s="36">
        <f>IFERROR(IF(X339=0,"",ROUNDUP(X339/H339,0)*0.02175),"")</f>
        <v>8.6999999999999994E-2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4</v>
      </c>
      <c r="X342" s="372">
        <f>IFERROR(X339/H339,"0")+IFERROR(X340/H340,"0")+IFERROR(X341/H341,"0")</f>
        <v>4</v>
      </c>
      <c r="Y342" s="372">
        <f>IFERROR(IF(Y339="",0,Y339),"0")+IFERROR(IF(Y340="",0,Y340),"0")+IFERROR(IF(Y341="",0,Y341),"0")</f>
        <v>8.6999999999999994E-2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60</v>
      </c>
      <c r="X343" s="372">
        <f>IFERROR(SUM(X339:X341),"0")</f>
        <v>60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0</v>
      </c>
      <c r="X469" s="372">
        <f>IFERROR(SUM(X457:X467),"0")</f>
        <v>0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50</v>
      </c>
      <c r="X516" s="371">
        <f t="shared" si="26"/>
        <v>50.400000000000006</v>
      </c>
      <c r="Y516" s="36">
        <f>IFERROR(IF(X516=0,"",ROUNDUP(X516/H516,0)*0.00753),"")</f>
        <v>9.0359999999999996E-2</v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975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1017.4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1028.9588522588524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1073.5060000000001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2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2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1078.9588522588524</v>
      </c>
      <c r="X540" s="372">
        <f>GrossWeightTotalR+PalletQtyTotalR*25</f>
        <v>1123.5060000000001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124.04599104599103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129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2.1837500000000003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129.60000000000002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46">
        <f>IFERROR(X134*1,"0")+IFERROR(X135*1,"0")+IFERROR(X136*1,"0")+IFERROR(X137*1,"0")+IFERROR(X138*1,"0")</f>
        <v>0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612.4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612.4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0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225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50.400000000000006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2024-05-07T10:28:44Z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