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A46C13-E214-4C6C-B0C9-11D0742F6D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X520" i="1" s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Y482" i="1" s="1"/>
  <c r="X476" i="1"/>
  <c r="X482" i="1" s="1"/>
  <c r="O476" i="1"/>
  <c r="W474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X436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O419" i="1"/>
  <c r="W416" i="1"/>
  <c r="X415" i="1"/>
  <c r="W415" i="1"/>
  <c r="Y414" i="1"/>
  <c r="X414" i="1"/>
  <c r="O414" i="1"/>
  <c r="X413" i="1"/>
  <c r="Y413" i="1" s="1"/>
  <c r="O413" i="1"/>
  <c r="Y412" i="1"/>
  <c r="X412" i="1"/>
  <c r="X416" i="1" s="1"/>
  <c r="O412" i="1"/>
  <c r="W410" i="1"/>
  <c r="X409" i="1"/>
  <c r="W409" i="1"/>
  <c r="Y408" i="1"/>
  <c r="Y409" i="1" s="1"/>
  <c r="X408" i="1"/>
  <c r="X410" i="1" s="1"/>
  <c r="O408" i="1"/>
  <c r="W406" i="1"/>
  <c r="W405" i="1"/>
  <c r="Y404" i="1"/>
  <c r="X404" i="1"/>
  <c r="O404" i="1"/>
  <c r="X403" i="1"/>
  <c r="Y403" i="1" s="1"/>
  <c r="O403" i="1"/>
  <c r="Y402" i="1"/>
  <c r="Y405" i="1" s="1"/>
  <c r="X402" i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X400" i="1" s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X373" i="1" s="1"/>
  <c r="O368" i="1"/>
  <c r="W366" i="1"/>
  <c r="W365" i="1"/>
  <c r="X364" i="1"/>
  <c r="Y364" i="1" s="1"/>
  <c r="O364" i="1"/>
  <c r="Y363" i="1"/>
  <c r="Y365" i="1" s="1"/>
  <c r="X363" i="1"/>
  <c r="X365" i="1" s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Y225" i="1" s="1"/>
  <c r="O225" i="1"/>
  <c r="Y224" i="1"/>
  <c r="X224" i="1"/>
  <c r="X230" i="1" s="1"/>
  <c r="O224" i="1"/>
  <c r="W221" i="1"/>
  <c r="W220" i="1"/>
  <c r="Y219" i="1"/>
  <c r="X219" i="1"/>
  <c r="O219" i="1"/>
  <c r="X218" i="1"/>
  <c r="X221" i="1" s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W206" i="1"/>
  <c r="W205" i="1"/>
  <c r="Y204" i="1"/>
  <c r="X204" i="1"/>
  <c r="O204" i="1"/>
  <c r="X203" i="1"/>
  <c r="Y203" i="1" s="1"/>
  <c r="O203" i="1"/>
  <c r="Y202" i="1"/>
  <c r="X202" i="1"/>
  <c r="O202" i="1"/>
  <c r="X201" i="1"/>
  <c r="X206" i="1" s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X198" i="1" s="1"/>
  <c r="O181" i="1"/>
  <c r="W179" i="1"/>
  <c r="W178" i="1"/>
  <c r="X177" i="1"/>
  <c r="Y177" i="1" s="1"/>
  <c r="O177" i="1"/>
  <c r="Y176" i="1"/>
  <c r="X176" i="1"/>
  <c r="O176" i="1"/>
  <c r="X175" i="1"/>
  <c r="Y175" i="1" s="1"/>
  <c r="O175" i="1"/>
  <c r="Y174" i="1"/>
  <c r="X174" i="1"/>
  <c r="X178" i="1" s="1"/>
  <c r="O174" i="1"/>
  <c r="W172" i="1"/>
  <c r="W171" i="1"/>
  <c r="Y170" i="1"/>
  <c r="X170" i="1"/>
  <c r="O170" i="1"/>
  <c r="X169" i="1"/>
  <c r="X172" i="1" s="1"/>
  <c r="O169" i="1"/>
  <c r="W167" i="1"/>
  <c r="W166" i="1"/>
  <c r="X165" i="1"/>
  <c r="Y165" i="1" s="1"/>
  <c r="O165" i="1"/>
  <c r="Y164" i="1"/>
  <c r="Y166" i="1" s="1"/>
  <c r="X164" i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Y160" i="1" s="1"/>
  <c r="X151" i="1"/>
  <c r="O151" i="1"/>
  <c r="W148" i="1"/>
  <c r="W147" i="1"/>
  <c r="Y146" i="1"/>
  <c r="X146" i="1"/>
  <c r="O146" i="1"/>
  <c r="X145" i="1"/>
  <c r="Y145" i="1" s="1"/>
  <c r="O145" i="1"/>
  <c r="Y144" i="1"/>
  <c r="Y147" i="1" s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Y135" i="1" s="1"/>
  <c r="O135" i="1"/>
  <c r="Y134" i="1"/>
  <c r="X134" i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X131" i="1" s="1"/>
  <c r="O123" i="1"/>
  <c r="W121" i="1"/>
  <c r="W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Y120" i="1" s="1"/>
  <c r="X106" i="1"/>
  <c r="X121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3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X86" i="1" s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O57" i="1"/>
  <c r="W54" i="1"/>
  <c r="W53" i="1"/>
  <c r="Y52" i="1"/>
  <c r="X52" i="1"/>
  <c r="O52" i="1"/>
  <c r="X51" i="1"/>
  <c r="C547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537" i="1" s="1"/>
  <c r="W24" i="1"/>
  <c r="W541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86" i="1" l="1"/>
  <c r="Y130" i="1"/>
  <c r="Y139" i="1"/>
  <c r="Y178" i="1"/>
  <c r="Y215" i="1"/>
  <c r="Y230" i="1"/>
  <c r="Y259" i="1"/>
  <c r="X25" i="1"/>
  <c r="X35" i="1"/>
  <c r="X39" i="1"/>
  <c r="X43" i="1"/>
  <c r="X47" i="1"/>
  <c r="X53" i="1"/>
  <c r="X61" i="1"/>
  <c r="X94" i="1"/>
  <c r="X104" i="1"/>
  <c r="X120" i="1"/>
  <c r="X130" i="1"/>
  <c r="X139" i="1"/>
  <c r="X147" i="1"/>
  <c r="X160" i="1"/>
  <c r="X167" i="1"/>
  <c r="X171" i="1"/>
  <c r="X179" i="1"/>
  <c r="X199" i="1"/>
  <c r="X205" i="1"/>
  <c r="X216" i="1"/>
  <c r="X220" i="1"/>
  <c r="X231" i="1"/>
  <c r="L547" i="1"/>
  <c r="N547" i="1"/>
  <c r="X248" i="1"/>
  <c r="X260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Y356" i="1"/>
  <c r="Y360" i="1" s="1"/>
  <c r="X360" i="1"/>
  <c r="H9" i="1"/>
  <c r="A10" i="1"/>
  <c r="F9" i="1"/>
  <c r="J9" i="1"/>
  <c r="B547" i="1"/>
  <c r="X539" i="1"/>
  <c r="X538" i="1"/>
  <c r="X540" i="1" s="1"/>
  <c r="X24" i="1"/>
  <c r="Y27" i="1"/>
  <c r="Y34" i="1" s="1"/>
  <c r="Y542" i="1" s="1"/>
  <c r="Y37" i="1"/>
  <c r="Y38" i="1" s="1"/>
  <c r="Y41" i="1"/>
  <c r="Y42" i="1" s="1"/>
  <c r="Y45" i="1"/>
  <c r="Y46" i="1" s="1"/>
  <c r="Y51" i="1"/>
  <c r="Y53" i="1" s="1"/>
  <c r="X54" i="1"/>
  <c r="D547" i="1"/>
  <c r="X62" i="1"/>
  <c r="E547" i="1"/>
  <c r="X87" i="1"/>
  <c r="Y96" i="1"/>
  <c r="Y103" i="1" s="1"/>
  <c r="F547" i="1"/>
  <c r="X140" i="1"/>
  <c r="G547" i="1"/>
  <c r="X148" i="1"/>
  <c r="H547" i="1"/>
  <c r="X161" i="1"/>
  <c r="I547" i="1"/>
  <c r="X166" i="1"/>
  <c r="Y169" i="1"/>
  <c r="Y171" i="1" s="1"/>
  <c r="Y181" i="1"/>
  <c r="Y198" i="1" s="1"/>
  <c r="Y201" i="1"/>
  <c r="Y205" i="1" s="1"/>
  <c r="J547" i="1"/>
  <c r="X215" i="1"/>
  <c r="Y218" i="1"/>
  <c r="Y220" i="1" s="1"/>
  <c r="Y234" i="1"/>
  <c r="Y248" i="1" s="1"/>
  <c r="X249" i="1"/>
  <c r="Y262" i="1"/>
  <c r="Y271" i="1" s="1"/>
  <c r="X271" i="1"/>
  <c r="Y277" i="1"/>
  <c r="X288" i="1"/>
  <c r="X300" i="1"/>
  <c r="X305" i="1"/>
  <c r="Y302" i="1"/>
  <c r="Y304" i="1" s="1"/>
  <c r="X316" i="1"/>
  <c r="X315" i="1"/>
  <c r="X343" i="1"/>
  <c r="X348" i="1"/>
  <c r="Y345" i="1"/>
  <c r="Y347" i="1" s="1"/>
  <c r="X366" i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Y368" i="1"/>
  <c r="Y372" i="1" s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X541" i="1" l="1"/>
  <c r="X537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<sst xmlns="http://schemas.openxmlformats.org/spreadsheetml/2006/main" count="2316" uniqueCount="767">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</sst>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B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4.6296296296296298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50</v>
      </c>
      <c r="X54" s="372">
        <f>IFERROR(SUM(X51:X52),"0")</f>
        <v>54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50</v>
      </c>
      <c r="X57" s="371">
        <f>IFERROR(IF(W57="",0,CEILING((W57/$H57),1)*$H57),"")</f>
        <v>54</v>
      </c>
      <c r="Y57" s="36">
        <f>IFERROR(IF(X57=0,"",ROUNDUP(X57/H57,0)*0.02175),"")</f>
        <v>0.10874999999999999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45</v>
      </c>
      <c r="X59" s="371">
        <f>IFERROR(IF(W59="",0,CEILING((W59/$H59),1)*$H59),"")</f>
        <v>45</v>
      </c>
      <c r="Y59" s="36">
        <f>IFERROR(IF(X59=0,"",ROUNDUP(X59/H59,0)*0.00937),"")</f>
        <v>9.3700000000000006E-2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14.62962962962963</v>
      </c>
      <c r="X61" s="372">
        <f>IFERROR(X57/H57,"0")+IFERROR(X58/H58,"0")+IFERROR(X59/H59,"0")+IFERROR(X60/H60,"0")</f>
        <v>15</v>
      </c>
      <c r="Y61" s="372">
        <f>IFERROR(IF(Y57="",0,Y57),"0")+IFERROR(IF(Y58="",0,Y58),"0")+IFERROR(IF(Y59="",0,Y59),"0")+IFERROR(IF(Y60="",0,Y60),"0")</f>
        <v>0.20244999999999999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95</v>
      </c>
      <c r="X62" s="372">
        <f>IFERROR(SUM(X57:X60),"0")</f>
        <v>99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20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150</v>
      </c>
      <c r="X67" s="371">
        <f t="shared" si="2"/>
        <v>156.79999999999998</v>
      </c>
      <c r="Y67" s="36">
        <f t="shared" si="3"/>
        <v>0.30449999999999999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50</v>
      </c>
      <c r="X69" s="371">
        <f t="shared" si="2"/>
        <v>54</v>
      </c>
      <c r="Y69" s="36">
        <f t="shared" si="3"/>
        <v>0.10874999999999999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40</v>
      </c>
      <c r="X73" s="371">
        <f t="shared" si="2"/>
        <v>40</v>
      </c>
      <c r="Y73" s="36">
        <f t="shared" ref="Y73:Y79" si="4">IFERROR(IF(X73=0,"",ROUNDUP(X73/H73,0)*0.00937),"")</f>
        <v>9.3700000000000006E-2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40</v>
      </c>
      <c r="X79" s="371">
        <f t="shared" si="2"/>
        <v>40.5</v>
      </c>
      <c r="Y79" s="36">
        <f t="shared" si="4"/>
        <v>8.4330000000000002E-2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16</v>
      </c>
      <c r="X80" s="371">
        <f t="shared" si="2"/>
        <v>16</v>
      </c>
      <c r="Y80" s="36">
        <f>IFERROR(IF(X80=0,"",ROUNDUP(X80/H80,0)*0.00753),"")</f>
        <v>3.7650000000000003E-2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43.69708994708995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0.67242999999999997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316</v>
      </c>
      <c r="X87" s="372">
        <f>IFERROR(SUM(X65:X85),"0")</f>
        <v>329.7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8</v>
      </c>
      <c r="X97" s="371">
        <f t="shared" si="5"/>
        <v>8.4</v>
      </c>
      <c r="Y97" s="36">
        <f>IFERROR(IF(X97=0,"",ROUNDUP(X97/H97,0)*0.00937),"")</f>
        <v>1.874E-2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12</v>
      </c>
      <c r="X98" s="371">
        <f t="shared" si="5"/>
        <v>18</v>
      </c>
      <c r="Y98" s="36">
        <f>IFERROR(IF(X98=0,"",ROUNDUP(X98/H98,0)*0.02175),"")</f>
        <v>4.3499999999999997E-2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3.2380952380952381</v>
      </c>
      <c r="X103" s="372">
        <f>IFERROR(X96/H96,"0")+IFERROR(X97/H97,"0")+IFERROR(X98/H98,"0")+IFERROR(X99/H99,"0")+IFERROR(X100/H100,"0")+IFERROR(X101/H101,"0")+IFERROR(X102/H102,"0")</f>
        <v>4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6.2239999999999997E-2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20</v>
      </c>
      <c r="X104" s="372">
        <f>IFERROR(SUM(X96:X102),"0")</f>
        <v>26.4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60</v>
      </c>
      <c r="X108" s="371">
        <f t="shared" si="6"/>
        <v>67.2</v>
      </c>
      <c r="Y108" s="36">
        <f>IFERROR(IF(X108=0,"",ROUNDUP(X108/H108,0)*0.02175),"")</f>
        <v>0.17399999999999999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60</v>
      </c>
      <c r="X121" s="372">
        <f>IFERROR(SUM(X106:X119),"0")</f>
        <v>67.2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120</v>
      </c>
      <c r="X134" s="371">
        <f>IFERROR(IF(W134="",0,CEILING((W134/$H134),1)*$H134),"")</f>
        <v>126</v>
      </c>
      <c r="Y134" s="36">
        <f>IFERROR(IF(X134=0,"",ROUNDUP(X134/H134,0)*0.02175),"")</f>
        <v>0.32624999999999998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14.285714285714285</v>
      </c>
      <c r="X139" s="372">
        <f>IFERROR(X134/H134,"0")+IFERROR(X135/H135,"0")+IFERROR(X136/H136,"0")+IFERROR(X137/H137,"0")+IFERROR(X138/H138,"0")</f>
        <v>15</v>
      </c>
      <c r="Y139" s="372">
        <f>IFERROR(IF(Y134="",0,Y134),"0")+IFERROR(IF(Y135="",0,Y135),"0")+IFERROR(IF(Y136="",0,Y136),"0")+IFERROR(IF(Y137="",0,Y137),"0")+IFERROR(IF(Y138="",0,Y138),"0")</f>
        <v>0.32624999999999998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120</v>
      </c>
      <c r="X140" s="372">
        <f>IFERROR(SUM(X134:X138),"0")</f>
        <v>126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7</v>
      </c>
      <c r="X154" s="371">
        <f t="shared" si="8"/>
        <v>8.4</v>
      </c>
      <c r="Y154" s="36">
        <f>IFERROR(IF(X154=0,"",ROUNDUP(X154/H154,0)*0.00502),"")</f>
        <v>2.0080000000000001E-2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3.333333333333333</v>
      </c>
      <c r="X160" s="372">
        <f>IFERROR(X151/H151,"0")+IFERROR(X152/H152,"0")+IFERROR(X153/H153,"0")+IFERROR(X154/H154,"0")+IFERROR(X155/H155,"0")+IFERROR(X156/H156,"0")+IFERROR(X157/H157,"0")+IFERROR(X158/H158,"0")+IFERROR(X159/H159,"0")</f>
        <v>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2.0080000000000001E-2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7</v>
      </c>
      <c r="X161" s="372">
        <f>IFERROR(SUM(X151:X159),"0")</f>
        <v>8.4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10.5</v>
      </c>
      <c r="X218" s="371">
        <f>IFERROR(IF(W218="",0,CEILING((W218/$H218),1)*$H218),"")</f>
        <v>10.5</v>
      </c>
      <c r="Y218" s="36">
        <f>IFERROR(IF(X218=0,"",ROUNDUP(X218/H218,0)*0.00502),"")</f>
        <v>2.5100000000000001E-2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5</v>
      </c>
      <c r="X220" s="372">
        <f>IFERROR(X218/H218,"0")+IFERROR(X219/H219,"0")</f>
        <v>5</v>
      </c>
      <c r="Y220" s="372">
        <f>IFERROR(IF(Y218="",0,Y218),"0")+IFERROR(IF(Y219="",0,Y219),"0")</f>
        <v>2.5100000000000001E-2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10.5</v>
      </c>
      <c r="X221" s="372">
        <f>IFERROR(SUM(X218:X219),"0")</f>
        <v>10.5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50</v>
      </c>
      <c r="X234" s="371">
        <f t="shared" ref="X234:X247" si="13">IFERROR(IF(W234="",0,CEILING((W234/$H234),1)*$H234),"")</f>
        <v>54</v>
      </c>
      <c r="Y234" s="36">
        <f>IFERROR(IF(X234=0,"",ROUNDUP(X234/H234,0)*0.02175),"")</f>
        <v>0.1305</v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5.5555555555555554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0.1305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50</v>
      </c>
      <c r="X249" s="372">
        <f>IFERROR(SUM(X234:X247),"0")</f>
        <v>54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10.5</v>
      </c>
      <c r="X257" s="371">
        <f>IFERROR(IF(W257="",0,CEILING((W257/$H257),1)*$H257),"")</f>
        <v>10.5</v>
      </c>
      <c r="Y257" s="36">
        <f>IFERROR(IF(X257=0,"",ROUNDUP(X257/H257,0)*0.00502),"")</f>
        <v>2.5100000000000001E-2</v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5</v>
      </c>
      <c r="X259" s="372">
        <f>IFERROR(X255/H255,"0")+IFERROR(X256/H256,"0")+IFERROR(X257/H257,"0")+IFERROR(X258/H258,"0")</f>
        <v>5</v>
      </c>
      <c r="Y259" s="372">
        <f>IFERROR(IF(Y255="",0,Y255),"0")+IFERROR(IF(Y256="",0,Y256),"0")+IFERROR(IF(Y257="",0,Y257),"0")+IFERROR(IF(Y258="",0,Y258),"0")</f>
        <v>2.5100000000000001E-2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10.5</v>
      </c>
      <c r="X260" s="372">
        <f>IFERROR(SUM(X255:X258),"0")</f>
        <v>10.5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130</v>
      </c>
      <c r="X262" s="371">
        <f t="shared" ref="X262:X270" si="15">IFERROR(IF(W262="",0,CEILING((W262/$H262),1)*$H262),"")</f>
        <v>132.6</v>
      </c>
      <c r="Y262" s="36">
        <f>IFERROR(IF(X262=0,"",ROUNDUP(X262/H262,0)*0.02175),"")</f>
        <v>0.36974999999999997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16.666666666666668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17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0.36974999999999997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130</v>
      </c>
      <c r="X272" s="372">
        <f>IFERROR(SUM(X262:X270),"0")</f>
        <v>132.6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30</v>
      </c>
      <c r="X312" s="371">
        <f>IFERROR(IF(W312="",0,CEILING((W312/$H312),1)*$H312),"")</f>
        <v>32.4</v>
      </c>
      <c r="Y312" s="36">
        <f>IFERROR(IF(X312=0,"",ROUNDUP(X312/H312,0)*0.02175),"")</f>
        <v>8.6999999999999994E-2</v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17.5</v>
      </c>
      <c r="X314" s="371">
        <f>IFERROR(IF(W314="",0,CEILING((W314/$H314),1)*$H314),"")</f>
        <v>18.900000000000002</v>
      </c>
      <c r="Y314" s="36">
        <f>IFERROR(IF(X314=0,"",ROUNDUP(X314/H314,0)*0.00753),"")</f>
        <v>6.7769999999999997E-2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12.037037037037036</v>
      </c>
      <c r="X315" s="372">
        <f>IFERROR(X312/H312,"0")+IFERROR(X313/H313,"0")+IFERROR(X314/H314,"0")</f>
        <v>13</v>
      </c>
      <c r="Y315" s="372">
        <f>IFERROR(IF(Y312="",0,Y312),"0")+IFERROR(IF(Y313="",0,Y313),"0")+IFERROR(IF(Y314="",0,Y314),"0")</f>
        <v>0.15476999999999999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47.5</v>
      </c>
      <c r="X316" s="372">
        <f>IFERROR(SUM(X312:X314),"0")</f>
        <v>51.3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250</v>
      </c>
      <c r="X329" s="371">
        <f t="shared" si="17"/>
        <v>255</v>
      </c>
      <c r="Y329" s="36">
        <f>IFERROR(IF(X329=0,"",ROUNDUP(X329/H329,0)*0.02175),"")</f>
        <v>0.36974999999999997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60</v>
      </c>
      <c r="X331" s="371">
        <f t="shared" si="17"/>
        <v>60</v>
      </c>
      <c r="Y331" s="36">
        <f>IFERROR(IF(X331=0,"",ROUNDUP(X331/H331,0)*0.02175),"")</f>
        <v>8.6999999999999994E-2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150</v>
      </c>
      <c r="X333" s="371">
        <f t="shared" si="17"/>
        <v>150</v>
      </c>
      <c r="Y333" s="36">
        <f>IFERROR(IF(X333=0,"",ROUNDUP(X333/H333,0)*0.02175),"")</f>
        <v>0.21749999999999997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30.666666666666668</v>
      </c>
      <c r="X336" s="372">
        <f>IFERROR(X328/H328,"0")+IFERROR(X329/H329,"0")+IFERROR(X330/H330,"0")+IFERROR(X331/H331,"0")+IFERROR(X332/H332,"0")+IFERROR(X333/H333,"0")+IFERROR(X334/H334,"0")+IFERROR(X335/H335,"0")</f>
        <v>31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0.67425000000000002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460</v>
      </c>
      <c r="X337" s="372">
        <f>IFERROR(SUM(X328:X335),"0")</f>
        <v>465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200</v>
      </c>
      <c r="X339" s="371">
        <f>IFERROR(IF(W339="",0,CEILING((W339/$H339),1)*$H339),"")</f>
        <v>210</v>
      </c>
      <c r="Y339" s="36">
        <f>IFERROR(IF(X339=0,"",ROUNDUP(X339/H339,0)*0.02175),"")</f>
        <v>0.30449999999999999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13.333333333333334</v>
      </c>
      <c r="X342" s="372">
        <f>IFERROR(X339/H339,"0")+IFERROR(X340/H340,"0")+IFERROR(X341/H341,"0")</f>
        <v>14</v>
      </c>
      <c r="Y342" s="372">
        <f>IFERROR(IF(Y339="",0,Y339),"0")+IFERROR(IF(Y340="",0,Y340),"0")+IFERROR(IF(Y341="",0,Y341),"0")</f>
        <v>0.30449999999999999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200</v>
      </c>
      <c r="X343" s="372">
        <f>IFERROR(SUM(X339:X341),"0")</f>
        <v>210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150</v>
      </c>
      <c r="X355" s="371">
        <f>IFERROR(IF(W355="",0,CEILING((W355/$H355),1)*$H355),"")</f>
        <v>156</v>
      </c>
      <c r="Y355" s="36">
        <f>IFERROR(IF(X355=0,"",ROUNDUP(X355/H355,0)*0.02175),"")</f>
        <v>0.28275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150</v>
      </c>
      <c r="X356" s="371">
        <f>IFERROR(IF(W356="",0,CEILING((W356/$H356),1)*$H356),"")</f>
        <v>151.20000000000002</v>
      </c>
      <c r="Y356" s="36">
        <f>IFERROR(IF(X356=0,"",ROUNDUP(X356/H356,0)*0.02175),"")</f>
        <v>0.30449999999999999</v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60</v>
      </c>
      <c r="X359" s="371">
        <f>IFERROR(IF(W359="",0,CEILING((W359/$H359),1)*$H359),"")</f>
        <v>60</v>
      </c>
      <c r="Y359" s="36">
        <f>IFERROR(IF(X359=0,"",ROUNDUP(X359/H359,0)*0.00937),"")</f>
        <v>0.14055000000000001</v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41.388888888888886</v>
      </c>
      <c r="X360" s="372">
        <f>IFERROR(X355/H355,"0")+IFERROR(X356/H356,"0")+IFERROR(X357/H357,"0")+IFERROR(X358/H358,"0")+IFERROR(X359/H359,"0")</f>
        <v>42</v>
      </c>
      <c r="Y360" s="372">
        <f>IFERROR(IF(Y355="",0,Y355),"0")+IFERROR(IF(Y356="",0,Y356),"0")+IFERROR(IF(Y357="",0,Y357),"0")+IFERROR(IF(Y358="",0,Y358),"0")+IFERROR(IF(Y359="",0,Y359),"0")</f>
        <v>0.7278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360</v>
      </c>
      <c r="X361" s="372">
        <f>IFERROR(SUM(X355:X359),"0")</f>
        <v>367.20000000000005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280</v>
      </c>
      <c r="X368" s="371">
        <f>IFERROR(IF(W368="",0,CEILING((W368/$H368),1)*$H368),"")</f>
        <v>280.8</v>
      </c>
      <c r="Y368" s="36">
        <f>IFERROR(IF(X368=0,"",ROUNDUP(X368/H368,0)*0.02175),"")</f>
        <v>0.78299999999999992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20</v>
      </c>
      <c r="X370" s="371">
        <f>IFERROR(IF(W370="",0,CEILING((W370/$H370),1)*$H370),"")</f>
        <v>21.599999999999998</v>
      </c>
      <c r="Y370" s="36">
        <f>IFERROR(IF(X370=0,"",ROUNDUP(X370/H370,0)*0.00753),"")</f>
        <v>6.7769999999999997E-2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44.230769230769234</v>
      </c>
      <c r="X372" s="372">
        <f>IFERROR(X368/H368,"0")+IFERROR(X369/H369,"0")+IFERROR(X370/H370,"0")+IFERROR(X371/H371,"0")</f>
        <v>45</v>
      </c>
      <c r="Y372" s="372">
        <f>IFERROR(IF(Y368="",0,Y368),"0")+IFERROR(IF(Y369="",0,Y369),"0")+IFERROR(IF(Y370="",0,Y370),"0")+IFERROR(IF(Y371="",0,Y371),"0")</f>
        <v>0.85076999999999992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300</v>
      </c>
      <c r="X373" s="372">
        <f>IFERROR(SUM(X368:X371),"0")</f>
        <v>302.40000000000003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30</v>
      </c>
      <c r="X386" s="371">
        <f t="shared" ref="X386:X398" si="18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20</v>
      </c>
      <c r="X388" s="371">
        <f t="shared" si="18"/>
        <v>21</v>
      </c>
      <c r="Y388" s="36">
        <f>IFERROR(IF(X388=0,"",ROUNDUP(X388/H388,0)*0.00753),"")</f>
        <v>3.7650000000000003E-2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10.5</v>
      </c>
      <c r="X391" s="371">
        <f t="shared" si="18"/>
        <v>10.5</v>
      </c>
      <c r="Y391" s="36">
        <f t="shared" si="19"/>
        <v>2.5100000000000001E-2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16.904761904761905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0.12299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60.5</v>
      </c>
      <c r="X400" s="372">
        <f>IFERROR(SUM(X386:X398),"0")</f>
        <v>65.099999999999994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30</v>
      </c>
      <c r="X424" s="371">
        <f t="shared" ref="X424:X430" si="20">IFERROR(IF(W424="",0,CEILING((W424/$H424),1)*$H424),"")</f>
        <v>33.6</v>
      </c>
      <c r="Y424" s="36">
        <f>IFERROR(IF(X424=0,"",ROUNDUP(X424/H424,0)*0.00753),"")</f>
        <v>6.0240000000000002E-2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7.1428571428571423</v>
      </c>
      <c r="X431" s="372">
        <f>IFERROR(X424/H424,"0")+IFERROR(X425/H425,"0")+IFERROR(X426/H426,"0")+IFERROR(X427/H427,"0")+IFERROR(X428/H428,"0")+IFERROR(X429/H429,"0")+IFERROR(X430/H430,"0")</f>
        <v>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6.0240000000000002E-2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30</v>
      </c>
      <c r="X432" s="372">
        <f>IFERROR(SUM(X424:X430),"0")</f>
        <v>33.6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30</v>
      </c>
      <c r="X457" s="371">
        <f t="shared" ref="X457:X467" si="21">IFERROR(IF(W457="",0,CEILING((W457/$H457),1)*$H457),"")</f>
        <v>31.68</v>
      </c>
      <c r="Y457" s="36">
        <f t="shared" ref="Y457:Y462" si="22">IFERROR(IF(X457=0,"",ROUNDUP(X457/H457,0)*0.01196),"")</f>
        <v>7.1760000000000004E-2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50</v>
      </c>
      <c r="X458" s="371">
        <f t="shared" si="21"/>
        <v>52.800000000000004</v>
      </c>
      <c r="Y458" s="36">
        <f t="shared" si="22"/>
        <v>0.1196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15.15151515151515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16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0.19136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80</v>
      </c>
      <c r="X469" s="372">
        <f>IFERROR(SUM(X457:X467),"0")</f>
        <v>84.48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20</v>
      </c>
      <c r="X471" s="371">
        <f>IFERROR(IF(W471="",0,CEILING((W471/$H471),1)*$H471),"")</f>
        <v>21.12</v>
      </c>
      <c r="Y471" s="36">
        <f>IFERROR(IF(X471=0,"",ROUNDUP(X471/H471,0)*0.01196),"")</f>
        <v>4.7840000000000001E-2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3.7878787878787876</v>
      </c>
      <c r="X473" s="372">
        <f>IFERROR(X471/H471,"0")+IFERROR(X472/H472,"0")</f>
        <v>4</v>
      </c>
      <c r="Y473" s="372">
        <f>IFERROR(IF(Y471="",0,Y471),"0")+IFERROR(IF(Y472="",0,Y472),"0")</f>
        <v>4.7840000000000001E-2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20</v>
      </c>
      <c r="X474" s="372">
        <f>IFERROR(SUM(X471:X472),"0")</f>
        <v>21.12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15</v>
      </c>
      <c r="X476" s="371">
        <f t="shared" ref="X476:X481" si="23">IFERROR(IF(W476="",0,CEILING((W476/$H476),1)*$H476),"")</f>
        <v>15.84</v>
      </c>
      <c r="Y476" s="36">
        <f>IFERROR(IF(X476=0,"",ROUNDUP(X476/H476,0)*0.01196),"")</f>
        <v>3.5880000000000002E-2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40</v>
      </c>
      <c r="X478" s="371">
        <f t="shared" si="23"/>
        <v>42.24</v>
      </c>
      <c r="Y478" s="36">
        <f>IFERROR(IF(X478=0,"",ROUNDUP(X478/H478,0)*0.01196),"")</f>
        <v>9.5680000000000001E-2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10.416666666666666</v>
      </c>
      <c r="X482" s="372">
        <f>IFERROR(X476/H476,"0")+IFERROR(X477/H477,"0")+IFERROR(X478/H478,"0")+IFERROR(X479/H479,"0")+IFERROR(X480/H480,"0")+IFERROR(X481/H481,"0")</f>
        <v>11</v>
      </c>
      <c r="Y482" s="372">
        <f>IFERROR(IF(Y476="",0,Y476),"0")+IFERROR(IF(Y477="",0,Y477),"0")+IFERROR(IF(Y478="",0,Y478),"0")+IFERROR(IF(Y479="",0,Y479),"0")+IFERROR(IF(Y480="",0,Y480),"0")+IFERROR(IF(Y481="",0,Y481),"0")</f>
        <v>0.13156000000000001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55</v>
      </c>
      <c r="X483" s="372">
        <f>IFERROR(SUM(X476:X481),"0")</f>
        <v>58.08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2482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2576.5799999999995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2610.8179864579874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2710.634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2735.8179864579874</v>
      </c>
      <c r="X540" s="372">
        <f>GrossWeightTotalR+PalletQtyTotalR*25</f>
        <v>2835.634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318.23894623894631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331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5.3827300000000005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99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423.29999999999995</v>
      </c>
      <c r="F547" s="46">
        <f>IFERROR(X134*1,"0")+IFERROR(X135*1,"0")+IFERROR(X136*1,"0")+IFERROR(X137*1,"0")+IFERROR(X138*1,"0")</f>
        <v>126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10.5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197.1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197.1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51.3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675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669.6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65.099999999999994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33.6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163.68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2024-05-07T07:37:36Z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