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79D80CD-8F6D-451E-853C-AD1A799A5FAE}" xr6:coauthVersionLast="47" xr6:coauthVersionMax="47" xr10:uidLastSave="{00000000-0000-0000-0000-000000000000}"/>
  <bookViews>
    <workbookView xWindow="3540" yWindow="79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Y532" i="2"/>
  <c r="X532" i="2"/>
  <c r="X531" i="2"/>
  <c r="Y531" i="2" s="1"/>
  <c r="W529" i="2"/>
  <c r="W528" i="2"/>
  <c r="X527" i="2"/>
  <c r="Y527" i="2" s="1"/>
  <c r="X526" i="2"/>
  <c r="Y526" i="2" s="1"/>
  <c r="X525" i="2"/>
  <c r="Y525" i="2" s="1"/>
  <c r="Y524" i="2"/>
  <c r="X524" i="2"/>
  <c r="X523" i="2"/>
  <c r="O523" i="2"/>
  <c r="W521" i="2"/>
  <c r="W520" i="2"/>
  <c r="X519" i="2"/>
  <c r="Y519" i="2" s="1"/>
  <c r="Y518" i="2"/>
  <c r="X518" i="2"/>
  <c r="X517" i="2"/>
  <c r="Y517" i="2" s="1"/>
  <c r="Y516" i="2"/>
  <c r="X516" i="2"/>
  <c r="X515" i="2"/>
  <c r="Y515" i="2" s="1"/>
  <c r="O515" i="2"/>
  <c r="Y514" i="2"/>
  <c r="X514" i="2"/>
  <c r="W512" i="2"/>
  <c r="W511" i="2"/>
  <c r="Y510" i="2"/>
  <c r="X510" i="2"/>
  <c r="X509" i="2"/>
  <c r="Y509" i="2" s="1"/>
  <c r="X508" i="2"/>
  <c r="Y508" i="2" s="1"/>
  <c r="Y507" i="2"/>
  <c r="X507" i="2"/>
  <c r="X512" i="2" s="1"/>
  <c r="W505" i="2"/>
  <c r="W504" i="2"/>
  <c r="X503" i="2"/>
  <c r="Y503" i="2" s="1"/>
  <c r="Y502" i="2"/>
  <c r="X502" i="2"/>
  <c r="X501" i="2"/>
  <c r="Y501" i="2" s="1"/>
  <c r="Y500" i="2"/>
  <c r="X500" i="2"/>
  <c r="X499" i="2"/>
  <c r="Y499" i="2" s="1"/>
  <c r="X498" i="2"/>
  <c r="Y498" i="2" s="1"/>
  <c r="X497" i="2"/>
  <c r="W493" i="2"/>
  <c r="X492" i="2"/>
  <c r="W492" i="2"/>
  <c r="X491" i="2"/>
  <c r="Y491" i="2" s="1"/>
  <c r="Y492" i="2" s="1"/>
  <c r="O491" i="2"/>
  <c r="W489" i="2"/>
  <c r="W488" i="2"/>
  <c r="X487" i="2"/>
  <c r="O487" i="2"/>
  <c r="Y486" i="2"/>
  <c r="X486" i="2"/>
  <c r="O486" i="2"/>
  <c r="Y485" i="2"/>
  <c r="X485" i="2"/>
  <c r="X489" i="2" s="1"/>
  <c r="O485" i="2"/>
  <c r="W483" i="2"/>
  <c r="W482" i="2"/>
  <c r="Y481" i="2"/>
  <c r="X481" i="2"/>
  <c r="O481" i="2"/>
  <c r="Y480" i="2"/>
  <c r="X480" i="2"/>
  <c r="O480" i="2"/>
  <c r="X479" i="2"/>
  <c r="Y479" i="2" s="1"/>
  <c r="O479" i="2"/>
  <c r="X478" i="2"/>
  <c r="O478" i="2"/>
  <c r="Y477" i="2"/>
  <c r="X477" i="2"/>
  <c r="O477" i="2"/>
  <c r="Y476" i="2"/>
  <c r="X476" i="2"/>
  <c r="O476" i="2"/>
  <c r="W474" i="2"/>
  <c r="X473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Y458" i="2"/>
  <c r="X458" i="2"/>
  <c r="O458" i="2"/>
  <c r="X457" i="2"/>
  <c r="V547" i="2" s="1"/>
  <c r="O457" i="2"/>
  <c r="W453" i="2"/>
  <c r="W452" i="2"/>
  <c r="Y451" i="2"/>
  <c r="X451" i="2"/>
  <c r="X450" i="2"/>
  <c r="Y450" i="2" s="1"/>
  <c r="X449" i="2"/>
  <c r="Y448" i="2"/>
  <c r="X448" i="2"/>
  <c r="X453" i="2" s="1"/>
  <c r="W445" i="2"/>
  <c r="X444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Y404" i="2"/>
  <c r="X404" i="2"/>
  <c r="O404" i="2"/>
  <c r="Y403" i="2"/>
  <c r="X403" i="2"/>
  <c r="O403" i="2"/>
  <c r="X402" i="2"/>
  <c r="X406" i="2" s="1"/>
  <c r="O402" i="2"/>
  <c r="W400" i="2"/>
  <c r="W399" i="2"/>
  <c r="Y398" i="2"/>
  <c r="X398" i="2"/>
  <c r="O398" i="2"/>
  <c r="X397" i="2"/>
  <c r="Y397" i="2" s="1"/>
  <c r="O397" i="2"/>
  <c r="Y396" i="2"/>
  <c r="X396" i="2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Y390" i="2"/>
  <c r="X390" i="2"/>
  <c r="O390" i="2"/>
  <c r="X389" i="2"/>
  <c r="Y389" i="2" s="1"/>
  <c r="O389" i="2"/>
  <c r="Y388" i="2"/>
  <c r="X388" i="2"/>
  <c r="O388" i="2"/>
  <c r="X387" i="2"/>
  <c r="Y387" i="2" s="1"/>
  <c r="O387" i="2"/>
  <c r="X386" i="2"/>
  <c r="O386" i="2"/>
  <c r="W384" i="2"/>
  <c r="W383" i="2"/>
  <c r="Y382" i="2"/>
  <c r="X382" i="2"/>
  <c r="O382" i="2"/>
  <c r="X381" i="2"/>
  <c r="O381" i="2"/>
  <c r="W377" i="2"/>
  <c r="X376" i="2"/>
  <c r="W376" i="2"/>
  <c r="Y375" i="2"/>
  <c r="Y376" i="2" s="1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Y368" i="2"/>
  <c r="X368" i="2"/>
  <c r="O368" i="2"/>
  <c r="W366" i="2"/>
  <c r="W365" i="2"/>
  <c r="X364" i="2"/>
  <c r="X365" i="2" s="1"/>
  <c r="O364" i="2"/>
  <c r="X363" i="2"/>
  <c r="O363" i="2"/>
  <c r="W361" i="2"/>
  <c r="W360" i="2"/>
  <c r="X359" i="2"/>
  <c r="Y359" i="2" s="1"/>
  <c r="O359" i="2"/>
  <c r="Y358" i="2"/>
  <c r="X358" i="2"/>
  <c r="O358" i="2"/>
  <c r="Y357" i="2"/>
  <c r="X357" i="2"/>
  <c r="O357" i="2"/>
  <c r="X356" i="2"/>
  <c r="X360" i="2" s="1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Y340" i="2"/>
  <c r="X340" i="2"/>
  <c r="O340" i="2"/>
  <c r="Y339" i="2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Y318" i="2"/>
  <c r="Y319" i="2" s="1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X310" i="2"/>
  <c r="W310" i="2"/>
  <c r="W309" i="2"/>
  <c r="X308" i="2"/>
  <c r="O308" i="2"/>
  <c r="W305" i="2"/>
  <c r="W304" i="2"/>
  <c r="Y303" i="2"/>
  <c r="X303" i="2"/>
  <c r="O303" i="2"/>
  <c r="X302" i="2"/>
  <c r="X305" i="2" s="1"/>
  <c r="O302" i="2"/>
  <c r="W300" i="2"/>
  <c r="W299" i="2"/>
  <c r="Y298" i="2"/>
  <c r="X298" i="2"/>
  <c r="O298" i="2"/>
  <c r="X297" i="2"/>
  <c r="Y297" i="2" s="1"/>
  <c r="O297" i="2"/>
  <c r="Y296" i="2"/>
  <c r="X296" i="2"/>
  <c r="O296" i="2"/>
  <c r="X295" i="2"/>
  <c r="Y295" i="2" s="1"/>
  <c r="O295" i="2"/>
  <c r="X294" i="2"/>
  <c r="Y294" i="2" s="1"/>
  <c r="O294" i="2"/>
  <c r="X293" i="2"/>
  <c r="Y293" i="2" s="1"/>
  <c r="O293" i="2"/>
  <c r="X292" i="2"/>
  <c r="O547" i="2" s="1"/>
  <c r="O292" i="2"/>
  <c r="W289" i="2"/>
  <c r="W288" i="2"/>
  <c r="Y287" i="2"/>
  <c r="X287" i="2"/>
  <c r="O287" i="2"/>
  <c r="X286" i="2"/>
  <c r="X289" i="2" s="1"/>
  <c r="O286" i="2"/>
  <c r="W284" i="2"/>
  <c r="W283" i="2"/>
  <c r="Y282" i="2"/>
  <c r="X282" i="2"/>
  <c r="O282" i="2"/>
  <c r="Y281" i="2"/>
  <c r="X281" i="2"/>
  <c r="X280" i="2"/>
  <c r="W278" i="2"/>
  <c r="W277" i="2"/>
  <c r="Y276" i="2"/>
  <c r="X276" i="2"/>
  <c r="O276" i="2"/>
  <c r="X275" i="2"/>
  <c r="Y275" i="2" s="1"/>
  <c r="O275" i="2"/>
  <c r="X274" i="2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Y263" i="2"/>
  <c r="X263" i="2"/>
  <c r="O263" i="2"/>
  <c r="X262" i="2"/>
  <c r="O262" i="2"/>
  <c r="W260" i="2"/>
  <c r="W259" i="2"/>
  <c r="X258" i="2"/>
  <c r="Y258" i="2" s="1"/>
  <c r="O258" i="2"/>
  <c r="Y257" i="2"/>
  <c r="X257" i="2"/>
  <c r="O257" i="2"/>
  <c r="X256" i="2"/>
  <c r="Y256" i="2" s="1"/>
  <c r="O256" i="2"/>
  <c r="X255" i="2"/>
  <c r="Y255" i="2" s="1"/>
  <c r="O255" i="2"/>
  <c r="X253" i="2"/>
  <c r="W253" i="2"/>
  <c r="W252" i="2"/>
  <c r="Y251" i="2"/>
  <c r="Y252" i="2" s="1"/>
  <c r="X251" i="2"/>
  <c r="X252" i="2" s="1"/>
  <c r="O251" i="2"/>
  <c r="W249" i="2"/>
  <c r="W248" i="2"/>
  <c r="Y247" i="2"/>
  <c r="X247" i="2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Y241" i="2"/>
  <c r="X241" i="2"/>
  <c r="O241" i="2"/>
  <c r="X240" i="2"/>
  <c r="Y240" i="2" s="1"/>
  <c r="O240" i="2"/>
  <c r="Y239" i="2"/>
  <c r="X239" i="2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Y224" i="2"/>
  <c r="X224" i="2"/>
  <c r="O224" i="2"/>
  <c r="W221" i="2"/>
  <c r="W220" i="2"/>
  <c r="X219" i="2"/>
  <c r="Y219" i="2" s="1"/>
  <c r="O219" i="2"/>
  <c r="Y218" i="2"/>
  <c r="X218" i="2"/>
  <c r="O218" i="2"/>
  <c r="W216" i="2"/>
  <c r="W215" i="2"/>
  <c r="X214" i="2"/>
  <c r="Y214" i="2" s="1"/>
  <c r="O214" i="2"/>
  <c r="Y213" i="2"/>
  <c r="X213" i="2"/>
  <c r="O213" i="2"/>
  <c r="X212" i="2"/>
  <c r="Y212" i="2" s="1"/>
  <c r="O212" i="2"/>
  <c r="Y211" i="2"/>
  <c r="X211" i="2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Y196" i="2"/>
  <c r="X196" i="2"/>
  <c r="O196" i="2"/>
  <c r="Y195" i="2"/>
  <c r="X195" i="2"/>
  <c r="O195" i="2"/>
  <c r="X194" i="2"/>
  <c r="Y194" i="2" s="1"/>
  <c r="O194" i="2"/>
  <c r="X193" i="2"/>
  <c r="Y193" i="2" s="1"/>
  <c r="O193" i="2"/>
  <c r="Y192" i="2"/>
  <c r="X192" i="2"/>
  <c r="O192" i="2"/>
  <c r="Y191" i="2"/>
  <c r="X191" i="2"/>
  <c r="O191" i="2"/>
  <c r="X190" i="2"/>
  <c r="Y190" i="2" s="1"/>
  <c r="O190" i="2"/>
  <c r="X189" i="2"/>
  <c r="Y189" i="2" s="1"/>
  <c r="O189" i="2"/>
  <c r="Y188" i="2"/>
  <c r="X188" i="2"/>
  <c r="O188" i="2"/>
  <c r="Y187" i="2"/>
  <c r="X187" i="2"/>
  <c r="O187" i="2"/>
  <c r="X186" i="2"/>
  <c r="Y186" i="2" s="1"/>
  <c r="O186" i="2"/>
  <c r="X185" i="2"/>
  <c r="Y185" i="2" s="1"/>
  <c r="O185" i="2"/>
  <c r="Y184" i="2"/>
  <c r="X184" i="2"/>
  <c r="O184" i="2"/>
  <c r="Y183" i="2"/>
  <c r="X183" i="2"/>
  <c r="O183" i="2"/>
  <c r="X182" i="2"/>
  <c r="X198" i="2" s="1"/>
  <c r="O182" i="2"/>
  <c r="X181" i="2"/>
  <c r="O181" i="2"/>
  <c r="W179" i="2"/>
  <c r="W178" i="2"/>
  <c r="X177" i="2"/>
  <c r="Y177" i="2" s="1"/>
  <c r="O177" i="2"/>
  <c r="Y176" i="2"/>
  <c r="X176" i="2"/>
  <c r="O176" i="2"/>
  <c r="X175" i="2"/>
  <c r="Y175" i="2" s="1"/>
  <c r="O175" i="2"/>
  <c r="X174" i="2"/>
  <c r="O174" i="2"/>
  <c r="W172" i="2"/>
  <c r="W171" i="2"/>
  <c r="Y170" i="2"/>
  <c r="X170" i="2"/>
  <c r="O170" i="2"/>
  <c r="X169" i="2"/>
  <c r="O169" i="2"/>
  <c r="W167" i="2"/>
  <c r="W166" i="2"/>
  <c r="Y165" i="2"/>
  <c r="X165" i="2"/>
  <c r="O165" i="2"/>
  <c r="Y164" i="2"/>
  <c r="Y166" i="2" s="1"/>
  <c r="X164" i="2"/>
  <c r="X166" i="2" s="1"/>
  <c r="O164" i="2"/>
  <c r="W161" i="2"/>
  <c r="W160" i="2"/>
  <c r="Y159" i="2"/>
  <c r="X159" i="2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Y153" i="2"/>
  <c r="X153" i="2"/>
  <c r="O153" i="2"/>
  <c r="X152" i="2"/>
  <c r="O152" i="2"/>
  <c r="Y151" i="2"/>
  <c r="X151" i="2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Y136" i="2"/>
  <c r="X136" i="2"/>
  <c r="O136" i="2"/>
  <c r="Y135" i="2"/>
  <c r="X135" i="2"/>
  <c r="O135" i="2"/>
  <c r="X134" i="2"/>
  <c r="X139" i="2" s="1"/>
  <c r="O134" i="2"/>
  <c r="W131" i="2"/>
  <c r="W130" i="2"/>
  <c r="Y129" i="2"/>
  <c r="X129" i="2"/>
  <c r="O129" i="2"/>
  <c r="X128" i="2"/>
  <c r="Y128" i="2" s="1"/>
  <c r="O128" i="2"/>
  <c r="Y127" i="2"/>
  <c r="X127" i="2"/>
  <c r="O127" i="2"/>
  <c r="X126" i="2"/>
  <c r="Y126" i="2" s="1"/>
  <c r="O126" i="2"/>
  <c r="X125" i="2"/>
  <c r="Y125" i="2" s="1"/>
  <c r="O125" i="2"/>
  <c r="X124" i="2"/>
  <c r="Y124" i="2" s="1"/>
  <c r="O124" i="2"/>
  <c r="X123" i="2"/>
  <c r="X131" i="2" s="1"/>
  <c r="O123" i="2"/>
  <c r="W121" i="2"/>
  <c r="W120" i="2"/>
  <c r="X119" i="2"/>
  <c r="Y119" i="2" s="1"/>
  <c r="O119" i="2"/>
  <c r="X118" i="2"/>
  <c r="Y118" i="2" s="1"/>
  <c r="O118" i="2"/>
  <c r="Y117" i="2"/>
  <c r="X117" i="2"/>
  <c r="O117" i="2"/>
  <c r="X116" i="2"/>
  <c r="Y116" i="2" s="1"/>
  <c r="O116" i="2"/>
  <c r="X115" i="2"/>
  <c r="Y115" i="2" s="1"/>
  <c r="O115" i="2"/>
  <c r="X114" i="2"/>
  <c r="Y114" i="2" s="1"/>
  <c r="O114" i="2"/>
  <c r="Y113" i="2"/>
  <c r="X113" i="2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Y106" i="2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Y92" i="2"/>
  <c r="X92" i="2"/>
  <c r="O92" i="2"/>
  <c r="Y91" i="2"/>
  <c r="X91" i="2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Y81" i="2"/>
  <c r="X81" i="2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Y65" i="2"/>
  <c r="X65" i="2"/>
  <c r="O65" i="2"/>
  <c r="W62" i="2"/>
  <c r="W61" i="2"/>
  <c r="X60" i="2"/>
  <c r="Y60" i="2" s="1"/>
  <c r="X59" i="2"/>
  <c r="O59" i="2"/>
  <c r="Y58" i="2"/>
  <c r="X58" i="2"/>
  <c r="O58" i="2"/>
  <c r="X57" i="2"/>
  <c r="D547" i="2" s="1"/>
  <c r="O57" i="2"/>
  <c r="W54" i="2"/>
  <c r="X53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2" i="2" s="1"/>
  <c r="O41" i="2"/>
  <c r="W39" i="2"/>
  <c r="X38" i="2"/>
  <c r="W38" i="2"/>
  <c r="X37" i="2"/>
  <c r="Y37" i="2" s="1"/>
  <c r="Y38" i="2" s="1"/>
  <c r="O37" i="2"/>
  <c r="W35" i="2"/>
  <c r="W34" i="2"/>
  <c r="X33" i="2"/>
  <c r="Y33" i="2" s="1"/>
  <c r="O33" i="2"/>
  <c r="Y32" i="2"/>
  <c r="X32" i="2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X34" i="2" s="1"/>
  <c r="O27" i="2"/>
  <c r="W25" i="2"/>
  <c r="W24" i="2"/>
  <c r="W541" i="2" s="1"/>
  <c r="Y23" i="2"/>
  <c r="X23" i="2"/>
  <c r="O23" i="2"/>
  <c r="X22" i="2"/>
  <c r="X25" i="2" s="1"/>
  <c r="H10" i="2"/>
  <c r="A9" i="2"/>
  <c r="A10" i="2" s="1"/>
  <c r="D7" i="2"/>
  <c r="P6" i="2"/>
  <c r="O2" i="2"/>
  <c r="X24" i="2" l="1"/>
  <c r="Y41" i="2"/>
  <c r="Y42" i="2" s="1"/>
  <c r="X43" i="2"/>
  <c r="X61" i="2"/>
  <c r="Y134" i="2"/>
  <c r="Y139" i="2" s="1"/>
  <c r="G547" i="2"/>
  <c r="X160" i="2"/>
  <c r="X172" i="2"/>
  <c r="X178" i="2"/>
  <c r="X199" i="2"/>
  <c r="Y182" i="2"/>
  <c r="J547" i="2"/>
  <c r="X271" i="2"/>
  <c r="X278" i="2"/>
  <c r="X284" i="2"/>
  <c r="X288" i="2"/>
  <c r="Y292" i="2"/>
  <c r="Y299" i="2" s="1"/>
  <c r="Y302" i="2"/>
  <c r="Y304" i="2" s="1"/>
  <c r="X320" i="2"/>
  <c r="X361" i="2"/>
  <c r="Y356" i="2"/>
  <c r="Y364" i="2"/>
  <c r="X384" i="2"/>
  <c r="X400" i="2"/>
  <c r="Y402" i="2"/>
  <c r="Y405" i="2" s="1"/>
  <c r="X409" i="2"/>
  <c r="Y412" i="2"/>
  <c r="T547" i="2"/>
  <c r="Y431" i="2"/>
  <c r="Y439" i="2"/>
  <c r="Y440" i="2" s="1"/>
  <c r="X452" i="2"/>
  <c r="X482" i="2"/>
  <c r="X488" i="2"/>
  <c r="X493" i="2"/>
  <c r="X529" i="2"/>
  <c r="Y342" i="2"/>
  <c r="X94" i="2"/>
  <c r="Y123" i="2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X366" i="2"/>
  <c r="X372" i="2"/>
  <c r="X383" i="2"/>
  <c r="Y386" i="2"/>
  <c r="Y399" i="2" s="1"/>
  <c r="Y419" i="2"/>
  <c r="Y421" i="2" s="1"/>
  <c r="Y436" i="2"/>
  <c r="Y443" i="2"/>
  <c r="Y444" i="2" s="1"/>
  <c r="Y478" i="2"/>
  <c r="Y482" i="2" s="1"/>
  <c r="W547" i="2"/>
  <c r="Y520" i="2"/>
  <c r="Y535" i="2"/>
  <c r="W540" i="2"/>
  <c r="E547" i="2"/>
  <c r="X121" i="2"/>
  <c r="X120" i="2"/>
  <c r="I547" i="2"/>
  <c r="Y220" i="2"/>
  <c r="X337" i="2"/>
  <c r="X348" i="2"/>
  <c r="Y372" i="2"/>
  <c r="Y473" i="2"/>
  <c r="X483" i="2"/>
  <c r="X521" i="2"/>
  <c r="Y86" i="2"/>
  <c r="Y259" i="2"/>
  <c r="Y103" i="2"/>
  <c r="Y230" i="2"/>
  <c r="Y511" i="2"/>
  <c r="Y130" i="2"/>
  <c r="Y415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X541" i="2" l="1"/>
  <c r="Y198" i="2"/>
  <c r="X537" i="2"/>
  <c r="Y360" i="2"/>
  <c r="X540" i="2"/>
  <c r="Y271" i="2"/>
  <c r="Y542" i="2" l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<sst xmlns="http://schemas.openxmlformats.org/spreadsheetml/2006/main" count="3568" uniqueCount="771">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</sst>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D449" zoomScaleNormal="100" zoomScaleSheetLayoutView="100" workbookViewId="0">
      <selection activeCell="W329" sqref="W3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/>
      <c r="I5" s="379"/>
      <c r="J5" s="379"/>
      <c r="K5" s="379"/>
      <c r="L5" s="379"/>
      <c r="M5" s="71"/>
      <c r="O5" s="26" t="s">
        <v>4</v>
      </c>
      <c r="P5" s="381">
        <v>45416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Суббота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54" ht="14.25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54" ht="14.25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5200</v>
      </c>
      <c r="X262" s="54">
        <f t="shared" ref="X262:X270" si="15">IFERROR(IF(W262="",0,CEILING((W262/$H262),1)*$H262),"")</f>
        <v>5202.5999999999995</v>
      </c>
      <c r="Y262" s="40">
        <f>IFERROR(IF(X262=0,"",ROUNDUP(X262/H262,0)*0.02175),"")</f>
        <v>14.507249999999999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666.66666666666663</v>
      </c>
      <c r="X271" s="42">
        <f>IFERROR(X262/H262,"0")+IFERROR(X263/H263,"0")+IFERROR(X264/H264,"0")+IFERROR(X265/H265,"0")+IFERROR(X266/H266,"0")+IFERROR(X267/H267,"0")+IFERROR(X268/H268,"0")+IFERROR(X269/H269,"0")+IFERROR(X270/H270,"0")</f>
        <v>667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14.507249999999999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5200</v>
      </c>
      <c r="X272" s="42">
        <f>IFERROR(SUM(X262:X270),"0")</f>
        <v>5202.5999999999995</v>
      </c>
      <c r="Y272" s="41"/>
      <c r="Z272" s="65"/>
      <c r="AA272" s="65"/>
    </row>
    <row r="273" spans="1:54" ht="14.25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54" ht="14.25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0</v>
      </c>
      <c r="X299" s="42">
        <f>IFERROR(X292/H292,"0")+IFERROR(X293/H293,"0")+IFERROR(X294/H294,"0")+IFERROR(X295/H295,"0")+IFERROR(X296/H296,"0")+IFERROR(X297/H297,"0")+IFERROR(X298/H298,"0")</f>
        <v>0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0</v>
      </c>
      <c r="X300" s="42">
        <f>IFERROR(SUM(X292:X298),"0")</f>
        <v>0</v>
      </c>
      <c r="Y300" s="41"/>
      <c r="Z300" s="65"/>
      <c r="AA300" s="65"/>
    </row>
    <row r="301" spans="1:54" ht="14.25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2600</v>
      </c>
      <c r="X328" s="54">
        <f t="shared" ref="X328:X335" si="17">IFERROR(IF(W328="",0,CEILING((W328/$H328),1)*$H328),"")</f>
        <v>2610</v>
      </c>
      <c r="Y328" s="40">
        <f>IFERROR(IF(X328=0,"",ROUNDUP(X328/H328,0)*0.02039),"")</f>
        <v>3.5478599999999996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17"/>
        <v>0</v>
      </c>
      <c r="Y330" s="40" t="str">
        <f>IFERROR(IF(X330=0,"",ROUNDUP(X330/H330,0)*0.02039),"")</f>
        <v/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17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173.33333333333334</v>
      </c>
      <c r="X336" s="42">
        <f>IFERROR(X328/H328,"0")+IFERROR(X329/H329,"0")+IFERROR(X330/H330,"0")+IFERROR(X331/H331,"0")+IFERROR(X332/H332,"0")+IFERROR(X333/H333,"0")+IFERROR(X334/H334,"0")+IFERROR(X335/H335,"0")</f>
        <v>174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3.5478599999999996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2600</v>
      </c>
      <c r="X337" s="42">
        <f>IFERROR(SUM(X328:X335),"0")</f>
        <v>2610</v>
      </c>
      <c r="Y337" s="41"/>
      <c r="Z337" s="65"/>
      <c r="AA337" s="65"/>
    </row>
    <row r="338" spans="1:54" ht="14.25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0</v>
      </c>
      <c r="X339" s="54">
        <f>IFERROR(IF(W339="",0,CEILING((W339/$H339),1)*$H339),"")</f>
        <v>0</v>
      </c>
      <c r="Y339" s="40" t="str">
        <f>IFERROR(IF(X339=0,"",ROUNDUP(X339/H339,0)*0.02175),"")</f>
        <v/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0</v>
      </c>
      <c r="X342" s="42">
        <f>IFERROR(X339/H339,"0")+IFERROR(X340/H340,"0")+IFERROR(X341/H341,"0")</f>
        <v>0</v>
      </c>
      <c r="Y342" s="42">
        <f>IFERROR(IF(Y339="",0,Y339),"0")+IFERROR(IF(Y340="",0,Y340),"0")+IFERROR(IF(Y341="",0,Y341),"0")</f>
        <v>0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0</v>
      </c>
      <c r="X343" s="42">
        <f>IFERROR(SUM(X339:X341),"0")</f>
        <v>0</v>
      </c>
      <c r="Y343" s="41"/>
      <c r="Z343" s="65"/>
      <c r="AA343" s="65"/>
    </row>
    <row r="344" spans="1:54" ht="14.25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0</v>
      </c>
      <c r="X347" s="42">
        <f>IFERROR(X345/H345,"0")+IFERROR(X346/H346,"0")</f>
        <v>0</v>
      </c>
      <c r="Y347" s="42">
        <f>IFERROR(IF(Y345="",0,Y345),"0")+IFERROR(IF(Y346="",0,Y346),"0")</f>
        <v>0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0</v>
      </c>
      <c r="X348" s="42">
        <f>IFERROR(SUM(X345:X346),"0")</f>
        <v>0</v>
      </c>
      <c r="Y348" s="41"/>
      <c r="Z348" s="65"/>
      <c r="AA348" s="65"/>
    </row>
    <row r="349" spans="1:54" ht="14.25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ref="X386:X398" si="18"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18"/>
        <v>0</v>
      </c>
      <c r="Y388" s="40" t="str">
        <f>IFERROR(IF(X388=0,"",ROUNDUP(X388/H388,0)*0.00753),"")</f>
        <v/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0</v>
      </c>
      <c r="X400" s="42">
        <f>IFERROR(SUM(X386:X398),"0")</f>
        <v>0</v>
      </c>
      <c r="Y400" s="41"/>
      <c r="Z400" s="65"/>
      <c r="AA400" s="65"/>
    </row>
    <row r="401" spans="1:54" ht="14.25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ref="X424:X430" si="20"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0</v>
      </c>
      <c r="X431" s="42">
        <f>IFERROR(X424/H424,"0")+IFERROR(X425/H425,"0")+IFERROR(X426/H426,"0")+IFERROR(X427/H427,"0")+IFERROR(X428/H428,"0")+IFERROR(X429/H429,"0")+IFERROR(X430/H430,"0")</f>
        <v>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0</v>
      </c>
      <c r="X432" s="42">
        <f>IFERROR(SUM(X424:X430),"0")</f>
        <v>0</v>
      </c>
      <c r="Y432" s="41"/>
      <c r="Z432" s="65"/>
      <c r="AA432" s="65"/>
    </row>
    <row r="433" spans="1:54" ht="14.25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 t="shared" si="22"/>
        <v/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0</v>
      </c>
      <c r="X469" s="42">
        <f>IFERROR(SUM(X457:X467),"0")</f>
        <v>0</v>
      </c>
      <c r="Y469" s="41"/>
      <c r="Z469" s="65"/>
      <c r="AA469" s="65"/>
    </row>
    <row r="470" spans="1:54" ht="14.25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0</v>
      </c>
      <c r="X471" s="54">
        <f>IFERROR(IF(W471="",0,CEILING((W471/$H471),1)*$H471),"")</f>
        <v>0</v>
      </c>
      <c r="Y471" s="40" t="str">
        <f>IFERROR(IF(X471=0,"",ROUNDUP(X471/H471,0)*0.01196),"")</f>
        <v/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0</v>
      </c>
      <c r="X473" s="42">
        <f>IFERROR(X471/H471,"0")+IFERROR(X472/H472,"0")</f>
        <v>0</v>
      </c>
      <c r="Y473" s="42">
        <f>IFERROR(IF(Y471="",0,Y471),"0")+IFERROR(IF(Y472="",0,Y472),"0")</f>
        <v>0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0</v>
      </c>
      <c r="X474" s="42">
        <f>IFERROR(SUM(X471:X472),"0")</f>
        <v>0</v>
      </c>
      <c r="Y474" s="41"/>
      <c r="Z474" s="65"/>
      <c r="AA474" s="65"/>
    </row>
    <row r="475" spans="1:54" ht="14.25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IFERROR(IF(X478=0,"",ROUNDUP(X478/H478,0)*0.01196),"")</f>
        <v/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0</v>
      </c>
      <c r="X482" s="42">
        <f>IFERROR(X476/H476,"0")+IFERROR(X477/H477,"0")+IFERROR(X478/H478,"0")+IFERROR(X479/H479,"0")+IFERROR(X480/H480,"0")+IFERROR(X481/H481,"0")</f>
        <v>0</v>
      </c>
      <c r="Y482" s="42">
        <f>IFERROR(IF(Y476="",0,Y476),"0")+IFERROR(IF(Y477="",0,Y477),"0")+IFERROR(IF(Y478="",0,Y478),"0")+IFERROR(IF(Y479="",0,Y479),"0")+IFERROR(IF(Y480="",0,Y480),"0")+IFERROR(IF(Y481="",0,Y481),"0")</f>
        <v>0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0</v>
      </c>
      <c r="X483" s="42">
        <f>IFERROR(SUM(X476:X481),"0")</f>
        <v>0</v>
      </c>
      <c r="Y483" s="41"/>
      <c r="Z483" s="65"/>
      <c r="AA483" s="65"/>
    </row>
    <row r="484" spans="1:54" ht="14.25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24"/>
        <v>0</v>
      </c>
      <c r="Y501" s="40" t="str">
        <f t="shared" si="25"/>
        <v/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0</v>
      </c>
      <c r="X504" s="42">
        <f>IFERROR(X497/H497,"0")+IFERROR(X498/H498,"0")+IFERROR(X499/H499,"0")+IFERROR(X500/H500,"0")+IFERROR(X501/H501,"0")+IFERROR(X502/H502,"0")+IFERROR(X503/H503,"0")</f>
        <v>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0</v>
      </c>
      <c r="X505" s="42">
        <f>IFERROR(SUM(X497:X503),"0")</f>
        <v>0</v>
      </c>
      <c r="Y505" s="41"/>
      <c r="Z505" s="65"/>
      <c r="AA505" s="65"/>
    </row>
    <row r="506" spans="1:54" ht="14.25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ref="X514:X519" si="26">IFERROR(IF(W514="",0,CEILING((W514/$H514),1)*$H514),"")</f>
        <v>0</v>
      </c>
      <c r="Y514" s="40" t="str">
        <f>IFERROR(IF(X514=0,"",ROUNDUP(X514/H514,0)*0.00753),"")</f>
        <v/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26"/>
        <v>0</v>
      </c>
      <c r="Y515" s="40" t="str">
        <f>IFERROR(IF(X515=0,"",ROUNDUP(X515/H515,0)*0.00753),"")</f>
        <v/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0</v>
      </c>
      <c r="X520" s="42">
        <f>IFERROR(X514/H514,"0")+IFERROR(X515/H515,"0")+IFERROR(X516/H516,"0")+IFERROR(X517/H517,"0")+IFERROR(X518/H518,"0")+IFERROR(X519/H519,"0")</f>
        <v>0</v>
      </c>
      <c r="Y520" s="42">
        <f>IFERROR(IF(Y514="",0,Y514),"0")+IFERROR(IF(Y515="",0,Y515),"0")+IFERROR(IF(Y516="",0,Y516),"0")+IFERROR(IF(Y517="",0,Y517),"0")+IFERROR(IF(Y518="",0,Y518),"0")+IFERROR(IF(Y519="",0,Y519),"0")</f>
        <v>0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0</v>
      </c>
      <c r="X521" s="42">
        <f>IFERROR(SUM(X514:X519),"0")</f>
        <v>0</v>
      </c>
      <c r="Y521" s="41"/>
      <c r="Z521" s="65"/>
      <c r="AA521" s="65"/>
    </row>
    <row r="522" spans="1:54" ht="14.25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7800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7812.5999999999995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8255.2000000000007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8268.3060000000005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16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16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8655.2000000000007</v>
      </c>
      <c r="X540" s="42">
        <f>GrossWeightTotalR+PalletQtyTotalR*25</f>
        <v>8668.3060000000005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840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841</v>
      </c>
      <c r="Y541" s="41"/>
      <c r="Z541" s="65"/>
      <c r="AA541" s="65"/>
    </row>
    <row r="542" spans="1:54" ht="14.25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18.055109999999999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5202.5999999999995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5202.5999999999995</v>
      </c>
      <c r="O547" s="51">
        <f>IFERROR(X292*1,"0")+IFERROR(X293*1,"0")+IFERROR(X294*1,"0")+IFERROR(X295*1,"0")+IFERROR(X296*1,"0")+IFERROR(X297*1,"0")+IFERROR(X298*1,"0")+IFERROR(X302*1,"0")+IFERROR(X303*1,"0")</f>
        <v>0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2610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2024-05-07T07:35:12Z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