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E205C6E-3EF5-4DB1-96FD-C5D2442F50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X535" i="1"/>
  <c r="W535" i="1"/>
  <c r="Y534" i="1"/>
  <c r="X534" i="1"/>
  <c r="Y533" i="1"/>
  <c r="X533" i="1"/>
  <c r="Y532" i="1"/>
  <c r="X532" i="1"/>
  <c r="Y531" i="1"/>
  <c r="Y535" i="1" s="1"/>
  <c r="X531" i="1"/>
  <c r="X536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Y514" i="1"/>
  <c r="Y520" i="1" s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Y476" i="1"/>
  <c r="X476" i="1"/>
  <c r="O476" i="1"/>
  <c r="W474" i="1"/>
  <c r="W473" i="1"/>
  <c r="X472" i="1"/>
  <c r="Y472" i="1" s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Y462" i="1"/>
  <c r="X462" i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X445" i="1" s="1"/>
  <c r="O443" i="1"/>
  <c r="W441" i="1"/>
  <c r="W440" i="1"/>
  <c r="X439" i="1"/>
  <c r="X441" i="1" s="1"/>
  <c r="O439" i="1"/>
  <c r="W437" i="1"/>
  <c r="W436" i="1"/>
  <c r="X435" i="1"/>
  <c r="Y435" i="1" s="1"/>
  <c r="O435" i="1"/>
  <c r="X434" i="1"/>
  <c r="X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Y427" i="1"/>
  <c r="X427" i="1"/>
  <c r="O427" i="1"/>
  <c r="X426" i="1"/>
  <c r="Y426" i="1" s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Y419" i="1" s="1"/>
  <c r="Y421" i="1" s="1"/>
  <c r="O419" i="1"/>
  <c r="W416" i="1"/>
  <c r="W415" i="1"/>
  <c r="Y414" i="1"/>
  <c r="X414" i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O403" i="1"/>
  <c r="X402" i="1"/>
  <c r="Y402" i="1" s="1"/>
  <c r="O402" i="1"/>
  <c r="W400" i="1"/>
  <c r="W399" i="1"/>
  <c r="Y398" i="1"/>
  <c r="X398" i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Y389" i="1"/>
  <c r="X389" i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X377" i="1" s="1"/>
  <c r="O375" i="1"/>
  <c r="W373" i="1"/>
  <c r="W372" i="1"/>
  <c r="X371" i="1"/>
  <c r="Y371" i="1" s="1"/>
  <c r="O371" i="1"/>
  <c r="X370" i="1"/>
  <c r="Y370" i="1" s="1"/>
  <c r="O370" i="1"/>
  <c r="Y369" i="1"/>
  <c r="X369" i="1"/>
  <c r="O369" i="1"/>
  <c r="X368" i="1"/>
  <c r="O368" i="1"/>
  <c r="W366" i="1"/>
  <c r="W365" i="1"/>
  <c r="X364" i="1"/>
  <c r="Y364" i="1" s="1"/>
  <c r="O364" i="1"/>
  <c r="X363" i="1"/>
  <c r="O363" i="1"/>
  <c r="W361" i="1"/>
  <c r="W360" i="1"/>
  <c r="X359" i="1"/>
  <c r="Y359" i="1" s="1"/>
  <c r="O359" i="1"/>
  <c r="X358" i="1"/>
  <c r="Y358" i="1" s="1"/>
  <c r="O358" i="1"/>
  <c r="X357" i="1"/>
  <c r="Y357" i="1" s="1"/>
  <c r="O357" i="1"/>
  <c r="X356" i="1"/>
  <c r="Y356" i="1" s="1"/>
  <c r="O356" i="1"/>
  <c r="Y355" i="1"/>
  <c r="X355" i="1"/>
  <c r="O355" i="1"/>
  <c r="W352" i="1"/>
  <c r="X351" i="1"/>
  <c r="W351" i="1"/>
  <c r="Y350" i="1"/>
  <c r="Y351" i="1" s="1"/>
  <c r="X350" i="1"/>
  <c r="X352" i="1" s="1"/>
  <c r="O350" i="1"/>
  <c r="W348" i="1"/>
  <c r="W347" i="1"/>
  <c r="X346" i="1"/>
  <c r="Y346" i="1" s="1"/>
  <c r="O346" i="1"/>
  <c r="X345" i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Y336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Y313" i="1" s="1"/>
  <c r="O313" i="1"/>
  <c r="X312" i="1"/>
  <c r="X315" i="1" s="1"/>
  <c r="O312" i="1"/>
  <c r="W310" i="1"/>
  <c r="W309" i="1"/>
  <c r="X308" i="1"/>
  <c r="O308" i="1"/>
  <c r="W305" i="1"/>
  <c r="W304" i="1"/>
  <c r="Y303" i="1"/>
  <c r="X303" i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Y225" i="1"/>
  <c r="X225" i="1"/>
  <c r="O225" i="1"/>
  <c r="X224" i="1"/>
  <c r="O224" i="1"/>
  <c r="W221" i="1"/>
  <c r="W220" i="1"/>
  <c r="X219" i="1"/>
  <c r="Y219" i="1" s="1"/>
  <c r="O219" i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Y210" i="1"/>
  <c r="X210" i="1"/>
  <c r="O210" i="1"/>
  <c r="X209" i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Y201" i="1" s="1"/>
  <c r="O201" i="1"/>
  <c r="W199" i="1"/>
  <c r="W198" i="1"/>
  <c r="X197" i="1"/>
  <c r="Y197" i="1" s="1"/>
  <c r="O197" i="1"/>
  <c r="X196" i="1"/>
  <c r="Y196" i="1" s="1"/>
  <c r="O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O181" i="1"/>
  <c r="W179" i="1"/>
  <c r="W178" i="1"/>
  <c r="Y177" i="1"/>
  <c r="X177" i="1"/>
  <c r="O177" i="1"/>
  <c r="X176" i="1"/>
  <c r="Y176" i="1" s="1"/>
  <c r="O176" i="1"/>
  <c r="X175" i="1"/>
  <c r="Y175" i="1" s="1"/>
  <c r="O175" i="1"/>
  <c r="X174" i="1"/>
  <c r="X179" i="1" s="1"/>
  <c r="O174" i="1"/>
  <c r="W172" i="1"/>
  <c r="W171" i="1"/>
  <c r="X170" i="1"/>
  <c r="Y170" i="1" s="1"/>
  <c r="O170" i="1"/>
  <c r="X169" i="1"/>
  <c r="Y169" i="1" s="1"/>
  <c r="Y171" i="1" s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Y158" i="1"/>
  <c r="X158" i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Y145" i="1"/>
  <c r="X145" i="1"/>
  <c r="O145" i="1"/>
  <c r="X144" i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Y92" i="1"/>
  <c r="X92" i="1"/>
  <c r="O92" i="1"/>
  <c r="X91" i="1"/>
  <c r="Y91" i="1" s="1"/>
  <c r="O91" i="1"/>
  <c r="X90" i="1"/>
  <c r="Y90" i="1" s="1"/>
  <c r="O90" i="1"/>
  <c r="X89" i="1"/>
  <c r="X94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Y482" i="1" l="1"/>
  <c r="Y37" i="1"/>
  <c r="Y38" i="1" s="1"/>
  <c r="X38" i="1"/>
  <c r="Y41" i="1"/>
  <c r="Y42" i="1" s="1"/>
  <c r="X42" i="1"/>
  <c r="Y45" i="1"/>
  <c r="Y46" i="1" s="1"/>
  <c r="X46" i="1"/>
  <c r="D547" i="1"/>
  <c r="X130" i="1"/>
  <c r="Y318" i="1"/>
  <c r="Y319" i="1" s="1"/>
  <c r="X319" i="1"/>
  <c r="Y322" i="1"/>
  <c r="Y323" i="1" s="1"/>
  <c r="X323" i="1"/>
  <c r="Y375" i="1"/>
  <c r="Y376" i="1" s="1"/>
  <c r="X376" i="1"/>
  <c r="Y439" i="1"/>
  <c r="Y440" i="1" s="1"/>
  <c r="X440" i="1"/>
  <c r="Y443" i="1"/>
  <c r="Y444" i="1" s="1"/>
  <c r="X444" i="1"/>
  <c r="X220" i="1"/>
  <c r="Y218" i="1"/>
  <c r="Y220" i="1" s="1"/>
  <c r="X249" i="1"/>
  <c r="Y234" i="1"/>
  <c r="Y248" i="1" s="1"/>
  <c r="X365" i="1"/>
  <c r="Y363" i="1"/>
  <c r="Y365" i="1" s="1"/>
  <c r="X410" i="1"/>
  <c r="X409" i="1"/>
  <c r="Y408" i="1"/>
  <c r="Y409" i="1" s="1"/>
  <c r="X416" i="1"/>
  <c r="Y412" i="1"/>
  <c r="Y415" i="1" s="1"/>
  <c r="X504" i="1"/>
  <c r="Y497" i="1"/>
  <c r="Y504" i="1" s="1"/>
  <c r="E547" i="1"/>
  <c r="X104" i="1"/>
  <c r="Y96" i="1"/>
  <c r="Y103" i="1" s="1"/>
  <c r="H547" i="1"/>
  <c r="I547" i="1"/>
  <c r="X199" i="1"/>
  <c r="Y181" i="1"/>
  <c r="Y198" i="1" s="1"/>
  <c r="Y277" i="1"/>
  <c r="X309" i="1"/>
  <c r="Y308" i="1"/>
  <c r="Y309" i="1" s="1"/>
  <c r="X316" i="1"/>
  <c r="Y312" i="1"/>
  <c r="X415" i="1"/>
  <c r="W537" i="1"/>
  <c r="X35" i="1"/>
  <c r="X120" i="1"/>
  <c r="F547" i="1"/>
  <c r="G547" i="1"/>
  <c r="X171" i="1"/>
  <c r="X205" i="1"/>
  <c r="J547" i="1"/>
  <c r="X231" i="1"/>
  <c r="X260" i="1"/>
  <c r="X288" i="1"/>
  <c r="X482" i="1"/>
  <c r="X520" i="1"/>
  <c r="Y34" i="1"/>
  <c r="Y205" i="1"/>
  <c r="F9" i="1"/>
  <c r="J9" i="1"/>
  <c r="F10" i="1"/>
  <c r="B547" i="1"/>
  <c r="X539" i="1"/>
  <c r="X538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53" i="1"/>
  <c r="X259" i="1"/>
  <c r="Y271" i="1"/>
  <c r="X271" i="1"/>
  <c r="X300" i="1"/>
  <c r="X305" i="1"/>
  <c r="Y302" i="1"/>
  <c r="Y304" i="1" s="1"/>
  <c r="X343" i="1"/>
  <c r="X348" i="1"/>
  <c r="Y345" i="1"/>
  <c r="Y347" i="1" s="1"/>
  <c r="X422" i="1"/>
  <c r="X431" i="1"/>
  <c r="Y424" i="1"/>
  <c r="Y431" i="1" s="1"/>
  <c r="X432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X160" i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N547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X289" i="1"/>
  <c r="O547" i="1"/>
  <c r="X299" i="1"/>
  <c r="Y292" i="1"/>
  <c r="Y299" i="1" s="1"/>
  <c r="X304" i="1"/>
  <c r="Y315" i="1"/>
  <c r="X337" i="1"/>
  <c r="X342" i="1"/>
  <c r="Y339" i="1"/>
  <c r="Y342" i="1" s="1"/>
  <c r="X347" i="1"/>
  <c r="Y360" i="1"/>
  <c r="X360" i="1"/>
  <c r="X366" i="1"/>
  <c r="X373" i="1"/>
  <c r="Y368" i="1"/>
  <c r="Y372" i="1" s="1"/>
  <c r="X372" i="1"/>
  <c r="X384" i="1"/>
  <c r="X400" i="1"/>
  <c r="Y386" i="1"/>
  <c r="Y399" i="1" s="1"/>
  <c r="X399" i="1"/>
  <c r="Y403" i="1"/>
  <c r="Y405" i="1" s="1"/>
  <c r="X405" i="1"/>
  <c r="U547" i="1"/>
  <c r="X452" i="1"/>
  <c r="Y448" i="1"/>
  <c r="Y452" i="1" s="1"/>
  <c r="X469" i="1"/>
  <c r="X474" i="1"/>
  <c r="Y471" i="1"/>
  <c r="Y473" i="1" s="1"/>
  <c r="X489" i="1"/>
  <c r="X492" i="1"/>
  <c r="Y491" i="1"/>
  <c r="Y492" i="1" s="1"/>
  <c r="X493" i="1"/>
  <c r="X511" i="1"/>
  <c r="Y507" i="1"/>
  <c r="Y511" i="1" s="1"/>
  <c r="P547" i="1"/>
  <c r="X310" i="1"/>
  <c r="Q547" i="1"/>
  <c r="X336" i="1"/>
  <c r="R547" i="1"/>
  <c r="X361" i="1"/>
  <c r="S547" i="1"/>
  <c r="X383" i="1"/>
  <c r="X406" i="1"/>
  <c r="T547" i="1"/>
  <c r="X437" i="1"/>
  <c r="Y434" i="1"/>
  <c r="Y436" i="1" s="1"/>
  <c r="X453" i="1"/>
  <c r="V547" i="1"/>
  <c r="X468" i="1"/>
  <c r="Y457" i="1"/>
  <c r="Y468" i="1" s="1"/>
  <c r="X473" i="1"/>
  <c r="X483" i="1"/>
  <c r="X488" i="1"/>
  <c r="Y485" i="1"/>
  <c r="Y488" i="1" s="1"/>
  <c r="W547" i="1"/>
  <c r="X512" i="1"/>
  <c r="X521" i="1"/>
  <c r="X528" i="1"/>
  <c r="Y523" i="1"/>
  <c r="Y528" i="1" s="1"/>
  <c r="X529" i="1"/>
  <c r="X421" i="1"/>
  <c r="X505" i="1"/>
  <c r="X541" i="1" l="1"/>
  <c r="X537" i="1"/>
  <c r="Y542" i="1"/>
  <c r="X540" i="1"/>
</calcChain>
</file>

<file path=xl/sharedStrings.xml><?xml version="1.0" encoding="utf-8"?>
<sst xmlns="http://schemas.openxmlformats.org/spreadsheetml/2006/main" count="2316" uniqueCount="767">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</sst>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18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5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0.41666666666666669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50</v>
      </c>
      <c r="X51" s="37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4.6296296296296298</v>
      </c>
      <c r="X53" s="372">
        <f>IFERROR(X51/H51,"0")+IFERROR(X52/H52,"0")</f>
        <v>5</v>
      </c>
      <c r="Y53" s="372">
        <f>IFERROR(IF(Y51="",0,Y51),"0")+IFERROR(IF(Y52="",0,Y52),"0")</f>
        <v>0.10874999999999999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50</v>
      </c>
      <c r="X54" s="372">
        <f>IFERROR(SUM(X51:X52),"0")</f>
        <v>54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200</v>
      </c>
      <c r="X57" s="371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45</v>
      </c>
      <c r="X59" s="371">
        <f>IFERROR(IF(W59="",0,CEILING((W59/$H59),1)*$H59),"")</f>
        <v>45</v>
      </c>
      <c r="Y59" s="36">
        <f>IFERROR(IF(X59=0,"",ROUNDUP(X59/H59,0)*0.00937),"")</f>
        <v>9.3700000000000006E-2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28.518518518518519</v>
      </c>
      <c r="X61" s="372">
        <f>IFERROR(X57/H57,"0")+IFERROR(X58/H58,"0")+IFERROR(X59/H59,"0")+IFERROR(X60/H60,"0")</f>
        <v>29</v>
      </c>
      <c r="Y61" s="372">
        <f>IFERROR(IF(Y57="",0,Y57),"0")+IFERROR(IF(Y58="",0,Y58),"0")+IFERROR(IF(Y59="",0,Y59),"0")+IFERROR(IF(Y60="",0,Y60),"0")</f>
        <v>0.50695000000000001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245</v>
      </c>
      <c r="X62" s="372">
        <f>IFERROR(SUM(X57:X60),"0")</f>
        <v>250.20000000000002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100</v>
      </c>
      <c r="X67" s="371">
        <f t="shared" si="2"/>
        <v>100.8</v>
      </c>
      <c r="Y67" s="36">
        <f t="shared" si="3"/>
        <v>0.19574999999999998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50</v>
      </c>
      <c r="X69" s="371">
        <f t="shared" si="2"/>
        <v>54</v>
      </c>
      <c r="Y69" s="36">
        <f t="shared" si="3"/>
        <v>0.10874999999999999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40</v>
      </c>
      <c r="X73" s="371">
        <f t="shared" si="2"/>
        <v>40</v>
      </c>
      <c r="Y73" s="36">
        <f t="shared" ref="Y73:Y79" si="4">IFERROR(IF(X73=0,"",ROUNDUP(X73/H73,0)*0.00937),"")</f>
        <v>9.3700000000000006E-2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25</v>
      </c>
      <c r="X79" s="371">
        <f t="shared" si="2"/>
        <v>27</v>
      </c>
      <c r="Y79" s="36">
        <f t="shared" si="4"/>
        <v>5.6219999999999999E-2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16</v>
      </c>
      <c r="X80" s="371">
        <f t="shared" si="2"/>
        <v>16</v>
      </c>
      <c r="Y80" s="36">
        <f>IFERROR(IF(X80=0,"",ROUNDUP(X80/H80,0)*0.00753),"")</f>
        <v>3.7650000000000003E-2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34.113756613756614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35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0.49207000000000001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231</v>
      </c>
      <c r="X87" s="372">
        <f>IFERROR(SUM(X65:X85),"0")</f>
        <v>237.8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16</v>
      </c>
      <c r="X97" s="371">
        <f t="shared" si="5"/>
        <v>16.8</v>
      </c>
      <c r="Y97" s="36">
        <f>IFERROR(IF(X97=0,"",ROUNDUP(X97/H97,0)*0.00937),"")</f>
        <v>3.7479999999999999E-2</v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20</v>
      </c>
      <c r="X98" s="371">
        <f t="shared" si="5"/>
        <v>27</v>
      </c>
      <c r="Y98" s="36">
        <f>IFERROR(IF(X98=0,"",ROUNDUP(X98/H98,0)*0.02175),"")</f>
        <v>6.5250000000000002E-2</v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6.0317460317460316</v>
      </c>
      <c r="X103" s="372">
        <f>IFERROR(X96/H96,"0")+IFERROR(X97/H97,"0")+IFERROR(X98/H98,"0")+IFERROR(X99/H99,"0")+IFERROR(X100/H100,"0")+IFERROR(X101/H101,"0")+IFERROR(X102/H102,"0")</f>
        <v>7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0.10273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36</v>
      </c>
      <c r="X104" s="372">
        <f>IFERROR(SUM(X96:X102),"0")</f>
        <v>43.8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30</v>
      </c>
      <c r="X108" s="371">
        <f t="shared" si="6"/>
        <v>33.6</v>
      </c>
      <c r="Y108" s="36">
        <f>IFERROR(IF(X108=0,"",ROUNDUP(X108/H108,0)*0.02175),"")</f>
        <v>8.6999999999999994E-2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20</v>
      </c>
      <c r="X110" s="371">
        <f t="shared" si="6"/>
        <v>25.200000000000003</v>
      </c>
      <c r="Y110" s="36">
        <f>IFERROR(IF(X110=0,"",ROUNDUP(X110/H110,0)*0.02175),"")</f>
        <v>6.5250000000000002E-2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9</v>
      </c>
      <c r="X114" s="371">
        <f t="shared" si="6"/>
        <v>10.8</v>
      </c>
      <c r="Y114" s="36">
        <f>IFERROR(IF(X114=0,"",ROUNDUP(X114/H114,0)*0.00753),"")</f>
        <v>3.0120000000000001E-2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9.2857142857142847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11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0.18237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59</v>
      </c>
      <c r="X121" s="372">
        <f>IFERROR(SUM(X106:X119),"0")</f>
        <v>69.600000000000009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120</v>
      </c>
      <c r="X134" s="371">
        <f>IFERROR(IF(W134="",0,CEILING((W134/$H134),1)*$H134),"")</f>
        <v>126</v>
      </c>
      <c r="Y134" s="36">
        <f>IFERROR(IF(X134=0,"",ROUNDUP(X134/H134,0)*0.02175),"")</f>
        <v>0.32624999999999998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9</v>
      </c>
      <c r="X137" s="371">
        <f>IFERROR(IF(W137="",0,CEILING((W137/$H137),1)*$H137),"")</f>
        <v>10.8</v>
      </c>
      <c r="Y137" s="36">
        <f>IFERROR(IF(X137=0,"",ROUNDUP(X137/H137,0)*0.00753),"")</f>
        <v>3.0120000000000001E-2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17.619047619047617</v>
      </c>
      <c r="X139" s="372">
        <f>IFERROR(X134/H134,"0")+IFERROR(X135/H135,"0")+IFERROR(X136/H136,"0")+IFERROR(X137/H137,"0")+IFERROR(X138/H138,"0")</f>
        <v>19</v>
      </c>
      <c r="Y139" s="372">
        <f>IFERROR(IF(Y134="",0,Y134),"0")+IFERROR(IF(Y135="",0,Y135),"0")+IFERROR(IF(Y136="",0,Y136),"0")+IFERROR(IF(Y137="",0,Y137),"0")+IFERROR(IF(Y138="",0,Y138),"0")</f>
        <v>0.35636999999999996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129</v>
      </c>
      <c r="X140" s="372">
        <f>IFERROR(SUM(X134:X138),"0")</f>
        <v>136.80000000000001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10.5</v>
      </c>
      <c r="X154" s="371">
        <f t="shared" si="8"/>
        <v>10.5</v>
      </c>
      <c r="Y154" s="36">
        <f>IFERROR(IF(X154=0,"",ROUNDUP(X154/H154,0)*0.00502),"")</f>
        <v>2.5100000000000001E-2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5</v>
      </c>
      <c r="X160" s="372">
        <f>IFERROR(X151/H151,"0")+IFERROR(X152/H152,"0")+IFERROR(X153/H153,"0")+IFERROR(X154/H154,"0")+IFERROR(X155/H155,"0")+IFERROR(X156/H156,"0")+IFERROR(X157/H157,"0")+IFERROR(X158/H158,"0")+IFERROR(X159/H159,"0")</f>
        <v>5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2.5100000000000001E-2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10.5</v>
      </c>
      <c r="X161" s="372">
        <f>IFERROR(SUM(X151:X159),"0")</f>
        <v>10.5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0</v>
      </c>
      <c r="X199" s="372">
        <f>IFERROR(SUM(X181:X197),"0")</f>
        <v>0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10.5</v>
      </c>
      <c r="X218" s="371">
        <f>IFERROR(IF(W218="",0,CEILING((W218/$H218),1)*$H218),"")</f>
        <v>10.5</v>
      </c>
      <c r="Y218" s="36">
        <f>IFERROR(IF(X218=0,"",ROUNDUP(X218/H218,0)*0.00502),"")</f>
        <v>2.5100000000000001E-2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5</v>
      </c>
      <c r="X220" s="372">
        <f>IFERROR(X218/H218,"0")+IFERROR(X219/H219,"0")</f>
        <v>5</v>
      </c>
      <c r="Y220" s="372">
        <f>IFERROR(IF(Y218="",0,Y218),"0")+IFERROR(IF(Y219="",0,Y219),"0")</f>
        <v>2.5100000000000001E-2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10.5</v>
      </c>
      <c r="X221" s="372">
        <f>IFERROR(SUM(X218:X219),"0")</f>
        <v>10.5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60</v>
      </c>
      <c r="X234" s="371">
        <f t="shared" ref="X234:X247" si="13">IFERROR(IF(W234="",0,CEILING((W234/$H234),1)*$H234),"")</f>
        <v>63</v>
      </c>
      <c r="Y234" s="36">
        <f>IFERROR(IF(X234=0,"",ROUNDUP(X234/H234,0)*0.02175),"")</f>
        <v>0.15225</v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6.666666666666667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7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0.15225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60</v>
      </c>
      <c r="X249" s="372">
        <f>IFERROR(SUM(X234:X247),"0")</f>
        <v>63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12</v>
      </c>
      <c r="X256" s="371">
        <f>IFERROR(IF(W256="",0,CEILING((W256/$H256),1)*$H256),"")</f>
        <v>12.600000000000001</v>
      </c>
      <c r="Y256" s="36">
        <f>IFERROR(IF(X256=0,"",ROUNDUP(X256/H256,0)*0.00753),"")</f>
        <v>2.2589999999999999E-2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7</v>
      </c>
      <c r="X257" s="371">
        <f>IFERROR(IF(W257="",0,CEILING((W257/$H257),1)*$H257),"")</f>
        <v>8.4</v>
      </c>
      <c r="Y257" s="36">
        <f>IFERROR(IF(X257=0,"",ROUNDUP(X257/H257,0)*0.00502),"")</f>
        <v>2.0080000000000001E-2</v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6.1904761904761898</v>
      </c>
      <c r="X259" s="372">
        <f>IFERROR(X255/H255,"0")+IFERROR(X256/H256,"0")+IFERROR(X257/H257,"0")+IFERROR(X258/H258,"0")</f>
        <v>7</v>
      </c>
      <c r="Y259" s="372">
        <f>IFERROR(IF(Y255="",0,Y255),"0")+IFERROR(IF(Y256="",0,Y256),"0")+IFERROR(IF(Y257="",0,Y257),"0")+IFERROR(IF(Y258="",0,Y258),"0")</f>
        <v>4.267E-2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19</v>
      </c>
      <c r="X260" s="372">
        <f>IFERROR(SUM(X255:X258),"0")</f>
        <v>21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100</v>
      </c>
      <c r="X262" s="371">
        <f t="shared" ref="X262:X270" si="15">IFERROR(IF(W262="",0,CEILING((W262/$H262),1)*$H262),"")</f>
        <v>101.39999999999999</v>
      </c>
      <c r="Y262" s="36">
        <f>IFERROR(IF(X262=0,"",ROUNDUP(X262/H262,0)*0.02175),"")</f>
        <v>0.28275</v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12.820512820512821</v>
      </c>
      <c r="X271" s="372">
        <f>IFERROR(X262/H262,"0")+IFERROR(X263/H263,"0")+IFERROR(X264/H264,"0")+IFERROR(X265/H265,"0")+IFERROR(X266/H266,"0")+IFERROR(X267/H267,"0")+IFERROR(X268/H268,"0")+IFERROR(X269/H269,"0")+IFERROR(X270/H270,"0")</f>
        <v>13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0.28275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100</v>
      </c>
      <c r="X272" s="372">
        <f>IFERROR(SUM(X262:X270),"0")</f>
        <v>101.39999999999999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0</v>
      </c>
      <c r="X275" s="37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0</v>
      </c>
      <c r="X277" s="372">
        <f>IFERROR(X274/H274,"0")+IFERROR(X275/H275,"0")+IFERROR(X276/H276,"0")</f>
        <v>0</v>
      </c>
      <c r="Y277" s="372">
        <f>IFERROR(IF(Y274="",0,Y274),"0")+IFERROR(IF(Y275="",0,Y275),"0")+IFERROR(IF(Y276="",0,Y276),"0")</f>
        <v>0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0</v>
      </c>
      <c r="X278" s="372">
        <f>IFERROR(SUM(X274:X276),"0")</f>
        <v>0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30</v>
      </c>
      <c r="X312" s="371">
        <f>IFERROR(IF(W312="",0,CEILING((W312/$H312),1)*$H312),"")</f>
        <v>32.4</v>
      </c>
      <c r="Y312" s="36">
        <f>IFERROR(IF(X312=0,"",ROUNDUP(X312/H312,0)*0.02175),"")</f>
        <v>8.6999999999999994E-2</v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17.5</v>
      </c>
      <c r="X314" s="371">
        <f>IFERROR(IF(W314="",0,CEILING((W314/$H314),1)*$H314),"")</f>
        <v>18.900000000000002</v>
      </c>
      <c r="Y314" s="36">
        <f>IFERROR(IF(X314=0,"",ROUNDUP(X314/H314,0)*0.00753),"")</f>
        <v>6.7769999999999997E-2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12.037037037037036</v>
      </c>
      <c r="X315" s="372">
        <f>IFERROR(X312/H312,"0")+IFERROR(X313/H313,"0")+IFERROR(X314/H314,"0")</f>
        <v>13</v>
      </c>
      <c r="Y315" s="372">
        <f>IFERROR(IF(Y312="",0,Y312),"0")+IFERROR(IF(Y313="",0,Y313),"0")+IFERROR(IF(Y314="",0,Y314),"0")</f>
        <v>0.15476999999999999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47.5</v>
      </c>
      <c r="X316" s="372">
        <f>IFERROR(SUM(X312:X314),"0")</f>
        <v>51.3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250</v>
      </c>
      <c r="X329" s="371">
        <f t="shared" si="17"/>
        <v>255</v>
      </c>
      <c r="Y329" s="36">
        <f>IFERROR(IF(X329=0,"",ROUNDUP(X329/H329,0)*0.02175),"")</f>
        <v>0.36974999999999997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60</v>
      </c>
      <c r="X331" s="371">
        <f t="shared" si="17"/>
        <v>60</v>
      </c>
      <c r="Y331" s="36">
        <f>IFERROR(IF(X331=0,"",ROUNDUP(X331/H331,0)*0.02175),"")</f>
        <v>8.6999999999999994E-2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4301011238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100</v>
      </c>
      <c r="X333" s="371">
        <f t="shared" si="17"/>
        <v>105</v>
      </c>
      <c r="Y333" s="36">
        <f>IFERROR(IF(X333=0,"",ROUNDUP(X333/H333,0)*0.02175),"")</f>
        <v>0.15225</v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27.333333333333336</v>
      </c>
      <c r="X336" s="372">
        <f>IFERROR(X328/H328,"0")+IFERROR(X329/H329,"0")+IFERROR(X330/H330,"0")+IFERROR(X331/H331,"0")+IFERROR(X332/H332,"0")+IFERROR(X333/H333,"0")+IFERROR(X334/H334,"0")+IFERROR(X335/H335,"0")</f>
        <v>28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0.60899999999999999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410</v>
      </c>
      <c r="X337" s="372">
        <f>IFERROR(SUM(X328:X335),"0")</f>
        <v>420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100</v>
      </c>
      <c r="X339" s="371">
        <f>IFERROR(IF(W339="",0,CEILING((W339/$H339),1)*$H339),"")</f>
        <v>105</v>
      </c>
      <c r="Y339" s="36">
        <f>IFERROR(IF(X339=0,"",ROUNDUP(X339/H339,0)*0.02175),"")</f>
        <v>0.15225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6.666666666666667</v>
      </c>
      <c r="X342" s="372">
        <f>IFERROR(X339/H339,"0")+IFERROR(X340/H340,"0")+IFERROR(X341/H341,"0")</f>
        <v>7</v>
      </c>
      <c r="Y342" s="372">
        <f>IFERROR(IF(Y339="",0,Y339),"0")+IFERROR(IF(Y340="",0,Y340),"0")+IFERROR(IF(Y341="",0,Y341),"0")</f>
        <v>0.15225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100</v>
      </c>
      <c r="X343" s="372">
        <f>IFERROR(SUM(X339:X341),"0")</f>
        <v>105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300</v>
      </c>
      <c r="X355" s="371">
        <f>IFERROR(IF(W355="",0,CEILING((W355/$H355),1)*$H355),"")</f>
        <v>300</v>
      </c>
      <c r="Y355" s="36">
        <f>IFERROR(IF(X355=0,"",ROUNDUP(X355/H355,0)*0.02175),"")</f>
        <v>0.54374999999999996</v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60</v>
      </c>
      <c r="X359" s="371">
        <f>IFERROR(IF(W359="",0,CEILING((W359/$H359),1)*$H359),"")</f>
        <v>60</v>
      </c>
      <c r="Y359" s="36">
        <f>IFERROR(IF(X359=0,"",ROUNDUP(X359/H359,0)*0.00937),"")</f>
        <v>0.14055000000000001</v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40</v>
      </c>
      <c r="X360" s="372">
        <f>IFERROR(X355/H355,"0")+IFERROR(X356/H356,"0")+IFERROR(X357/H357,"0")+IFERROR(X358/H358,"0")+IFERROR(X359/H359,"0")</f>
        <v>40</v>
      </c>
      <c r="Y360" s="372">
        <f>IFERROR(IF(Y355="",0,Y355),"0")+IFERROR(IF(Y356="",0,Y356),"0")+IFERROR(IF(Y357="",0,Y357),"0")+IFERROR(IF(Y358="",0,Y358),"0")+IFERROR(IF(Y359="",0,Y359),"0")</f>
        <v>0.68429999999999991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360</v>
      </c>
      <c r="X361" s="372">
        <f>IFERROR(SUM(X355:X359),"0")</f>
        <v>360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14</v>
      </c>
      <c r="X363" s="371">
        <f>IFERROR(IF(W363="",0,CEILING((W363/$H363),1)*$H363),"")</f>
        <v>17.52</v>
      </c>
      <c r="Y363" s="36">
        <f>IFERROR(IF(X363=0,"",ROUNDUP(X363/H363,0)*0.00753),"")</f>
        <v>3.0120000000000001E-2</v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3.1963470319634704</v>
      </c>
      <c r="X365" s="372">
        <f>IFERROR(X363/H363,"0")+IFERROR(X364/H364,"0")</f>
        <v>4</v>
      </c>
      <c r="Y365" s="372">
        <f>IFERROR(IF(Y363="",0,Y363),"0")+IFERROR(IF(Y364="",0,Y364),"0")</f>
        <v>3.0120000000000001E-2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14</v>
      </c>
      <c r="X366" s="372">
        <f>IFERROR(SUM(X363:X364),"0")</f>
        <v>17.52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350</v>
      </c>
      <c r="X368" s="371">
        <f>IFERROR(IF(W368="",0,CEILING((W368/$H368),1)*$H368),"")</f>
        <v>351</v>
      </c>
      <c r="Y368" s="36">
        <f>IFERROR(IF(X368=0,"",ROUNDUP(X368/H368,0)*0.02175),"")</f>
        <v>0.9787499999999999</v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72</v>
      </c>
      <c r="X370" s="371">
        <f>IFERROR(IF(W370="",0,CEILING((W370/$H370),1)*$H370),"")</f>
        <v>72</v>
      </c>
      <c r="Y370" s="36">
        <f>IFERROR(IF(X370=0,"",ROUNDUP(X370/H370,0)*0.00753),"")</f>
        <v>0.22590000000000002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74.871794871794876</v>
      </c>
      <c r="X372" s="372">
        <f>IFERROR(X368/H368,"0")+IFERROR(X369/H369,"0")+IFERROR(X370/H370,"0")+IFERROR(X371/H371,"0")</f>
        <v>75</v>
      </c>
      <c r="Y372" s="372">
        <f>IFERROR(IF(Y368="",0,Y368),"0")+IFERROR(IF(Y369="",0,Y369),"0")+IFERROR(IF(Y370="",0,Y370),"0")+IFERROR(IF(Y371="",0,Y371),"0")</f>
        <v>1.20465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422</v>
      </c>
      <c r="X373" s="372">
        <f>IFERROR(SUM(X368:X371),"0")</f>
        <v>423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14</v>
      </c>
      <c r="X386" s="371">
        <f t="shared" ref="X386:X398" si="18">IFERROR(IF(W386="",0,CEILING((W386/$H386),1)*$H386),"")</f>
        <v>16.8</v>
      </c>
      <c r="Y386" s="36">
        <f>IFERROR(IF(X386=0,"",ROUNDUP(X386/H386,0)*0.00753),"")</f>
        <v>3.0120000000000001E-2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12</v>
      </c>
      <c r="X388" s="371">
        <f t="shared" si="18"/>
        <v>12.600000000000001</v>
      </c>
      <c r="Y388" s="36">
        <f>IFERROR(IF(X388=0,"",ROUNDUP(X388/H388,0)*0.00753),"")</f>
        <v>2.2589999999999999E-2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10.5</v>
      </c>
      <c r="X391" s="371">
        <f t="shared" si="18"/>
        <v>10.5</v>
      </c>
      <c r="Y391" s="36">
        <f t="shared" si="19"/>
        <v>2.5100000000000001E-2</v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11.19047619047619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12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7.7810000000000004E-2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36.5</v>
      </c>
      <c r="X400" s="372">
        <f>IFERROR(SUM(X386:X398),"0")</f>
        <v>39.900000000000006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20</v>
      </c>
      <c r="X424" s="371">
        <f t="shared" ref="X424:X430" si="20">IFERROR(IF(W424="",0,CEILING((W424/$H424),1)*$H424),"")</f>
        <v>21</v>
      </c>
      <c r="Y424" s="36">
        <f>IFERROR(IF(X424=0,"",ROUNDUP(X424/H424,0)*0.00753),"")</f>
        <v>3.7650000000000003E-2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4.7619047619047619</v>
      </c>
      <c r="X431" s="372">
        <f>IFERROR(X424/H424,"0")+IFERROR(X425/H425,"0")+IFERROR(X426/H426,"0")+IFERROR(X427/H427,"0")+IFERROR(X428/H428,"0")+IFERROR(X429/H429,"0")+IFERROR(X430/H430,"0")</f>
        <v>5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3.7650000000000003E-2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20</v>
      </c>
      <c r="X432" s="372">
        <f>IFERROR(SUM(X424:X430),"0")</f>
        <v>21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20</v>
      </c>
      <c r="X457" s="371">
        <f t="shared" ref="X457:X467" si="21">IFERROR(IF(W457="",0,CEILING((W457/$H457),1)*$H457),"")</f>
        <v>21.12</v>
      </c>
      <c r="Y457" s="36">
        <f t="shared" ref="Y457:Y462" si="22">IFERROR(IF(X457=0,"",ROUNDUP(X457/H457,0)*0.01196),"")</f>
        <v>4.7840000000000001E-2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30</v>
      </c>
      <c r="X458" s="371">
        <f t="shared" si="21"/>
        <v>31.68</v>
      </c>
      <c r="Y458" s="36">
        <f t="shared" si="22"/>
        <v>7.1760000000000004E-2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9.4696969696969688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0.11960000000000001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50</v>
      </c>
      <c r="X469" s="372">
        <f>IFERROR(SUM(X457:X467),"0")</f>
        <v>52.8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15</v>
      </c>
      <c r="X476" s="371">
        <f t="shared" ref="X476:X481" si="23">IFERROR(IF(W476="",0,CEILING((W476/$H476),1)*$H476),"")</f>
        <v>15.84</v>
      </c>
      <c r="Y476" s="36">
        <f>IFERROR(IF(X476=0,"",ROUNDUP(X476/H476,0)*0.01196),"")</f>
        <v>3.5880000000000002E-2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10</v>
      </c>
      <c r="X478" s="371">
        <f t="shared" si="23"/>
        <v>10.56</v>
      </c>
      <c r="Y478" s="36">
        <f>IFERROR(IF(X478=0,"",ROUNDUP(X478/H478,0)*0.01196),"")</f>
        <v>2.392E-2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4.7348484848484844</v>
      </c>
      <c r="X482" s="372">
        <f>IFERROR(X476/H476,"0")+IFERROR(X477/H477,"0")+IFERROR(X478/H478,"0")+IFERROR(X479/H479,"0")+IFERROR(X480/H480,"0")+IFERROR(X481/H481,"0")</f>
        <v>5</v>
      </c>
      <c r="Y482" s="372">
        <f>IFERROR(IF(Y476="",0,Y476),"0")+IFERROR(IF(Y477="",0,Y477),"0")+IFERROR(IF(Y478="",0,Y478),"0")+IFERROR(IF(Y479="",0,Y479),"0")+IFERROR(IF(Y480="",0,Y480),"0")+IFERROR(IF(Y481="",0,Y481),"0")</f>
        <v>5.9800000000000006E-2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25</v>
      </c>
      <c r="X483" s="372">
        <f>IFERROR(SUM(X476:X481),"0")</f>
        <v>26.4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4301060354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4301060408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4301060355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4301060407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2435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2515.5200000000004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2567.4257140728378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2652.5740000000001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5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5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2692.4257140728378</v>
      </c>
      <c r="X540" s="372">
        <f>GrossWeightTotalR+PalletQtyTotalR*25</f>
        <v>2777.5740000000001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330.13817372379015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342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5.4070600000000004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54</v>
      </c>
      <c r="D547" s="46">
        <f>IFERROR(X57*1,"0")+IFERROR(X58*1,"0")+IFERROR(X59*1,"0")+IFERROR(X60*1,"0")</f>
        <v>250.20000000000002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351.20000000000005</v>
      </c>
      <c r="F547" s="46">
        <f>IFERROR(X134*1,"0")+IFERROR(X135*1,"0")+IFERROR(X136*1,"0")+IFERROR(X137*1,"0")+IFERROR(X138*1,"0")</f>
        <v>136.80000000000001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10.5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46">
        <f>IFERROR(X209*1,"0")+IFERROR(X210*1,"0")+IFERROR(X211*1,"0")+IFERROR(X212*1,"0")+IFERROR(X213*1,"0")+IFERROR(X214*1,"0")+IFERROR(X218*1,"0")+IFERROR(X219*1,"0")</f>
        <v>10.5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185.39999999999998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185.39999999999998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51.3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525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800.52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39.900000000000006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21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79.2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2024-05-14T07:08:56Z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