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D128F67-07B3-4082-97C5-6297E98A74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X520" i="1" s="1"/>
  <c r="W512" i="1"/>
  <c r="W511" i="1"/>
  <c r="X510" i="1"/>
  <c r="Y510" i="1" s="1"/>
  <c r="X509" i="1"/>
  <c r="Y509" i="1" s="1"/>
  <c r="X508" i="1"/>
  <c r="Y508" i="1" s="1"/>
  <c r="X507" i="1"/>
  <c r="W505" i="1"/>
  <c r="X504" i="1"/>
  <c r="W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Y504" i="1" s="1"/>
  <c r="X497" i="1"/>
  <c r="W493" i="1"/>
  <c r="W492" i="1"/>
  <c r="X491" i="1"/>
  <c r="O491" i="1"/>
  <c r="W489" i="1"/>
  <c r="W488" i="1"/>
  <c r="X487" i="1"/>
  <c r="Y487" i="1" s="1"/>
  <c r="O487" i="1"/>
  <c r="Y486" i="1"/>
  <c r="X486" i="1"/>
  <c r="O486" i="1"/>
  <c r="X485" i="1"/>
  <c r="O485" i="1"/>
  <c r="W483" i="1"/>
  <c r="W482" i="1"/>
  <c r="X481" i="1"/>
  <c r="Y481" i="1" s="1"/>
  <c r="O481" i="1"/>
  <c r="Y480" i="1"/>
  <c r="X480" i="1"/>
  <c r="O480" i="1"/>
  <c r="X479" i="1"/>
  <c r="Y479" i="1" s="1"/>
  <c r="O479" i="1"/>
  <c r="Y478" i="1"/>
  <c r="X478" i="1"/>
  <c r="O478" i="1"/>
  <c r="X477" i="1"/>
  <c r="Y477" i="1" s="1"/>
  <c r="O477" i="1"/>
  <c r="Y476" i="1"/>
  <c r="Y482" i="1" s="1"/>
  <c r="X476" i="1"/>
  <c r="X482" i="1" s="1"/>
  <c r="O476" i="1"/>
  <c r="W474" i="1"/>
  <c r="W473" i="1"/>
  <c r="Y472" i="1"/>
  <c r="X472" i="1"/>
  <c r="O472" i="1"/>
  <c r="X471" i="1"/>
  <c r="O471" i="1"/>
  <c r="W469" i="1"/>
  <c r="W468" i="1"/>
  <c r="X467" i="1"/>
  <c r="Y467" i="1" s="1"/>
  <c r="O467" i="1"/>
  <c r="Y466" i="1"/>
  <c r="X466" i="1"/>
  <c r="O466" i="1"/>
  <c r="X465" i="1"/>
  <c r="Y465" i="1" s="1"/>
  <c r="O465" i="1"/>
  <c r="Y464" i="1"/>
  <c r="X464" i="1"/>
  <c r="O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X444" i="1"/>
  <c r="W444" i="1"/>
  <c r="Y443" i="1"/>
  <c r="Y444" i="1" s="1"/>
  <c r="X443" i="1"/>
  <c r="X445" i="1" s="1"/>
  <c r="O443" i="1"/>
  <c r="W441" i="1"/>
  <c r="X440" i="1"/>
  <c r="W440" i="1"/>
  <c r="Y439" i="1"/>
  <c r="Y440" i="1" s="1"/>
  <c r="X439" i="1"/>
  <c r="X441" i="1" s="1"/>
  <c r="O439" i="1"/>
  <c r="W437" i="1"/>
  <c r="X436" i="1"/>
  <c r="W436" i="1"/>
  <c r="Y435" i="1"/>
  <c r="X435" i="1"/>
  <c r="O435" i="1"/>
  <c r="X434" i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Y426" i="1" s="1"/>
  <c r="O426" i="1"/>
  <c r="Y425" i="1"/>
  <c r="X425" i="1"/>
  <c r="O425" i="1"/>
  <c r="X424" i="1"/>
  <c r="O424" i="1"/>
  <c r="W422" i="1"/>
  <c r="W421" i="1"/>
  <c r="X420" i="1"/>
  <c r="Y420" i="1" s="1"/>
  <c r="O420" i="1"/>
  <c r="Y419" i="1"/>
  <c r="Y421" i="1" s="1"/>
  <c r="X419" i="1"/>
  <c r="O419" i="1"/>
  <c r="W416" i="1"/>
  <c r="X415" i="1"/>
  <c r="W415" i="1"/>
  <c r="Y414" i="1"/>
  <c r="X414" i="1"/>
  <c r="O414" i="1"/>
  <c r="X413" i="1"/>
  <c r="Y413" i="1" s="1"/>
  <c r="O413" i="1"/>
  <c r="Y412" i="1"/>
  <c r="X412" i="1"/>
  <c r="X416" i="1" s="1"/>
  <c r="O412" i="1"/>
  <c r="W410" i="1"/>
  <c r="X409" i="1"/>
  <c r="W409" i="1"/>
  <c r="Y408" i="1"/>
  <c r="Y409" i="1" s="1"/>
  <c r="X408" i="1"/>
  <c r="X410" i="1" s="1"/>
  <c r="O408" i="1"/>
  <c r="W406" i="1"/>
  <c r="W405" i="1"/>
  <c r="Y404" i="1"/>
  <c r="X404" i="1"/>
  <c r="O404" i="1"/>
  <c r="X403" i="1"/>
  <c r="O403" i="1"/>
  <c r="Y402" i="1"/>
  <c r="X402" i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X365" i="1" s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X343" i="1" s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Y336" i="1" s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X315" i="1"/>
  <c r="W315" i="1"/>
  <c r="Y314" i="1"/>
  <c r="X314" i="1"/>
  <c r="O314" i="1"/>
  <c r="X313" i="1"/>
  <c r="Y313" i="1" s="1"/>
  <c r="O313" i="1"/>
  <c r="Y312" i="1"/>
  <c r="X312" i="1"/>
  <c r="X316" i="1" s="1"/>
  <c r="O312" i="1"/>
  <c r="W310" i="1"/>
  <c r="X309" i="1"/>
  <c r="W309" i="1"/>
  <c r="Y308" i="1"/>
  <c r="Y309" i="1" s="1"/>
  <c r="X308" i="1"/>
  <c r="O308" i="1"/>
  <c r="W305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X300" i="1" s="1"/>
  <c r="O292" i="1"/>
  <c r="W289" i="1"/>
  <c r="W288" i="1"/>
  <c r="X287" i="1"/>
  <c r="Y287" i="1" s="1"/>
  <c r="O287" i="1"/>
  <c r="Y286" i="1"/>
  <c r="Y288" i="1" s="1"/>
  <c r="X286" i="1"/>
  <c r="X288" i="1" s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Y255" i="1"/>
  <c r="Y259" i="1" s="1"/>
  <c r="X255" i="1"/>
  <c r="X260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X249" i="1" s="1"/>
  <c r="O234" i="1"/>
  <c r="W231" i="1"/>
  <c r="W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Y225" i="1" s="1"/>
  <c r="O225" i="1"/>
  <c r="Y224" i="1"/>
  <c r="Y230" i="1" s="1"/>
  <c r="X224" i="1"/>
  <c r="X231" i="1" s="1"/>
  <c r="O224" i="1"/>
  <c r="W221" i="1"/>
  <c r="W220" i="1"/>
  <c r="Y219" i="1"/>
  <c r="X219" i="1"/>
  <c r="O219" i="1"/>
  <c r="X218" i="1"/>
  <c r="X220" i="1" s="1"/>
  <c r="O218" i="1"/>
  <c r="W216" i="1"/>
  <c r="W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Y210" i="1" s="1"/>
  <c r="O210" i="1"/>
  <c r="Y209" i="1"/>
  <c r="Y215" i="1" s="1"/>
  <c r="X209" i="1"/>
  <c r="O209" i="1"/>
  <c r="W206" i="1"/>
  <c r="W205" i="1"/>
  <c r="Y204" i="1"/>
  <c r="X204" i="1"/>
  <c r="O204" i="1"/>
  <c r="X203" i="1"/>
  <c r="Y203" i="1" s="1"/>
  <c r="O203" i="1"/>
  <c r="Y202" i="1"/>
  <c r="X202" i="1"/>
  <c r="O202" i="1"/>
  <c r="X201" i="1"/>
  <c r="X205" i="1" s="1"/>
  <c r="O201" i="1"/>
  <c r="W199" i="1"/>
  <c r="W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X199" i="1" s="1"/>
  <c r="O181" i="1"/>
  <c r="W179" i="1"/>
  <c r="W178" i="1"/>
  <c r="X177" i="1"/>
  <c r="Y177" i="1" s="1"/>
  <c r="O177" i="1"/>
  <c r="Y176" i="1"/>
  <c r="X176" i="1"/>
  <c r="O176" i="1"/>
  <c r="X175" i="1"/>
  <c r="X179" i="1" s="1"/>
  <c r="O175" i="1"/>
  <c r="Y174" i="1"/>
  <c r="X174" i="1"/>
  <c r="X178" i="1" s="1"/>
  <c r="O174" i="1"/>
  <c r="W172" i="1"/>
  <c r="W171" i="1"/>
  <c r="Y170" i="1"/>
  <c r="X170" i="1"/>
  <c r="O170" i="1"/>
  <c r="X169" i="1"/>
  <c r="X171" i="1" s="1"/>
  <c r="O169" i="1"/>
  <c r="W167" i="1"/>
  <c r="W166" i="1"/>
  <c r="X165" i="1"/>
  <c r="X167" i="1" s="1"/>
  <c r="O165" i="1"/>
  <c r="Y164" i="1"/>
  <c r="X164" i="1"/>
  <c r="O164" i="1"/>
  <c r="W161" i="1"/>
  <c r="W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X160" i="1" s="1"/>
  <c r="O152" i="1"/>
  <c r="Y151" i="1"/>
  <c r="X151" i="1"/>
  <c r="O151" i="1"/>
  <c r="W148" i="1"/>
  <c r="W147" i="1"/>
  <c r="Y146" i="1"/>
  <c r="X146" i="1"/>
  <c r="O146" i="1"/>
  <c r="X145" i="1"/>
  <c r="X147" i="1" s="1"/>
  <c r="O145" i="1"/>
  <c r="Y144" i="1"/>
  <c r="X144" i="1"/>
  <c r="O144" i="1"/>
  <c r="W140" i="1"/>
  <c r="W139" i="1"/>
  <c r="Y138" i="1"/>
  <c r="X138" i="1"/>
  <c r="O138" i="1"/>
  <c r="X137" i="1"/>
  <c r="Y137" i="1" s="1"/>
  <c r="O137" i="1"/>
  <c r="Y136" i="1"/>
  <c r="X136" i="1"/>
  <c r="O136" i="1"/>
  <c r="X135" i="1"/>
  <c r="X139" i="1" s="1"/>
  <c r="O135" i="1"/>
  <c r="Y134" i="1"/>
  <c r="X134" i="1"/>
  <c r="O134" i="1"/>
  <c r="W131" i="1"/>
  <c r="W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0" i="1" s="1"/>
  <c r="O124" i="1"/>
  <c r="Y123" i="1"/>
  <c r="X123" i="1"/>
  <c r="X131" i="1" s="1"/>
  <c r="O123" i="1"/>
  <c r="W121" i="1"/>
  <c r="W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X106" i="1"/>
  <c r="X120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4" i="1" s="1"/>
  <c r="O96" i="1"/>
  <c r="W94" i="1"/>
  <c r="W93" i="1"/>
  <c r="X92" i="1"/>
  <c r="Y92" i="1" s="1"/>
  <c r="O92" i="1"/>
  <c r="Y91" i="1"/>
  <c r="X91" i="1"/>
  <c r="O91" i="1"/>
  <c r="X90" i="1"/>
  <c r="X94" i="1" s="1"/>
  <c r="O90" i="1"/>
  <c r="Y89" i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6" i="1" s="1"/>
  <c r="X65" i="1"/>
  <c r="O65" i="1"/>
  <c r="W62" i="1"/>
  <c r="W61" i="1"/>
  <c r="Y60" i="1"/>
  <c r="X60" i="1"/>
  <c r="Y59" i="1"/>
  <c r="X59" i="1"/>
  <c r="O59" i="1"/>
  <c r="X58" i="1"/>
  <c r="X61" i="1" s="1"/>
  <c r="O58" i="1"/>
  <c r="Y57" i="1"/>
  <c r="X57" i="1"/>
  <c r="O57" i="1"/>
  <c r="W54" i="1"/>
  <c r="W53" i="1"/>
  <c r="Y52" i="1"/>
  <c r="X52" i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5" i="1" s="1"/>
  <c r="O27" i="1"/>
  <c r="W25" i="1"/>
  <c r="W537" i="1" s="1"/>
  <c r="W24" i="1"/>
  <c r="W541" i="1" s="1"/>
  <c r="X23" i="1"/>
  <c r="X25" i="1" s="1"/>
  <c r="O23" i="1"/>
  <c r="Y22" i="1"/>
  <c r="X22" i="1"/>
  <c r="H10" i="1"/>
  <c r="A9" i="1"/>
  <c r="A10" i="1" s="1"/>
  <c r="D7" i="1"/>
  <c r="P6" i="1"/>
  <c r="O2" i="1"/>
  <c r="Y120" i="1" l="1"/>
  <c r="F9" i="1"/>
  <c r="J9" i="1"/>
  <c r="F10" i="1"/>
  <c r="B547" i="1"/>
  <c r="X539" i="1"/>
  <c r="X538" i="1"/>
  <c r="Y23" i="1"/>
  <c r="Y24" i="1" s="1"/>
  <c r="X24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X537" i="1" s="1"/>
  <c r="D547" i="1"/>
  <c r="Y58" i="1"/>
  <c r="Y61" i="1" s="1"/>
  <c r="X62" i="1"/>
  <c r="E547" i="1"/>
  <c r="X87" i="1"/>
  <c r="Y90" i="1"/>
  <c r="Y93" i="1" s="1"/>
  <c r="Y96" i="1"/>
  <c r="Y103" i="1" s="1"/>
  <c r="X103" i="1"/>
  <c r="X121" i="1"/>
  <c r="Y124" i="1"/>
  <c r="Y130" i="1" s="1"/>
  <c r="F547" i="1"/>
  <c r="Y135" i="1"/>
  <c r="Y139" i="1" s="1"/>
  <c r="X140" i="1"/>
  <c r="G547" i="1"/>
  <c r="Y145" i="1"/>
  <c r="Y147" i="1" s="1"/>
  <c r="X148" i="1"/>
  <c r="H547" i="1"/>
  <c r="Y152" i="1"/>
  <c r="Y160" i="1" s="1"/>
  <c r="X161" i="1"/>
  <c r="I547" i="1"/>
  <c r="Y165" i="1"/>
  <c r="Y166" i="1" s="1"/>
  <c r="X166" i="1"/>
  <c r="Y169" i="1"/>
  <c r="Y171" i="1" s="1"/>
  <c r="X172" i="1"/>
  <c r="Y175" i="1"/>
  <c r="Y178" i="1" s="1"/>
  <c r="Y181" i="1"/>
  <c r="Y198" i="1" s="1"/>
  <c r="X198" i="1"/>
  <c r="Y201" i="1"/>
  <c r="Y205" i="1" s="1"/>
  <c r="X206" i="1"/>
  <c r="J547" i="1"/>
  <c r="X215" i="1"/>
  <c r="Y218" i="1"/>
  <c r="Y220" i="1" s="1"/>
  <c r="X221" i="1"/>
  <c r="X230" i="1"/>
  <c r="Y234" i="1"/>
  <c r="Y248" i="1" s="1"/>
  <c r="X259" i="1"/>
  <c r="Y262" i="1"/>
  <c r="Y271" i="1" s="1"/>
  <c r="X271" i="1"/>
  <c r="Y277" i="1"/>
  <c r="X305" i="1"/>
  <c r="Y302" i="1"/>
  <c r="Y304" i="1" s="1"/>
  <c r="X348" i="1"/>
  <c r="Y345" i="1"/>
  <c r="Y347" i="1" s="1"/>
  <c r="X422" i="1"/>
  <c r="X431" i="1"/>
  <c r="Y424" i="1"/>
  <c r="Y431" i="1" s="1"/>
  <c r="X432" i="1"/>
  <c r="H9" i="1"/>
  <c r="X53" i="1"/>
  <c r="X86" i="1"/>
  <c r="X216" i="1"/>
  <c r="L547" i="1"/>
  <c r="N547" i="1"/>
  <c r="X248" i="1"/>
  <c r="X284" i="1"/>
  <c r="Y280" i="1"/>
  <c r="Y283" i="1" s="1"/>
  <c r="X283" i="1"/>
  <c r="X289" i="1"/>
  <c r="O547" i="1"/>
  <c r="X299" i="1"/>
  <c r="Y292" i="1"/>
  <c r="Y299" i="1" s="1"/>
  <c r="X304" i="1"/>
  <c r="Y315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400" i="1"/>
  <c r="Y386" i="1"/>
  <c r="Y399" i="1" s="1"/>
  <c r="X399" i="1"/>
  <c r="Y403" i="1"/>
  <c r="Y405" i="1" s="1"/>
  <c r="X405" i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X406" i="1"/>
  <c r="Y415" i="1"/>
  <c r="T547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Y542" i="1" l="1"/>
  <c r="X541" i="1"/>
  <c r="X540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<sst xmlns="http://schemas.openxmlformats.org/spreadsheetml/2006/main" count="2316" uniqueCount="767">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</sst>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3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3</v>
      </c>
      <c r="X37" s="371">
        <f>IFERROR(IF(W37="",0,CEILING((W37/$H37),1)*$H37),"")</f>
        <v>3</v>
      </c>
      <c r="Y37" s="36">
        <f>IFERROR(IF(X37=0,"",ROUNDUP(X37/H37,0)*0.00753),"")</f>
        <v>3.7650000000000003E-2</v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5</v>
      </c>
      <c r="X38" s="372">
        <f>IFERROR(X37/H37,"0")</f>
        <v>5</v>
      </c>
      <c r="Y38" s="372">
        <f>IFERROR(IF(Y37="",0,Y37),"0")</f>
        <v>3.7650000000000003E-2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3</v>
      </c>
      <c r="X39" s="372">
        <f>IFERROR(SUM(X37:X37),"0")</f>
        <v>3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2</v>
      </c>
      <c r="X45" s="371">
        <f>IFERROR(IF(W45="",0,CEILING((W45/$H45),1)*$H45),"")</f>
        <v>2</v>
      </c>
      <c r="Y45" s="36">
        <f>IFERROR(IF(X45=0,"",ROUNDUP(X45/H45,0)*0.00753),"")</f>
        <v>6.0240000000000002E-2</v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8</v>
      </c>
      <c r="X46" s="372">
        <f>IFERROR(X45/H45,"0")</f>
        <v>8</v>
      </c>
      <c r="Y46" s="372">
        <f>IFERROR(IF(Y45="",0,Y45),"0")</f>
        <v>6.0240000000000002E-2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2</v>
      </c>
      <c r="X47" s="372">
        <f>IFERROR(SUM(X45:X45),"0")</f>
        <v>2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170</v>
      </c>
      <c r="X51" s="371">
        <f>IFERROR(IF(W51="",0,CEILING((W51/$H51),1)*$H51),"")</f>
        <v>172.8</v>
      </c>
      <c r="Y51" s="36">
        <f>IFERROR(IF(X51=0,"",ROUNDUP(X51/H51,0)*0.02175),"")</f>
        <v>0.34799999999999998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15.74074074074074</v>
      </c>
      <c r="X53" s="372">
        <f>IFERROR(X51/H51,"0")+IFERROR(X52/H52,"0")</f>
        <v>16</v>
      </c>
      <c r="Y53" s="372">
        <f>IFERROR(IF(Y51="",0,Y51),"0")+IFERROR(IF(Y52="",0,Y52),"0")</f>
        <v>0.34799999999999998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170</v>
      </c>
      <c r="X54" s="372">
        <f>IFERROR(SUM(X51:X52),"0")</f>
        <v>172.8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10</v>
      </c>
      <c r="X57" s="371">
        <f>IFERROR(IF(W57="",0,CEILING((W57/$H57),1)*$H57),"")</f>
        <v>10.8</v>
      </c>
      <c r="Y57" s="36">
        <f>IFERROR(IF(X57=0,"",ROUNDUP(X57/H57,0)*0.02175),"")</f>
        <v>2.1749999999999999E-2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113</v>
      </c>
      <c r="X59" s="371">
        <f>IFERROR(IF(W59="",0,CEILING((W59/$H59),1)*$H59),"")</f>
        <v>117</v>
      </c>
      <c r="Y59" s="36">
        <f>IFERROR(IF(X59=0,"",ROUNDUP(X59/H59,0)*0.00937),"")</f>
        <v>0.24362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26.037037037037038</v>
      </c>
      <c r="X61" s="372">
        <f>IFERROR(X57/H57,"0")+IFERROR(X58/H58,"0")+IFERROR(X59/H59,"0")+IFERROR(X60/H60,"0")</f>
        <v>27</v>
      </c>
      <c r="Y61" s="372">
        <f>IFERROR(IF(Y57="",0,Y57),"0")+IFERROR(IF(Y58="",0,Y58),"0")+IFERROR(IF(Y59="",0,Y59),"0")+IFERROR(IF(Y60="",0,Y60),"0")</f>
        <v>0.26536999999999999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123</v>
      </c>
      <c r="X62" s="372">
        <f>IFERROR(SUM(X57:X60),"0")</f>
        <v>127.8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12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13</v>
      </c>
      <c r="X69" s="371">
        <f t="shared" si="2"/>
        <v>21.6</v>
      </c>
      <c r="Y69" s="36">
        <f t="shared" si="3"/>
        <v>4.3499999999999997E-2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75</v>
      </c>
      <c r="X73" s="371">
        <f t="shared" si="2"/>
        <v>76</v>
      </c>
      <c r="Y73" s="36">
        <f t="shared" ref="Y73:Y79" si="4">IFERROR(IF(X73=0,"",ROUNDUP(X73/H73,0)*0.00937),"")</f>
        <v>0.17802999999999999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80</v>
      </c>
      <c r="X75" s="371">
        <f t="shared" si="2"/>
        <v>80</v>
      </c>
      <c r="Y75" s="36">
        <f t="shared" si="4"/>
        <v>0.18740000000000001</v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90</v>
      </c>
      <c r="X79" s="371">
        <f t="shared" si="2"/>
        <v>90</v>
      </c>
      <c r="Y79" s="36">
        <f t="shared" si="4"/>
        <v>0.18740000000000001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36</v>
      </c>
      <c r="X80" s="371">
        <f t="shared" si="2"/>
        <v>38.400000000000006</v>
      </c>
      <c r="Y80" s="36">
        <f>IFERROR(IF(X80=0,"",ROUNDUP(X80/H80,0)*0.00753),"")</f>
        <v>9.0359999999999996E-2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113</v>
      </c>
      <c r="X84" s="371">
        <f t="shared" si="2"/>
        <v>117</v>
      </c>
      <c r="Y84" s="36">
        <f>IFERROR(IF(X84=0,"",ROUNDUP(X84/H84,0)*0.00937),"")</f>
        <v>0.24362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97.386243386243393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0.97381000000000006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419</v>
      </c>
      <c r="X87" s="372">
        <f>IFERROR(SUM(X65:X85),"0")</f>
        <v>445.4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7</v>
      </c>
      <c r="X91" s="371">
        <f>IFERROR(IF(W91="",0,CEILING((W91/$H91),1)*$H91),"")</f>
        <v>7.1999999999999993</v>
      </c>
      <c r="Y91" s="36">
        <f>IFERROR(IF(X91=0,"",ROUNDUP(X91/H91,0)*0.00502),"")</f>
        <v>1.506E-2</v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2.916666666666667</v>
      </c>
      <c r="X93" s="372">
        <f>IFERROR(X89/H89,"0")+IFERROR(X90/H90,"0")+IFERROR(X91/H91,"0")+IFERROR(X92/H92,"0")</f>
        <v>3</v>
      </c>
      <c r="Y93" s="372">
        <f>IFERROR(IF(Y89="",0,Y89),"0")+IFERROR(IF(Y90="",0,Y90),"0")+IFERROR(IF(Y91="",0,Y91),"0")+IFERROR(IF(Y92="",0,Y92),"0")</f>
        <v>1.506E-2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7</v>
      </c>
      <c r="X94" s="372">
        <f>IFERROR(SUM(X89:X92),"0")</f>
        <v>7.1999999999999993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15</v>
      </c>
      <c r="X106" s="371">
        <f t="shared" ref="X106:X119" si="6">IFERROR(IF(W106="",0,CEILING((W106/$H106),1)*$H106),"")</f>
        <v>16.2</v>
      </c>
      <c r="Y106" s="36">
        <f>IFERROR(IF(X106=0,"",ROUNDUP(X106/H106,0)*0.00753),"")</f>
        <v>6.7769999999999997E-2</v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15</v>
      </c>
      <c r="X107" s="371">
        <f t="shared" si="6"/>
        <v>16.2</v>
      </c>
      <c r="Y107" s="36">
        <f>IFERROR(IF(X107=0,"",ROUNDUP(X107/H107,0)*0.00753),"")</f>
        <v>6.7769999999999997E-2</v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22</v>
      </c>
      <c r="X108" s="371">
        <f t="shared" si="6"/>
        <v>25.200000000000003</v>
      </c>
      <c r="Y108" s="36">
        <f>IFERROR(IF(X108=0,"",ROUNDUP(X108/H108,0)*0.02175),"")</f>
        <v>6.5250000000000002E-2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6</v>
      </c>
      <c r="X111" s="371">
        <f t="shared" si="6"/>
        <v>6</v>
      </c>
      <c r="Y111" s="36">
        <f>IFERROR(IF(X111=0,"",ROUNDUP(X111/H111,0)*0.00753),"")</f>
        <v>1.506E-2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68</v>
      </c>
      <c r="X114" s="371">
        <f t="shared" si="6"/>
        <v>70.2</v>
      </c>
      <c r="Y114" s="36">
        <f>IFERROR(IF(X114=0,"",ROUNDUP(X114/H114,0)*0.00753),"")</f>
        <v>0.19578000000000001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9</v>
      </c>
      <c r="X117" s="371">
        <f t="shared" si="6"/>
        <v>9</v>
      </c>
      <c r="Y117" s="36">
        <f>IFERROR(IF(X117=0,"",ROUNDUP(X117/H117,0)*0.00753),"")</f>
        <v>2.2589999999999999E-2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49.470899470899468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52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0.43421999999999999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135</v>
      </c>
      <c r="X121" s="372">
        <f>IFERROR(SUM(X106:X119),"0")</f>
        <v>142.80000000000001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65</v>
      </c>
      <c r="X137" s="371">
        <f>IFERROR(IF(W137="",0,CEILING((W137/$H137),1)*$H137),"")</f>
        <v>67.5</v>
      </c>
      <c r="Y137" s="36">
        <f>IFERROR(IF(X137=0,"",ROUNDUP(X137/H137,0)*0.00753),"")</f>
        <v>0.18825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24.074074074074073</v>
      </c>
      <c r="X139" s="372">
        <f>IFERROR(X134/H134,"0")+IFERROR(X135/H135,"0")+IFERROR(X136/H136,"0")+IFERROR(X137/H137,"0")+IFERROR(X138/H138,"0")</f>
        <v>25</v>
      </c>
      <c r="Y139" s="372">
        <f>IFERROR(IF(Y134="",0,Y134),"0")+IFERROR(IF(Y135="",0,Y135),"0")+IFERROR(IF(Y136="",0,Y136),"0")+IFERROR(IF(Y137="",0,Y137),"0")+IFERROR(IF(Y138="",0,Y138),"0")</f>
        <v>0.18825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65</v>
      </c>
      <c r="X140" s="372">
        <f>IFERROR(SUM(X134:X138),"0")</f>
        <v>67.5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20</v>
      </c>
      <c r="X154" s="371">
        <f t="shared" si="8"/>
        <v>21</v>
      </c>
      <c r="Y154" s="36">
        <f>IFERROR(IF(X154=0,"",ROUNDUP(X154/H154,0)*0.00502),"")</f>
        <v>5.0200000000000002E-2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49</v>
      </c>
      <c r="X157" s="371">
        <f t="shared" si="8"/>
        <v>50.400000000000006</v>
      </c>
      <c r="Y157" s="36">
        <f>IFERROR(IF(X157=0,"",ROUNDUP(X157/H157,0)*0.00502),"")</f>
        <v>0.12048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32.857142857142854</v>
      </c>
      <c r="X160" s="372">
        <f>IFERROR(X151/H151,"0")+IFERROR(X152/H152,"0")+IFERROR(X153/H153,"0")+IFERROR(X154/H154,"0")+IFERROR(X155/H155,"0")+IFERROR(X156/H156,"0")+IFERROR(X157/H157,"0")+IFERROR(X158/H158,"0")+IFERROR(X159/H159,"0")</f>
        <v>34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0.17068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69</v>
      </c>
      <c r="X161" s="372">
        <f>IFERROR(SUM(X151:X159),"0")</f>
        <v>71.400000000000006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30</v>
      </c>
      <c r="X174" s="371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5.5555555555555554</v>
      </c>
      <c r="X178" s="372">
        <f>IFERROR(X174/H174,"0")+IFERROR(X175/H175,"0")+IFERROR(X176/H176,"0")+IFERROR(X177/H177,"0")</f>
        <v>6.0000000000000009</v>
      </c>
      <c r="Y178" s="372">
        <f>IFERROR(IF(Y174="",0,Y174),"0")+IFERROR(IF(Y175="",0,Y175),"0")+IFERROR(IF(Y176="",0,Y176),"0")+IFERROR(IF(Y177="",0,Y177),"0")</f>
        <v>5.6219999999999999E-2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30</v>
      </c>
      <c r="X179" s="372">
        <f>IFERROR(SUM(X174:X177),"0")</f>
        <v>32.400000000000006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60</v>
      </c>
      <c r="X193" s="371">
        <f t="shared" si="9"/>
        <v>60</v>
      </c>
      <c r="Y193" s="36">
        <f t="shared" si="10"/>
        <v>0.18825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60</v>
      </c>
      <c r="X194" s="371">
        <f t="shared" si="9"/>
        <v>60</v>
      </c>
      <c r="Y194" s="36">
        <f t="shared" si="10"/>
        <v>0.18825</v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0.3765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120</v>
      </c>
      <c r="X199" s="372">
        <f>IFERROR(SUM(X181:X197),"0")</f>
        <v>120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25</v>
      </c>
      <c r="X202" s="371">
        <f>IFERROR(IF(W202="",0,CEILING((W202/$H202),1)*$H202),"")</f>
        <v>25.6</v>
      </c>
      <c r="Y202" s="36">
        <f>IFERROR(IF(X202=0,"",ROUNDUP(X202/H202,0)*0.00937),"")</f>
        <v>7.4959999999999999E-2</v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4</v>
      </c>
      <c r="X204" s="371">
        <f>IFERROR(IF(W204="",0,CEILING((W204/$H204),1)*$H204),"")</f>
        <v>4.8</v>
      </c>
      <c r="Y204" s="36">
        <f>IFERROR(IF(X204=0,"",ROUNDUP(X204/H204,0)*0.00753),"")</f>
        <v>1.506E-2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9.4791666666666661</v>
      </c>
      <c r="X205" s="372">
        <f>IFERROR(X201/H201,"0")+IFERROR(X202/H202,"0")+IFERROR(X203/H203,"0")+IFERROR(X204/H204,"0")</f>
        <v>10</v>
      </c>
      <c r="Y205" s="372">
        <f>IFERROR(IF(Y201="",0,Y201),"0")+IFERROR(IF(Y202="",0,Y202),"0")+IFERROR(IF(Y203="",0,Y203),"0")+IFERROR(IF(Y204="",0,Y204),"0")</f>
        <v>9.0020000000000003E-2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29</v>
      </c>
      <c r="X206" s="372">
        <f>IFERROR(SUM(X201:X204),"0")</f>
        <v>30.400000000000002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56</v>
      </c>
      <c r="X214" s="371">
        <f t="shared" si="11"/>
        <v>56</v>
      </c>
      <c r="Y214" s="36">
        <f>IFERROR(IF(X214=0,"",ROUNDUP(X214/H214,0)*0.00937),"")</f>
        <v>0.13117999999999999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14</v>
      </c>
      <c r="X215" s="372">
        <f>IFERROR(X209/H209,"0")+IFERROR(X210/H210,"0")+IFERROR(X211/H211,"0")+IFERROR(X212/H212,"0")+IFERROR(X213/H213,"0")+IFERROR(X214/H214,"0")</f>
        <v>14</v>
      </c>
      <c r="Y215" s="372">
        <f>IFERROR(IF(Y209="",0,Y209),"0")+IFERROR(IF(Y210="",0,Y210),"0")+IFERROR(IF(Y211="",0,Y211),"0")+IFERROR(IF(Y212="",0,Y212),"0")+IFERROR(IF(Y213="",0,Y213),"0")+IFERROR(IF(Y214="",0,Y214),"0")</f>
        <v>0.13117999999999999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56</v>
      </c>
      <c r="X216" s="372">
        <f>IFERROR(SUM(X209:X214),"0")</f>
        <v>56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14</v>
      </c>
      <c r="X218" s="371">
        <f>IFERROR(IF(W218="",0,CEILING((W218/$H218),1)*$H218),"")</f>
        <v>14.700000000000001</v>
      </c>
      <c r="Y218" s="36">
        <f>IFERROR(IF(X218=0,"",ROUNDUP(X218/H218,0)*0.00502),"")</f>
        <v>3.5140000000000005E-2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6.6666666666666661</v>
      </c>
      <c r="X220" s="372">
        <f>IFERROR(X218/H218,"0")+IFERROR(X219/H219,"0")</f>
        <v>7</v>
      </c>
      <c r="Y220" s="372">
        <f>IFERROR(IF(Y218="",0,Y218),"0")+IFERROR(IF(Y219="",0,Y219),"0")</f>
        <v>3.5140000000000005E-2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14</v>
      </c>
      <c r="X221" s="372">
        <f>IFERROR(SUM(X218:X219),"0")</f>
        <v>14.700000000000001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38</v>
      </c>
      <c r="X229" s="371">
        <f t="shared" si="12"/>
        <v>40</v>
      </c>
      <c r="Y229" s="36">
        <f>IFERROR(IF(X229=0,"",ROUNDUP(X229/H229,0)*0.00937),"")</f>
        <v>9.3700000000000006E-2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12.5</v>
      </c>
      <c r="X230" s="372">
        <f>IFERROR(X224/H224,"0")+IFERROR(X225/H225,"0")+IFERROR(X226/H226,"0")+IFERROR(X227/H227,"0")+IFERROR(X228/H228,"0")+IFERROR(X229/H229,"0")</f>
        <v>13</v>
      </c>
      <c r="Y230" s="372">
        <f>IFERROR(IF(Y224="",0,Y224),"0")+IFERROR(IF(Y225="",0,Y225),"0")+IFERROR(IF(Y226="",0,Y226),"0")+IFERROR(IF(Y227="",0,Y227),"0")+IFERROR(IF(Y228="",0,Y228),"0")+IFERROR(IF(Y229="",0,Y229),"0")</f>
        <v>0.12181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50</v>
      </c>
      <c r="X231" s="372">
        <f>IFERROR(SUM(X224:X229),"0")</f>
        <v>52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200</v>
      </c>
      <c r="X256" s="371">
        <f>IFERROR(IF(W256="",0,CEILING((W256/$H256),1)*$H256),"")</f>
        <v>201.60000000000002</v>
      </c>
      <c r="Y256" s="36">
        <f>IFERROR(IF(X256=0,"",ROUNDUP(X256/H256,0)*0.00753),"")</f>
        <v>0.36143999999999998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35</v>
      </c>
      <c r="X257" s="371">
        <f>IFERROR(IF(W257="",0,CEILING((W257/$H257),1)*$H257),"")</f>
        <v>35.700000000000003</v>
      </c>
      <c r="Y257" s="36">
        <f>IFERROR(IF(X257=0,"",ROUNDUP(X257/H257,0)*0.00502),"")</f>
        <v>8.5339999999999999E-2</v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64.285714285714278</v>
      </c>
      <c r="X259" s="372">
        <f>IFERROR(X255/H255,"0")+IFERROR(X256/H256,"0")+IFERROR(X257/H257,"0")+IFERROR(X258/H258,"0")</f>
        <v>65</v>
      </c>
      <c r="Y259" s="372">
        <f>IFERROR(IF(Y255="",0,Y255),"0")+IFERROR(IF(Y256="",0,Y256),"0")+IFERROR(IF(Y257="",0,Y257),"0")+IFERROR(IF(Y258="",0,Y258),"0")</f>
        <v>0.44677999999999995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235</v>
      </c>
      <c r="X260" s="372">
        <f>IFERROR(SUM(X255:X258),"0")</f>
        <v>237.3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200</v>
      </c>
      <c r="X262" s="371">
        <f t="shared" ref="X262:X270" si="15">IFERROR(IF(W262="",0,CEILING((W262/$H262),1)*$H262),"")</f>
        <v>202.79999999999998</v>
      </c>
      <c r="Y262" s="36">
        <f>IFERROR(IF(X262=0,"",ROUNDUP(X262/H262,0)*0.02175),"")</f>
        <v>0.5655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60</v>
      </c>
      <c r="X266" s="371">
        <f t="shared" si="15"/>
        <v>61.2</v>
      </c>
      <c r="Y266" s="36">
        <f>IFERROR(IF(X266=0,"",ROUNDUP(X266/H266,0)*0.00937),"")</f>
        <v>0.15928999999999999</v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42.307692307692307</v>
      </c>
      <c r="X271" s="372">
        <f>IFERROR(X262/H262,"0")+IFERROR(X263/H263,"0")+IFERROR(X264/H264,"0")+IFERROR(X265/H265,"0")+IFERROR(X266/H266,"0")+IFERROR(X267/H267,"0")+IFERROR(X268/H268,"0")+IFERROR(X269/H269,"0")+IFERROR(X270/H270,"0")</f>
        <v>43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0.72479000000000005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260</v>
      </c>
      <c r="X272" s="372">
        <f>IFERROR(SUM(X262:X270),"0")</f>
        <v>264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5</v>
      </c>
      <c r="X287" s="371">
        <f>IFERROR(IF(W287="",0,CEILING((W287/$H287),1)*$H287),"")</f>
        <v>6</v>
      </c>
      <c r="Y287" s="36">
        <f>IFERROR(IF(X287=0,"",ROUNDUP(X287/H287,0)*0.00474),"")</f>
        <v>1.422E-2</v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2.5</v>
      </c>
      <c r="X288" s="372">
        <f>IFERROR(X286/H286,"0")+IFERROR(X287/H287,"0")</f>
        <v>3</v>
      </c>
      <c r="Y288" s="372">
        <f>IFERROR(IF(Y286="",0,Y286),"0")+IFERROR(IF(Y287="",0,Y287),"0")</f>
        <v>1.422E-2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5</v>
      </c>
      <c r="X289" s="372">
        <f>IFERROR(SUM(X286:X287),"0")</f>
        <v>6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18</v>
      </c>
      <c r="X308" s="371">
        <f>IFERROR(IF(W308="",0,CEILING((W308/$H308),1)*$H308),"")</f>
        <v>18</v>
      </c>
      <c r="Y308" s="36">
        <f>IFERROR(IF(X308=0,"",ROUNDUP(X308/H308,0)*0.00753),"")</f>
        <v>7.5300000000000006E-2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10</v>
      </c>
      <c r="X309" s="372">
        <f>IFERROR(X308/H308,"0")</f>
        <v>10</v>
      </c>
      <c r="Y309" s="372">
        <f>IFERROR(IF(Y308="",0,Y308),"0")</f>
        <v>7.5300000000000006E-2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18</v>
      </c>
      <c r="X310" s="372">
        <f>IFERROR(SUM(X308:X308),"0")</f>
        <v>18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7</v>
      </c>
      <c r="X313" s="371">
        <f>IFERROR(IF(W313="",0,CEILING((W313/$H313),1)*$H313),"")</f>
        <v>8.4</v>
      </c>
      <c r="Y313" s="36">
        <f>IFERROR(IF(X313=0,"",ROUNDUP(X313/H313,0)*0.00753),"")</f>
        <v>3.0120000000000001E-2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35</v>
      </c>
      <c r="X314" s="371">
        <f>IFERROR(IF(W314="",0,CEILING((W314/$H314),1)*$H314),"")</f>
        <v>35.700000000000003</v>
      </c>
      <c r="Y314" s="36">
        <f>IFERROR(IF(X314=0,"",ROUNDUP(X314/H314,0)*0.00753),"")</f>
        <v>0.12801000000000001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19.999999999999996</v>
      </c>
      <c r="X315" s="372">
        <f>IFERROR(X312/H312,"0")+IFERROR(X313/H313,"0")+IFERROR(X314/H314,"0")</f>
        <v>21</v>
      </c>
      <c r="Y315" s="372">
        <f>IFERROR(IF(Y312="",0,Y312),"0")+IFERROR(IF(Y313="",0,Y313),"0")+IFERROR(IF(Y314="",0,Y314),"0")</f>
        <v>0.15813000000000002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42</v>
      </c>
      <c r="X316" s="372">
        <f>IFERROR(SUM(X312:X314),"0")</f>
        <v>44.1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2</v>
      </c>
      <c r="X322" s="371">
        <f>IFERROR(IF(W322="",0,CEILING((W322/$H322),1)*$H322),"")</f>
        <v>2.5499999999999998</v>
      </c>
      <c r="Y322" s="36">
        <f>IFERROR(IF(X322=0,"",ROUNDUP(X322/H322,0)*0.00753),"")</f>
        <v>7.5300000000000002E-3</v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0.78431372549019618</v>
      </c>
      <c r="X323" s="372">
        <f>IFERROR(X322/H322,"0")</f>
        <v>1</v>
      </c>
      <c r="Y323" s="372">
        <f>IFERROR(IF(Y322="",0,Y322),"0")</f>
        <v>7.5300000000000002E-3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2</v>
      </c>
      <c r="X324" s="372">
        <f>IFERROR(SUM(X322:X322),"0")</f>
        <v>2.5499999999999998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120</v>
      </c>
      <c r="X329" s="371">
        <f t="shared" si="17"/>
        <v>120</v>
      </c>
      <c r="Y329" s="36">
        <f>IFERROR(IF(X329=0,"",ROUNDUP(X329/H329,0)*0.02175),"")</f>
        <v>0.17399999999999999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45</v>
      </c>
      <c r="X333" s="371">
        <f t="shared" si="17"/>
        <v>45</v>
      </c>
      <c r="Y333" s="36">
        <f>IFERROR(IF(X333=0,"",ROUNDUP(X333/H333,0)*0.02175),"")</f>
        <v>6.5250000000000002E-2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13</v>
      </c>
      <c r="X335" s="371">
        <f t="shared" si="17"/>
        <v>15</v>
      </c>
      <c r="Y335" s="36">
        <f>IFERROR(IF(X335=0,"",ROUNDUP(X335/H335,0)*0.00937),"")</f>
        <v>2.811E-2</v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13.6</v>
      </c>
      <c r="X336" s="372">
        <f>IFERROR(X328/H328,"0")+IFERROR(X329/H329,"0")+IFERROR(X330/H330,"0")+IFERROR(X331/H331,"0")+IFERROR(X332/H332,"0")+IFERROR(X333/H333,"0")+IFERROR(X334/H334,"0")+IFERROR(X335/H335,"0")</f>
        <v>14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0.26735999999999999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178</v>
      </c>
      <c r="X337" s="372">
        <f>IFERROR(SUM(X328:X335),"0")</f>
        <v>180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8</v>
      </c>
      <c r="X359" s="371">
        <f>IFERROR(IF(W359="",0,CEILING((W359/$H359),1)*$H359),"")</f>
        <v>8</v>
      </c>
      <c r="Y359" s="36">
        <f>IFERROR(IF(X359=0,"",ROUNDUP(X359/H359,0)*0.00937),"")</f>
        <v>1.874E-2</v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2</v>
      </c>
      <c r="X360" s="372">
        <f>IFERROR(X355/H355,"0")+IFERROR(X356/H356,"0")+IFERROR(X357/H357,"0")+IFERROR(X358/H358,"0")+IFERROR(X359/H359,"0")</f>
        <v>2</v>
      </c>
      <c r="Y360" s="372">
        <f>IFERROR(IF(Y355="",0,Y355),"0")+IFERROR(IF(Y356="",0,Y356),"0")+IFERROR(IF(Y357="",0,Y357),"0")+IFERROR(IF(Y358="",0,Y358),"0")+IFERROR(IF(Y359="",0,Y359),"0")</f>
        <v>1.874E-2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8</v>
      </c>
      <c r="X361" s="372">
        <f>IFERROR(SUM(X355:X359),"0")</f>
        <v>8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</v>
      </c>
      <c r="X368" s="371">
        <f>IFERROR(IF(W368="",0,CEILING((W368/$H368),1)*$H368),"")</f>
        <v>23.4</v>
      </c>
      <c r="Y368" s="36">
        <f>IFERROR(IF(X368=0,"",ROUNDUP(X368/H368,0)*0.02175),"")</f>
        <v>6.5250000000000002E-2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14</v>
      </c>
      <c r="X370" s="371">
        <f>IFERROR(IF(W370="",0,CEILING((W370/$H370),1)*$H370),"")</f>
        <v>14.399999999999999</v>
      </c>
      <c r="Y370" s="36">
        <f>IFERROR(IF(X370=0,"",ROUNDUP(X370/H370,0)*0.00753),"")</f>
        <v>4.5179999999999998E-2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8.3974358974358978</v>
      </c>
      <c r="X372" s="372">
        <f>IFERROR(X368/H368,"0")+IFERROR(X369/H369,"0")+IFERROR(X370/H370,"0")+IFERROR(X371/H371,"0")</f>
        <v>9</v>
      </c>
      <c r="Y372" s="372">
        <f>IFERROR(IF(Y368="",0,Y368),"0")+IFERROR(IF(Y369="",0,Y369),"0")+IFERROR(IF(Y370="",0,Y370),"0")+IFERROR(IF(Y371="",0,Y371),"0")</f>
        <v>0.11043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34</v>
      </c>
      <c r="X373" s="372">
        <f>IFERROR(SUM(X368:X371),"0")</f>
        <v>37.799999999999997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8</v>
      </c>
      <c r="X389" s="371">
        <f t="shared" si="18"/>
        <v>8.4</v>
      </c>
      <c r="Y389" s="36">
        <f>IFERROR(IF(X389=0,"",ROUNDUP(X389/H389,0)*0.00753),"")</f>
        <v>3.7650000000000003E-2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29</v>
      </c>
      <c r="X397" s="371">
        <f t="shared" si="18"/>
        <v>29.400000000000002</v>
      </c>
      <c r="Y397" s="36">
        <f t="shared" si="19"/>
        <v>7.0280000000000009E-2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18.571428571428569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19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0.10793000000000001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37</v>
      </c>
      <c r="X400" s="372">
        <f>IFERROR(SUM(X386:X398),"0")</f>
        <v>37.800000000000004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9</v>
      </c>
      <c r="X412" s="371">
        <f>IFERROR(IF(W412="",0,CEILING((W412/$H412),1)*$H412),"")</f>
        <v>9.6</v>
      </c>
      <c r="Y412" s="36">
        <f>IFERROR(IF(X412=0,"",ROUNDUP(X412/H412,0)*0.00627),"")</f>
        <v>5.0160000000000003E-2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5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11.666666666666668</v>
      </c>
      <c r="X415" s="372">
        <f>IFERROR(X412/H412,"0")+IFERROR(X413/H413,"0")+IFERROR(X414/H414,"0")</f>
        <v>13</v>
      </c>
      <c r="Y415" s="372">
        <f>IFERROR(IF(Y412="",0,Y412),"0")+IFERROR(IF(Y413="",0,Y413),"0")+IFERROR(IF(Y414="",0,Y414),"0")</f>
        <v>8.1509999999999999E-2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14</v>
      </c>
      <c r="X416" s="372">
        <f>IFERROR(SUM(X412:X414),"0")</f>
        <v>15.6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9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3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9</v>
      </c>
      <c r="X445" s="372">
        <f>IFERROR(SUM(X443:X443),"0")</f>
        <v>9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30</v>
      </c>
      <c r="X464" s="371">
        <f t="shared" si="21"/>
        <v>32.4</v>
      </c>
      <c r="Y464" s="36">
        <f>IFERROR(IF(X464=0,"",ROUNDUP(X464/H464,0)*0.00937),"")</f>
        <v>8.4330000000000002E-2</v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8.3333333333333339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8.4330000000000002E-2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30</v>
      </c>
      <c r="X469" s="372">
        <f>IFERROR(SUM(X457:X467),"0")</f>
        <v>32.4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21</v>
      </c>
      <c r="X480" s="371">
        <f t="shared" si="23"/>
        <v>21.6</v>
      </c>
      <c r="Y480" s="36">
        <f>IFERROR(IF(X480=0,"",ROUNDUP(X480/H480,0)*0.00937),"")</f>
        <v>5.6219999999999999E-2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10</v>
      </c>
      <c r="X481" s="371">
        <f t="shared" si="23"/>
        <v>10.8</v>
      </c>
      <c r="Y481" s="36">
        <f>IFERROR(IF(X481=0,"",ROUNDUP(X481/H481,0)*0.00937),"")</f>
        <v>2.811E-2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8.6111111111111107</v>
      </c>
      <c r="X482" s="372">
        <f>IFERROR(X476/H476,"0")+IFERROR(X477/H477,"0")+IFERROR(X478/H478,"0")+IFERROR(X479/H479,"0")+IFERROR(X480/H480,"0")+IFERROR(X481/H481,"0")</f>
        <v>9</v>
      </c>
      <c r="Y482" s="372">
        <f>IFERROR(IF(Y476="",0,Y476),"0")+IFERROR(IF(Y477="",0,Y477),"0")+IFERROR(IF(Y478="",0,Y478),"0")+IFERROR(IF(Y479="",0,Y479),"0")+IFERROR(IF(Y480="",0,Y480),"0")+IFERROR(IF(Y481="",0,Y481),"0")</f>
        <v>8.4330000000000002E-2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31</v>
      </c>
      <c r="X483" s="372">
        <f>IFERROR(SUM(X476:X481),"0")</f>
        <v>32.400000000000006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40</v>
      </c>
      <c r="X516" s="371">
        <f t="shared" si="26"/>
        <v>42</v>
      </c>
      <c r="Y516" s="36">
        <f>IFERROR(IF(X516=0,"",ROUNDUP(X516/H516,0)*0.00753),"")</f>
        <v>7.5300000000000006E-2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9.5238095238095237</v>
      </c>
      <c r="X520" s="372">
        <f>IFERROR(X514/H514,"0")+IFERROR(X515/H515,"0")+IFERROR(X516/H516,"0")+IFERROR(X517/H517,"0")+IFERROR(X518/H518,"0")+IFERROR(X519/H519,"0")</f>
        <v>10</v>
      </c>
      <c r="Y520" s="372">
        <f>IFERROR(IF(Y514="",0,Y514),"0")+IFERROR(IF(Y515="",0,Y515),"0")+IFERROR(IF(Y516="",0,Y516),"0")+IFERROR(IF(Y517="",0,Y517),"0")+IFERROR(IF(Y518="",0,Y518),"0")+IFERROR(IF(Y519="",0,Y519),"0")</f>
        <v>7.5300000000000006E-2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40</v>
      </c>
      <c r="X521" s="372">
        <f>IFERROR(SUM(X514:X519),"0")</f>
        <v>42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15</v>
      </c>
      <c r="X523" s="371">
        <f>IFERROR(IF(W523="",0,CEILING((W523/$H523),1)*$H523),"")</f>
        <v>15.6</v>
      </c>
      <c r="Y523" s="36">
        <f>IFERROR(IF(X523=0,"",ROUNDUP(X523/H523,0)*0.02175),"")</f>
        <v>4.3499999999999997E-2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1.9230769230769231</v>
      </c>
      <c r="X528" s="372">
        <f>IFERROR(X523/H523,"0")+IFERROR(X524/H524,"0")+IFERROR(X525/H525,"0")+IFERROR(X526/H526,"0")+IFERROR(X527/H527,"0")</f>
        <v>2</v>
      </c>
      <c r="Y528" s="372">
        <f>IFERROR(IF(Y523="",0,Y523),"0")+IFERROR(IF(Y524="",0,Y524),"0")+IFERROR(IF(Y525="",0,Y525),"0")+IFERROR(IF(Y526="",0,Y526),"0")+IFERROR(IF(Y527="",0,Y527),"0")</f>
        <v>4.3499999999999997E-2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15</v>
      </c>
      <c r="X529" s="372">
        <f>IFERROR(SUM(X523:X527),"0")</f>
        <v>15.6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2250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2327.9500000000007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2412.1630733109482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2496.0050000000006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5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2537.1630733109482</v>
      </c>
      <c r="X540" s="372">
        <f>GrossWeightTotalR+PalletQtyTotalR*25</f>
        <v>2621.0050000000006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585.18877546745193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604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5.6231400000000002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5</v>
      </c>
      <c r="C547" s="46">
        <f>IFERROR(X51*1,"0")+IFERROR(X52*1,"0")</f>
        <v>172.8</v>
      </c>
      <c r="D547" s="46">
        <f>IFERROR(X57*1,"0")+IFERROR(X58*1,"0")+IFERROR(X59*1,"0")+IFERROR(X60*1,"0")</f>
        <v>127.8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595.4</v>
      </c>
      <c r="F547" s="46">
        <f>IFERROR(X134*1,"0")+IFERROR(X135*1,"0")+IFERROR(X136*1,"0")+IFERROR(X137*1,"0")+IFERROR(X138*1,"0")</f>
        <v>67.5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71.400000000000006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182.8</v>
      </c>
      <c r="J547" s="46">
        <f>IFERROR(X209*1,"0")+IFERROR(X210*1,"0")+IFERROR(X211*1,"0")+IFERROR(X212*1,"0")+IFERROR(X213*1,"0")+IFERROR(X214*1,"0")+IFERROR(X218*1,"0")+IFERROR(X219*1,"0")</f>
        <v>70.7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507.3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507.3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64.650000000000006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180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45.8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53.400000000000006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9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64.8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57.6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2024-05-14T08:43:21Z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