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405C066-D805-4E88-8FB8-00186FFE56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X257" i="1" s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X246" i="1" s="1"/>
  <c r="O231" i="1"/>
  <c r="W228" i="1"/>
  <c r="W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X227" i="1" s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X176" i="1" s="1"/>
  <c r="O172" i="1"/>
  <c r="BO171" i="1"/>
  <c r="BN171" i="1"/>
  <c r="BM171" i="1"/>
  <c r="BL171" i="1"/>
  <c r="Y171" i="1"/>
  <c r="X171" i="1"/>
  <c r="X175" i="1" s="1"/>
  <c r="O171" i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O148" i="1"/>
  <c r="W145" i="1"/>
  <c r="X144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M132" i="1"/>
  <c r="BL132" i="1"/>
  <c r="Y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X86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537" i="1" s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H9" i="1" l="1"/>
  <c r="A10" i="1"/>
  <c r="X25" i="1"/>
  <c r="X35" i="1"/>
  <c r="X39" i="1"/>
  <c r="X43" i="1"/>
  <c r="X47" i="1"/>
  <c r="X53" i="1"/>
  <c r="X61" i="1"/>
  <c r="X92" i="1"/>
  <c r="X102" i="1"/>
  <c r="X118" i="1"/>
  <c r="X128" i="1"/>
  <c r="F547" i="1"/>
  <c r="X137" i="1"/>
  <c r="BO134" i="1"/>
  <c r="BM134" i="1"/>
  <c r="Y134" i="1"/>
  <c r="BO149" i="1"/>
  <c r="BM149" i="1"/>
  <c r="Y149" i="1"/>
  <c r="Y157" i="1" s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BO174" i="1"/>
  <c r="BM174" i="1"/>
  <c r="Y174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BO224" i="1"/>
  <c r="BM224" i="1"/>
  <c r="Y224" i="1"/>
  <c r="F9" i="1"/>
  <c r="J9" i="1"/>
  <c r="B547" i="1"/>
  <c r="W538" i="1"/>
  <c r="W539" i="1"/>
  <c r="Y23" i="1"/>
  <c r="Y24" i="1" s="1"/>
  <c r="BM23" i="1"/>
  <c r="X538" i="1" s="1"/>
  <c r="X24" i="1"/>
  <c r="Y27" i="1"/>
  <c r="Y34" i="1" s="1"/>
  <c r="BM27" i="1"/>
  <c r="BO27" i="1"/>
  <c r="X53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Y92" i="1" s="1"/>
  <c r="BM88" i="1"/>
  <c r="BO88" i="1"/>
  <c r="Y90" i="1"/>
  <c r="BM90" i="1"/>
  <c r="Y96" i="1"/>
  <c r="Y102" i="1" s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Y127" i="1" s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X136" i="1"/>
  <c r="BO142" i="1"/>
  <c r="BM142" i="1"/>
  <c r="Y142" i="1"/>
  <c r="Y144" i="1" s="1"/>
  <c r="H547" i="1"/>
  <c r="BO151" i="1"/>
  <c r="BM151" i="1"/>
  <c r="Y151" i="1"/>
  <c r="BO155" i="1"/>
  <c r="BM155" i="1"/>
  <c r="Y155" i="1"/>
  <c r="X168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X228" i="1"/>
  <c r="BO222" i="1"/>
  <c r="BM222" i="1"/>
  <c r="Y222" i="1"/>
  <c r="Y227" i="1" s="1"/>
  <c r="G547" i="1"/>
  <c r="X145" i="1"/>
  <c r="X158" i="1"/>
  <c r="I547" i="1"/>
  <c r="X163" i="1"/>
  <c r="J547" i="1"/>
  <c r="X212" i="1"/>
  <c r="Y226" i="1"/>
  <c r="BM226" i="1"/>
  <c r="Y231" i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56" i="1"/>
  <c r="Y253" i="1"/>
  <c r="Y256" i="1" s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L547" i="1"/>
  <c r="N547" i="1"/>
  <c r="X245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X540" i="1" l="1"/>
  <c r="Y297" i="1"/>
  <c r="Y268" i="1"/>
  <c r="Y535" i="1"/>
  <c r="Y488" i="1"/>
  <c r="Y431" i="1"/>
  <c r="Y245" i="1"/>
  <c r="Y117" i="1"/>
  <c r="Y542" i="1" s="1"/>
  <c r="X541" i="1"/>
  <c r="W540" i="1"/>
  <c r="Y195" i="1"/>
  <c r="X537" i="1"/>
  <c r="Y511" i="1"/>
  <c r="Y399" i="1"/>
  <c r="Y468" i="1"/>
  <c r="Y451" i="1"/>
  <c r="Y336" i="1"/>
  <c r="Y286" i="1"/>
  <c r="Y202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<sst xmlns="http://schemas.openxmlformats.org/spreadsheetml/2006/main" count="2313" uniqueCount="767">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</sst>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30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1000</v>
      </c>
      <c r="X131" s="371">
        <f>IFERROR(IF(W131="",0,CEILING((W131/$H131),1)*$H131),"")</f>
        <v>1008</v>
      </c>
      <c r="Y131" s="36">
        <f>IFERROR(IF(X131=0,"",ROUNDUP(X131/H131,0)*0.02175),"")</f>
        <v>2.61</v>
      </c>
      <c r="Z131" s="56"/>
      <c r="AA131" s="57"/>
      <c r="AE131" s="64"/>
      <c r="BB131" s="133" t="s">
        <v>1</v>
      </c>
      <c r="BL131" s="64">
        <f>IFERROR(W131*I131/H131,"0")</f>
        <v>1066.4285714285713</v>
      </c>
      <c r="BM131" s="64">
        <f>IFERROR(X131*I131/H131,"0")</f>
        <v>1074.96</v>
      </c>
      <c r="BN131" s="64">
        <f>IFERROR(1/J131*(W131/H131),"0")</f>
        <v>2.1258503401360542</v>
      </c>
      <c r="BO131" s="64">
        <f>IFERROR(1/J131*(X131/H131),"0")</f>
        <v>2.1428571428571428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119.04761904761904</v>
      </c>
      <c r="X136" s="372">
        <f>IFERROR(X131/H131,"0")+IFERROR(X132/H132,"0")+IFERROR(X133/H133,"0")+IFERROR(X134/H134,"0")+IFERROR(X135/H135,"0")</f>
        <v>120</v>
      </c>
      <c r="Y136" s="372">
        <f>IFERROR(IF(Y131="",0,Y131),"0")+IFERROR(IF(Y132="",0,Y132),"0")+IFERROR(IF(Y133="",0,Y133),"0")+IFERROR(IF(Y134="",0,Y134),"0")+IFERROR(IF(Y135="",0,Y135),"0")</f>
        <v>2.61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1000</v>
      </c>
      <c r="X137" s="372">
        <f>IFERROR(SUM(X131:X135),"0")</f>
        <v>1008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5000</v>
      </c>
      <c r="X328" s="371">
        <f t="shared" si="65"/>
        <v>5010</v>
      </c>
      <c r="Y328" s="36">
        <f>IFERROR(IF(X328=0,"",ROUNDUP(X328/H328,0)*0.02175),"")</f>
        <v>7.2644999999999991</v>
      </c>
      <c r="Z328" s="56"/>
      <c r="AA328" s="57"/>
      <c r="AE328" s="64"/>
      <c r="BB328" s="247" t="s">
        <v>1</v>
      </c>
      <c r="BL328" s="64">
        <f t="shared" si="66"/>
        <v>5160</v>
      </c>
      <c r="BM328" s="64">
        <f t="shared" si="67"/>
        <v>5170.3200000000006</v>
      </c>
      <c r="BN328" s="64">
        <f t="shared" si="68"/>
        <v>6.9444444444444438</v>
      </c>
      <c r="BO328" s="64">
        <f t="shared" si="69"/>
        <v>6.958333333333333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0</v>
      </c>
      <c r="X329" s="371">
        <f t="shared" si="65"/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si="66"/>
        <v>0</v>
      </c>
      <c r="BM329" s="64">
        <f t="shared" si="67"/>
        <v>0</v>
      </c>
      <c r="BN329" s="64">
        <f t="shared" si="68"/>
        <v>0</v>
      </c>
      <c r="BO329" s="64">
        <f t="shared" si="69"/>
        <v>0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333.33333333333331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334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7.2644999999999991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5000</v>
      </c>
      <c r="X337" s="372">
        <f>IFERROR(SUM(X326:X335),"0")</f>
        <v>5010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3000</v>
      </c>
      <c r="X339" s="371">
        <f>IFERROR(IF(W339="",0,CEILING((W339/$H339),1)*$H339),"")</f>
        <v>3000</v>
      </c>
      <c r="Y339" s="36">
        <f>IFERROR(IF(X339=0,"",ROUNDUP(X339/H339,0)*0.02175),"")</f>
        <v>4.3499999999999996</v>
      </c>
      <c r="Z339" s="56"/>
      <c r="AA339" s="57"/>
      <c r="AE339" s="64"/>
      <c r="BB339" s="255" t="s">
        <v>1</v>
      </c>
      <c r="BL339" s="64">
        <f>IFERROR(W339*I339/H339,"0")</f>
        <v>3096</v>
      </c>
      <c r="BM339" s="64">
        <f>IFERROR(X339*I339/H339,"0")</f>
        <v>3096</v>
      </c>
      <c r="BN339" s="64">
        <f>IFERROR(1/J339*(W339/H339),"0")</f>
        <v>4.1666666666666661</v>
      </c>
      <c r="BO339" s="64">
        <f>IFERROR(1/J339*(X339/H339),"0")</f>
        <v>4.1666666666666661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200</v>
      </c>
      <c r="X342" s="372">
        <f>IFERROR(X339/H339,"0")+IFERROR(X340/H340,"0")+IFERROR(X341/H341,"0")</f>
        <v>200</v>
      </c>
      <c r="Y342" s="372">
        <f>IFERROR(IF(Y339="",0,Y339),"0")+IFERROR(IF(Y340="",0,Y340),"0")+IFERROR(IF(Y341="",0,Y341),"0")</f>
        <v>4.3499999999999996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3000</v>
      </c>
      <c r="X343" s="372">
        <f>IFERROR(SUM(X339:X341),"0")</f>
        <v>3000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4000</v>
      </c>
      <c r="X457" s="371">
        <f t="shared" si="81"/>
        <v>4002.2400000000002</v>
      </c>
      <c r="Y457" s="36">
        <f t="shared" si="82"/>
        <v>9.0656800000000004</v>
      </c>
      <c r="Z457" s="56"/>
      <c r="AA457" s="57"/>
      <c r="AE457" s="64"/>
      <c r="BB457" s="312" t="s">
        <v>1</v>
      </c>
      <c r="BL457" s="64">
        <f t="shared" si="83"/>
        <v>4272.727272727273</v>
      </c>
      <c r="BM457" s="64">
        <f t="shared" si="84"/>
        <v>4275.12</v>
      </c>
      <c r="BN457" s="64">
        <f t="shared" si="85"/>
        <v>7.2843822843822839</v>
      </c>
      <c r="BO457" s="64">
        <f t="shared" si="86"/>
        <v>7.2884615384615392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757.57575757575751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758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9.0656800000000004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4000</v>
      </c>
      <c r="X469" s="372">
        <f>IFERROR(SUM(X456:X467),"0")</f>
        <v>4002.2400000000002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3000</v>
      </c>
      <c r="X471" s="371">
        <f>IFERROR(IF(W471="",0,CEILING((W471/$H471),1)*$H471),"")</f>
        <v>3004.32</v>
      </c>
      <c r="Y471" s="36">
        <f>IFERROR(IF(X471=0,"",ROUNDUP(X471/H471,0)*0.01196),"")</f>
        <v>6.8052400000000004</v>
      </c>
      <c r="Z471" s="56"/>
      <c r="AA471" s="57"/>
      <c r="AE471" s="64"/>
      <c r="BB471" s="323" t="s">
        <v>1</v>
      </c>
      <c r="BL471" s="64">
        <f>IFERROR(W471*I471/H471,"0")</f>
        <v>3204.5454545454545</v>
      </c>
      <c r="BM471" s="64">
        <f>IFERROR(X471*I471/H471,"0")</f>
        <v>3209.16</v>
      </c>
      <c r="BN471" s="64">
        <f>IFERROR(1/J471*(W471/H471),"0")</f>
        <v>5.4632867132867133</v>
      </c>
      <c r="BO471" s="64">
        <f>IFERROR(1/J471*(X471/H471),"0")</f>
        <v>5.4711538461538467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568.18181818181813</v>
      </c>
      <c r="X473" s="372">
        <f>IFERROR(X471/H471,"0")+IFERROR(X472/H472,"0")</f>
        <v>569</v>
      </c>
      <c r="Y473" s="372">
        <f>IFERROR(IF(Y471="",0,Y471),"0")+IFERROR(IF(Y472="",0,Y472),"0")</f>
        <v>6.8052400000000004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3000</v>
      </c>
      <c r="X474" s="372">
        <f>IFERROR(SUM(X471:X472),"0")</f>
        <v>3004.32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16000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16024.56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16799.7012987013</v>
      </c>
      <c r="X538" s="372">
        <f>IFERROR(SUM(BM22:BM534),"0")</f>
        <v>16825.560000000001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26</v>
      </c>
      <c r="X539" s="38">
        <f>ROUNDUP(SUM(BO22:BO534),0)</f>
        <v>27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17449.7012987013</v>
      </c>
      <c r="X540" s="372">
        <f>GrossWeightTotalR+PalletQtyTotalR*25</f>
        <v>17500.560000000001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1978.1385281385278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1981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30.095420000000001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1008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8010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7006.56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2024-05-16T08:25:58Z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