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1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45277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КСК ТРЕЙД, ООО, Крым Респ, Симферополь г, Генерала Васильева ул, д. 44В, литера Ж, пом 5,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"КСК ТРЕЙД"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0.4166666666666667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590943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5" t="n">
        <v>4607091388237</v>
      </c>
      <c r="E28" s="657" t="n"/>
      <c r="F28" s="689" t="n">
        <v>0.42</v>
      </c>
      <c r="G28" s="38" t="n">
        <v>6</v>
      </c>
      <c r="H28" s="689" t="n">
        <v>2.52</v>
      </c>
      <c r="I28" s="68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0" t="inlineStr">
        <is>
          <t>Сосиски Классические Ядрена копоть Фикс.вес 0,42 ц/о мгс Ядрена копоть</t>
        </is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5" t="n">
        <v>4607091383935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5" t="n">
        <v>4680115881853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5" t="n">
        <v>4607091383911</v>
      </c>
      <c r="E31" s="657" t="n"/>
      <c r="F31" s="689" t="n">
        <v>0.33</v>
      </c>
      <c r="G31" s="38" t="n">
        <v>6</v>
      </c>
      <c r="H31" s="689" t="n">
        <v>1.98</v>
      </c>
      <c r="I31" s="68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5" t="n">
        <v>4607091388244</v>
      </c>
      <c r="E32" s="657" t="n"/>
      <c r="F32" s="689" t="n">
        <v>0.42</v>
      </c>
      <c r="G32" s="38" t="n">
        <v>6</v>
      </c>
      <c r="H32" s="689" t="n">
        <v>2.52</v>
      </c>
      <c r="I32" s="68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1" t="n"/>
      <c r="P32" s="691" t="n"/>
      <c r="Q32" s="691" t="n"/>
      <c r="R32" s="657" t="n"/>
      <c r="S32" s="40" t="inlineStr"/>
      <c r="T32" s="40" t="inlineStr"/>
      <c r="U32" s="41" t="inlineStr">
        <is>
          <t>кг</t>
        </is>
      </c>
      <c r="V32" s="692" t="n">
        <v>0</v>
      </c>
      <c r="W32" s="69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0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кор</t>
        </is>
      </c>
      <c r="V33" s="696">
        <f>IFERROR(V26/H26,"0")+IFERROR(V27/H27,"0")+IFERROR(V28/H28,"0")+IFERROR(V29/H29,"0")+IFERROR(V30/H30,"0")+IFERROR(V31/H31,"0")+IFERROR(V32/H32,"0")</f>
        <v/>
      </c>
      <c r="W33" s="696">
        <f>IFERROR(W26/H26,"0")+IFERROR(W27/H27,"0")+IFERROR(W28/H28,"0")+IFERROR(W29/H29,"0")+IFERROR(W30/H30,"0")+IFERROR(W31/H31,"0")+IFERROR(W32/H32,"0")</f>
        <v/>
      </c>
      <c r="X33" s="696">
        <f>IFERROR(IF(X26="",0,X26),"0")+IFERROR(IF(X27="",0,X27),"0")+IFERROR(IF(X28="",0,X28),"0")+IFERROR(IF(X29="",0,X29),"0")+IFERROR(IF(X30="",0,X30),"0")+IFERROR(IF(X31="",0,X31),"0")+IFERROR(IF(X32="",0,X32),"0")</f>
        <v/>
      </c>
      <c r="Y33" s="697" t="n"/>
      <c r="Z33" s="697" t="n"/>
    </row>
    <row r="34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694" t="n"/>
      <c r="N34" s="695" t="inlineStr">
        <is>
          <t>Итого</t>
        </is>
      </c>
      <c r="O34" s="665" t="n"/>
      <c r="P34" s="665" t="n"/>
      <c r="Q34" s="665" t="n"/>
      <c r="R34" s="665" t="n"/>
      <c r="S34" s="665" t="n"/>
      <c r="T34" s="666" t="n"/>
      <c r="U34" s="43" t="inlineStr">
        <is>
          <t>кг</t>
        </is>
      </c>
      <c r="V34" s="696">
        <f>IFERROR(SUM(V26:V32),"0")</f>
        <v/>
      </c>
      <c r="W34" s="696">
        <f>IFERROR(SUM(W26:W32),"0")</f>
        <v/>
      </c>
      <c r="X34" s="43" t="n"/>
      <c r="Y34" s="697" t="n"/>
      <c r="Z34" s="697" t="n"/>
    </row>
    <row r="35" ht="14.25" customHeight="1">
      <c r="A35" s="340" t="inlineStr">
        <is>
          <t>Сырокопченые колбасы</t>
        </is>
      </c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  <c r="M35" s="323" t="n"/>
      <c r="N35" s="323" t="n"/>
      <c r="O35" s="323" t="n"/>
      <c r="P35" s="323" t="n"/>
      <c r="Q35" s="323" t="n"/>
      <c r="R35" s="323" t="n"/>
      <c r="S35" s="323" t="n"/>
      <c r="T35" s="323" t="n"/>
      <c r="U35" s="323" t="n"/>
      <c r="V35" s="323" t="n"/>
      <c r="W35" s="323" t="n"/>
      <c r="X35" s="323" t="n"/>
      <c r="Y35" s="340" t="n"/>
      <c r="Z35" s="340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5" t="n">
        <v>4607091388503</v>
      </c>
      <c r="E36" s="657" t="n"/>
      <c r="F36" s="689" t="n">
        <v>0.05</v>
      </c>
      <c r="G36" s="38" t="n">
        <v>12</v>
      </c>
      <c r="H36" s="689" t="n">
        <v>0.6</v>
      </c>
      <c r="I36" s="68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1" t="n"/>
      <c r="P36" s="691" t="n"/>
      <c r="Q36" s="691" t="n"/>
      <c r="R36" s="657" t="n"/>
      <c r="S36" s="40" t="inlineStr"/>
      <c r="T36" s="40" t="inlineStr"/>
      <c r="U36" s="41" t="inlineStr">
        <is>
          <t>кг</t>
        </is>
      </c>
      <c r="V36" s="692" t="n">
        <v>0</v>
      </c>
      <c r="W36" s="69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0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кор</t>
        </is>
      </c>
      <c r="V37" s="696">
        <f>IFERROR(V36/H36,"0")</f>
        <v/>
      </c>
      <c r="W37" s="696">
        <f>IFERROR(W36/H36,"0")</f>
        <v/>
      </c>
      <c r="X37" s="696">
        <f>IFERROR(IF(X36="",0,X36),"0")</f>
        <v/>
      </c>
      <c r="Y37" s="697" t="n"/>
      <c r="Z37" s="697" t="n"/>
    </row>
    <row r="38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694" t="n"/>
      <c r="N38" s="695" t="inlineStr">
        <is>
          <t>Итого</t>
        </is>
      </c>
      <c r="O38" s="665" t="n"/>
      <c r="P38" s="665" t="n"/>
      <c r="Q38" s="665" t="n"/>
      <c r="R38" s="665" t="n"/>
      <c r="S38" s="665" t="n"/>
      <c r="T38" s="666" t="n"/>
      <c r="U38" s="43" t="inlineStr">
        <is>
          <t>кг</t>
        </is>
      </c>
      <c r="V38" s="696">
        <f>IFERROR(SUM(V36:V36),"0")</f>
        <v/>
      </c>
      <c r="W38" s="696">
        <f>IFERROR(SUM(W36:W36),"0")</f>
        <v/>
      </c>
      <c r="X38" s="43" t="n"/>
      <c r="Y38" s="697" t="n"/>
      <c r="Z38" s="697" t="n"/>
    </row>
    <row r="39" ht="14.25" customHeight="1">
      <c r="A39" s="340" t="inlineStr">
        <is>
          <t>Продукты из мяса птицы копчено-вареные</t>
        </is>
      </c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  <c r="M39" s="323" t="n"/>
      <c r="N39" s="323" t="n"/>
      <c r="O39" s="323" t="n"/>
      <c r="P39" s="323" t="n"/>
      <c r="Q39" s="323" t="n"/>
      <c r="R39" s="323" t="n"/>
      <c r="S39" s="323" t="n"/>
      <c r="T39" s="323" t="n"/>
      <c r="U39" s="323" t="n"/>
      <c r="V39" s="323" t="n"/>
      <c r="W39" s="323" t="n"/>
      <c r="X39" s="323" t="n"/>
      <c r="Y39" s="340" t="n"/>
      <c r="Z39" s="34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5" t="n">
        <v>4607091388282</v>
      </c>
      <c r="E40" s="657" t="n"/>
      <c r="F40" s="689" t="n">
        <v>0.3</v>
      </c>
      <c r="G40" s="38" t="n">
        <v>6</v>
      </c>
      <c r="H40" s="689" t="n">
        <v>1.8</v>
      </c>
      <c r="I40" s="68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1" t="n"/>
      <c r="P40" s="691" t="n"/>
      <c r="Q40" s="691" t="n"/>
      <c r="R40" s="657" t="n"/>
      <c r="S40" s="40" t="inlineStr"/>
      <c r="T40" s="40" t="inlineStr"/>
      <c r="U40" s="41" t="inlineStr">
        <is>
          <t>кг</t>
        </is>
      </c>
      <c r="V40" s="692" t="n">
        <v>0</v>
      </c>
      <c r="W40" s="69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0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кор</t>
        </is>
      </c>
      <c r="V41" s="696">
        <f>IFERROR(V40/H40,"0")</f>
        <v/>
      </c>
      <c r="W41" s="696">
        <f>IFERROR(W40/H40,"0")</f>
        <v/>
      </c>
      <c r="X41" s="696">
        <f>IFERROR(IF(X40="",0,X40),"0")</f>
        <v/>
      </c>
      <c r="Y41" s="697" t="n"/>
      <c r="Z41" s="697" t="n"/>
    </row>
    <row r="42">
      <c r="A42" s="323" t="n"/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694" t="n"/>
      <c r="N42" s="695" t="inlineStr">
        <is>
          <t>Итого</t>
        </is>
      </c>
      <c r="O42" s="665" t="n"/>
      <c r="P42" s="665" t="n"/>
      <c r="Q42" s="665" t="n"/>
      <c r="R42" s="665" t="n"/>
      <c r="S42" s="665" t="n"/>
      <c r="T42" s="666" t="n"/>
      <c r="U42" s="43" t="inlineStr">
        <is>
          <t>кг</t>
        </is>
      </c>
      <c r="V42" s="696">
        <f>IFERROR(SUM(V40:V40),"0")</f>
        <v/>
      </c>
      <c r="W42" s="696">
        <f>IFERROR(SUM(W40:W40),"0")</f>
        <v/>
      </c>
      <c r="X42" s="43" t="n"/>
      <c r="Y42" s="697" t="n"/>
      <c r="Z42" s="697" t="n"/>
    </row>
    <row r="43" ht="14.25" customHeight="1">
      <c r="A43" s="340" t="inlineStr">
        <is>
          <t>Сыровяленые колбасы</t>
        </is>
      </c>
      <c r="B43" s="323" t="n"/>
      <c r="C43" s="323" t="n"/>
      <c r="D43" s="323" t="n"/>
      <c r="E43" s="323" t="n"/>
      <c r="F43" s="323" t="n"/>
      <c r="G43" s="323" t="n"/>
      <c r="H43" s="323" t="n"/>
      <c r="I43" s="323" t="n"/>
      <c r="J43" s="323" t="n"/>
      <c r="K43" s="323" t="n"/>
      <c r="L43" s="323" t="n"/>
      <c r="M43" s="323" t="n"/>
      <c r="N43" s="323" t="n"/>
      <c r="O43" s="323" t="n"/>
      <c r="P43" s="323" t="n"/>
      <c r="Q43" s="323" t="n"/>
      <c r="R43" s="323" t="n"/>
      <c r="S43" s="323" t="n"/>
      <c r="T43" s="323" t="n"/>
      <c r="U43" s="323" t="n"/>
      <c r="V43" s="323" t="n"/>
      <c r="W43" s="323" t="n"/>
      <c r="X43" s="323" t="n"/>
      <c r="Y43" s="340" t="n"/>
      <c r="Z43" s="34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5" t="n">
        <v>4607091389111</v>
      </c>
      <c r="E44" s="657" t="n"/>
      <c r="F44" s="689" t="n">
        <v>0.025</v>
      </c>
      <c r="G44" s="38" t="n">
        <v>10</v>
      </c>
      <c r="H44" s="689" t="n">
        <v>0.25</v>
      </c>
      <c r="I44" s="68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1" t="n"/>
      <c r="P44" s="691" t="n"/>
      <c r="Q44" s="691" t="n"/>
      <c r="R44" s="657" t="n"/>
      <c r="S44" s="40" t="inlineStr"/>
      <c r="T44" s="40" t="inlineStr"/>
      <c r="U44" s="41" t="inlineStr">
        <is>
          <t>кг</t>
        </is>
      </c>
      <c r="V44" s="692" t="n">
        <v>0</v>
      </c>
      <c r="W44" s="69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0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кор</t>
        </is>
      </c>
      <c r="V45" s="696">
        <f>IFERROR(V44/H44,"0")</f>
        <v/>
      </c>
      <c r="W45" s="696">
        <f>IFERROR(W44/H44,"0")</f>
        <v/>
      </c>
      <c r="X45" s="696">
        <f>IFERROR(IF(X44="",0,X44),"0")</f>
        <v/>
      </c>
      <c r="Y45" s="697" t="n"/>
      <c r="Z45" s="697" t="n"/>
    </row>
    <row r="46">
      <c r="A46" s="323" t="n"/>
      <c r="B46" s="323" t="n"/>
      <c r="C46" s="323" t="n"/>
      <c r="D46" s="323" t="n"/>
      <c r="E46" s="323" t="n"/>
      <c r="F46" s="323" t="n"/>
      <c r="G46" s="323" t="n"/>
      <c r="H46" s="323" t="n"/>
      <c r="I46" s="323" t="n"/>
      <c r="J46" s="323" t="n"/>
      <c r="K46" s="323" t="n"/>
      <c r="L46" s="323" t="n"/>
      <c r="M46" s="694" t="n"/>
      <c r="N46" s="695" t="inlineStr">
        <is>
          <t>Итого</t>
        </is>
      </c>
      <c r="O46" s="665" t="n"/>
      <c r="P46" s="665" t="n"/>
      <c r="Q46" s="665" t="n"/>
      <c r="R46" s="665" t="n"/>
      <c r="S46" s="665" t="n"/>
      <c r="T46" s="666" t="n"/>
      <c r="U46" s="43" t="inlineStr">
        <is>
          <t>кг</t>
        </is>
      </c>
      <c r="V46" s="696">
        <f>IFERROR(SUM(V44:V44),"0")</f>
        <v/>
      </c>
      <c r="W46" s="696">
        <f>IFERROR(SUM(W44:W44),"0")</f>
        <v/>
      </c>
      <c r="X46" s="43" t="n"/>
      <c r="Y46" s="697" t="n"/>
      <c r="Z46" s="697" t="n"/>
    </row>
    <row r="47" ht="27.75" customHeight="1">
      <c r="A47" s="351" t="inlineStr">
        <is>
          <t>Вязанка</t>
        </is>
      </c>
      <c r="B47" s="688" t="n"/>
      <c r="C47" s="688" t="n"/>
      <c r="D47" s="688" t="n"/>
      <c r="E47" s="688" t="n"/>
      <c r="F47" s="688" t="n"/>
      <c r="G47" s="688" t="n"/>
      <c r="H47" s="688" t="n"/>
      <c r="I47" s="688" t="n"/>
      <c r="J47" s="688" t="n"/>
      <c r="K47" s="688" t="n"/>
      <c r="L47" s="688" t="n"/>
      <c r="M47" s="688" t="n"/>
      <c r="N47" s="688" t="n"/>
      <c r="O47" s="688" t="n"/>
      <c r="P47" s="688" t="n"/>
      <c r="Q47" s="688" t="n"/>
      <c r="R47" s="688" t="n"/>
      <c r="S47" s="688" t="n"/>
      <c r="T47" s="688" t="n"/>
      <c r="U47" s="688" t="n"/>
      <c r="V47" s="688" t="n"/>
      <c r="W47" s="688" t="n"/>
      <c r="X47" s="688" t="n"/>
      <c r="Y47" s="55" t="n"/>
      <c r="Z47" s="55" t="n"/>
    </row>
    <row r="48" ht="16.5" customHeight="1">
      <c r="A48" s="339" t="inlineStr">
        <is>
          <t>Столичная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39" t="n"/>
      <c r="Z48" s="339" t="n"/>
    </row>
    <row r="49" ht="14.25" customHeight="1">
      <c r="A49" s="340" t="inlineStr">
        <is>
          <t>Ветчины</t>
        </is>
      </c>
      <c r="B49" s="323" t="n"/>
      <c r="C49" s="323" t="n"/>
      <c r="D49" s="323" t="n"/>
      <c r="E49" s="323" t="n"/>
      <c r="F49" s="323" t="n"/>
      <c r="G49" s="323" t="n"/>
      <c r="H49" s="323" t="n"/>
      <c r="I49" s="323" t="n"/>
      <c r="J49" s="323" t="n"/>
      <c r="K49" s="323" t="n"/>
      <c r="L49" s="323" t="n"/>
      <c r="M49" s="323" t="n"/>
      <c r="N49" s="323" t="n"/>
      <c r="O49" s="323" t="n"/>
      <c r="P49" s="323" t="n"/>
      <c r="Q49" s="323" t="n"/>
      <c r="R49" s="323" t="n"/>
      <c r="S49" s="323" t="n"/>
      <c r="T49" s="323" t="n"/>
      <c r="U49" s="323" t="n"/>
      <c r="V49" s="323" t="n"/>
      <c r="W49" s="323" t="n"/>
      <c r="X49" s="323" t="n"/>
      <c r="Y49" s="340" t="n"/>
      <c r="Z49" s="34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5" t="n">
        <v>4680115881440</v>
      </c>
      <c r="E50" s="657" t="n"/>
      <c r="F50" s="689" t="n">
        <v>1.35</v>
      </c>
      <c r="G50" s="38" t="n">
        <v>8</v>
      </c>
      <c r="H50" s="689" t="n">
        <v>10.8</v>
      </c>
      <c r="I50" s="68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HYPERLINK("https://abi.ru/products/Охлажденные/Вязанка/Столичная/Ветчины/P003234/","Ветчины «Филейская» Весовые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56</v>
      </c>
      <c r="W50" s="69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5" t="n">
        <v>4680115881433</v>
      </c>
      <c r="E51" s="657" t="n"/>
      <c r="F51" s="689" t="n">
        <v>0.45</v>
      </c>
      <c r="G51" s="38" t="n">
        <v>6</v>
      </c>
      <c r="H51" s="689" t="n">
        <v>2.7</v>
      </c>
      <c r="I51" s="68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9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1" t="n"/>
      <c r="P51" s="691" t="n"/>
      <c r="Q51" s="691" t="n"/>
      <c r="R51" s="657" t="n"/>
      <c r="S51" s="40" t="inlineStr"/>
      <c r="T51" s="40" t="inlineStr"/>
      <c r="U51" s="41" t="inlineStr">
        <is>
          <t>кг</t>
        </is>
      </c>
      <c r="V51" s="692" t="n">
        <v>39.6</v>
      </c>
      <c r="W51" s="69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0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кор</t>
        </is>
      </c>
      <c r="V52" s="696">
        <f>IFERROR(V50/H50,"0")+IFERROR(V51/H51,"0")</f>
        <v/>
      </c>
      <c r="W52" s="696">
        <f>IFERROR(W50/H50,"0")+IFERROR(W51/H51,"0")</f>
        <v/>
      </c>
      <c r="X52" s="696">
        <f>IFERROR(IF(X50="",0,X50),"0")+IFERROR(IF(X51="",0,X51),"0")</f>
        <v/>
      </c>
      <c r="Y52" s="697" t="n"/>
      <c r="Z52" s="697" t="n"/>
    </row>
    <row r="53">
      <c r="A53" s="323" t="n"/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694" t="n"/>
      <c r="N53" s="695" t="inlineStr">
        <is>
          <t>Итого</t>
        </is>
      </c>
      <c r="O53" s="665" t="n"/>
      <c r="P53" s="665" t="n"/>
      <c r="Q53" s="665" t="n"/>
      <c r="R53" s="665" t="n"/>
      <c r="S53" s="665" t="n"/>
      <c r="T53" s="666" t="n"/>
      <c r="U53" s="43" t="inlineStr">
        <is>
          <t>кг</t>
        </is>
      </c>
      <c r="V53" s="696">
        <f>IFERROR(SUM(V50:V51),"0")</f>
        <v/>
      </c>
      <c r="W53" s="696">
        <f>IFERROR(SUM(W50:W51),"0")</f>
        <v/>
      </c>
      <c r="X53" s="43" t="n"/>
      <c r="Y53" s="697" t="n"/>
      <c r="Z53" s="697" t="n"/>
    </row>
    <row r="54" ht="16.5" customHeight="1">
      <c r="A54" s="339" t="inlineStr">
        <is>
          <t>Классическая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39" t="n"/>
      <c r="Z54" s="339" t="n"/>
    </row>
    <row r="55" ht="14.25" customHeight="1">
      <c r="A55" s="340" t="inlineStr">
        <is>
          <t>Вареные колбасы</t>
        </is>
      </c>
      <c r="B55" s="323" t="n"/>
      <c r="C55" s="323" t="n"/>
      <c r="D55" s="323" t="n"/>
      <c r="E55" s="323" t="n"/>
      <c r="F55" s="323" t="n"/>
      <c r="G55" s="323" t="n"/>
      <c r="H55" s="323" t="n"/>
      <c r="I55" s="323" t="n"/>
      <c r="J55" s="323" t="n"/>
      <c r="K55" s="323" t="n"/>
      <c r="L55" s="323" t="n"/>
      <c r="M55" s="323" t="n"/>
      <c r="N55" s="323" t="n"/>
      <c r="O55" s="323" t="n"/>
      <c r="P55" s="323" t="n"/>
      <c r="Q55" s="323" t="n"/>
      <c r="R55" s="323" t="n"/>
      <c r="S55" s="323" t="n"/>
      <c r="T55" s="323" t="n"/>
      <c r="U55" s="323" t="n"/>
      <c r="V55" s="323" t="n"/>
      <c r="W55" s="323" t="n"/>
      <c r="X55" s="323" t="n"/>
      <c r="Y55" s="340" t="n"/>
      <c r="Z55" s="34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280</v>
      </c>
      <c r="W56" s="69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35" t="n">
        <v>4680115881426</v>
      </c>
      <c r="E57" s="657" t="n"/>
      <c r="F57" s="689" t="n">
        <v>1.35</v>
      </c>
      <c r="G57" s="38" t="n">
        <v>8</v>
      </c>
      <c r="H57" s="689" t="n">
        <v>10.8</v>
      </c>
      <c r="I57" s="68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1" t="inlineStr">
        <is>
          <t>Вареные колбасы «Филейская» Весовые Вектор ТМ «Вязанка»</t>
        </is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5" t="n">
        <v>4680115881419</v>
      </c>
      <c r="E58" s="657" t="n"/>
      <c r="F58" s="689" t="n">
        <v>0.45</v>
      </c>
      <c r="G58" s="38" t="n">
        <v>10</v>
      </c>
      <c r="H58" s="689" t="n">
        <v>4.5</v>
      </c>
      <c r="I58" s="68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409.5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5" t="n">
        <v>4680115881525</v>
      </c>
      <c r="E59" s="657" t="n"/>
      <c r="F59" s="689" t="n">
        <v>0.4</v>
      </c>
      <c r="G59" s="38" t="n">
        <v>10</v>
      </c>
      <c r="H59" s="689" t="n">
        <v>4</v>
      </c>
      <c r="I59" s="68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3" t="inlineStr">
        <is>
          <t>Колбаса вареная Филейская ТМ Вязанка ТС Классическая полиамид ф/в 0,4 кг</t>
        </is>
      </c>
      <c r="O59" s="691" t="n"/>
      <c r="P59" s="691" t="n"/>
      <c r="Q59" s="691" t="n"/>
      <c r="R59" s="657" t="n"/>
      <c r="S59" s="40" t="inlineStr"/>
      <c r="T59" s="40" t="inlineStr"/>
      <c r="U59" s="41" t="inlineStr">
        <is>
          <t>кг</t>
        </is>
      </c>
      <c r="V59" s="692" t="n">
        <v>0</v>
      </c>
      <c r="W59" s="69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0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кор</t>
        </is>
      </c>
      <c r="V60" s="696">
        <f>IFERROR(V56/H56,"0")+IFERROR(V57/H57,"0")+IFERROR(V58/H58,"0")+IFERROR(V59/H59,"0")</f>
        <v/>
      </c>
      <c r="W60" s="696">
        <f>IFERROR(W56/H56,"0")+IFERROR(W57/H57,"0")+IFERROR(W58/H58,"0")+IFERROR(W59/H59,"0")</f>
        <v/>
      </c>
      <c r="X60" s="696">
        <f>IFERROR(IF(X56="",0,X56),"0")+IFERROR(IF(X57="",0,X57),"0")+IFERROR(IF(X58="",0,X58),"0")+IFERROR(IF(X59="",0,X59),"0")</f>
        <v/>
      </c>
      <c r="Y60" s="697" t="n"/>
      <c r="Z60" s="697" t="n"/>
    </row>
    <row r="61">
      <c r="A61" s="323" t="n"/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694" t="n"/>
      <c r="N61" s="695" t="inlineStr">
        <is>
          <t>Итого</t>
        </is>
      </c>
      <c r="O61" s="665" t="n"/>
      <c r="P61" s="665" t="n"/>
      <c r="Q61" s="665" t="n"/>
      <c r="R61" s="665" t="n"/>
      <c r="S61" s="665" t="n"/>
      <c r="T61" s="666" t="n"/>
      <c r="U61" s="43" t="inlineStr">
        <is>
          <t>кг</t>
        </is>
      </c>
      <c r="V61" s="696">
        <f>IFERROR(SUM(V56:V59),"0")</f>
        <v/>
      </c>
      <c r="W61" s="696">
        <f>IFERROR(SUM(W56:W59),"0")</f>
        <v/>
      </c>
      <c r="X61" s="43" t="n"/>
      <c r="Y61" s="697" t="n"/>
      <c r="Z61" s="697" t="n"/>
    </row>
    <row r="62" ht="16.5" customHeight="1">
      <c r="A62" s="339" t="inlineStr">
        <is>
          <t>Вязанка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39" t="n"/>
      <c r="Z62" s="339" t="n"/>
    </row>
    <row r="63" ht="14.25" customHeight="1">
      <c r="A63" s="340" t="inlineStr">
        <is>
          <t>Вареные колбасы</t>
        </is>
      </c>
      <c r="B63" s="323" t="n"/>
      <c r="C63" s="323" t="n"/>
      <c r="D63" s="323" t="n"/>
      <c r="E63" s="323" t="n"/>
      <c r="F63" s="323" t="n"/>
      <c r="G63" s="323" t="n"/>
      <c r="H63" s="323" t="n"/>
      <c r="I63" s="323" t="n"/>
      <c r="J63" s="323" t="n"/>
      <c r="K63" s="323" t="n"/>
      <c r="L63" s="323" t="n"/>
      <c r="M63" s="323" t="n"/>
      <c r="N63" s="323" t="n"/>
      <c r="O63" s="323" t="n"/>
      <c r="P63" s="323" t="n"/>
      <c r="Q63" s="323" t="n"/>
      <c r="R63" s="323" t="n"/>
      <c r="S63" s="323" t="n"/>
      <c r="T63" s="323" t="n"/>
      <c r="U63" s="323" t="n"/>
      <c r="V63" s="323" t="n"/>
      <c r="W63" s="323" t="n"/>
      <c r="X63" s="323" t="n"/>
      <c r="Y63" s="340" t="n"/>
      <c r="Z63" s="340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5" t="n">
        <v>4607091382945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4" t="inlineStr">
        <is>
          <t>Вареные колбасы «Вязанка со шпиком»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25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35" t="n">
        <v>4607091385670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35" t="n">
        <v>4607091385670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6" t="inlineStr">
        <is>
          <t>Вареные колбасы «Докторская ГОСТ» Весовые Вектор УВВ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90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5" t="n">
        <v>4680115881327</v>
      </c>
      <c r="E67" s="657" t="n"/>
      <c r="F67" s="689" t="n">
        <v>1.35</v>
      </c>
      <c r="G67" s="38" t="n">
        <v>8</v>
      </c>
      <c r="H67" s="689" t="n">
        <v>10.8</v>
      </c>
      <c r="I67" s="68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1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130</v>
      </c>
      <c r="W67" s="69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5" t="n">
        <v>4680115882133</v>
      </c>
      <c r="E68" s="657" t="n"/>
      <c r="F68" s="689" t="n">
        <v>1.4</v>
      </c>
      <c r="G68" s="38" t="n">
        <v>8</v>
      </c>
      <c r="H68" s="689" t="n">
        <v>11.2</v>
      </c>
      <c r="I68" s="68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18" t="inlineStr">
        <is>
          <t>Вареные колбасы «Сливушка» Вес П/а ТМ «Вязанка»</t>
        </is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48</v>
      </c>
      <c r="W68" s="69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5" t="n">
        <v>4607091382952</v>
      </c>
      <c r="E69" s="657" t="n"/>
      <c r="F69" s="689" t="n">
        <v>0.5</v>
      </c>
      <c r="G69" s="38" t="n">
        <v>6</v>
      </c>
      <c r="H69" s="689" t="n">
        <v>3</v>
      </c>
      <c r="I69" s="689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1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25</v>
      </c>
      <c r="W69" s="693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5" t="n">
        <v>4607091385687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240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35" t="n">
        <v>4680115882539</v>
      </c>
      <c r="E71" s="657" t="n"/>
      <c r="F71" s="689" t="n">
        <v>0.37</v>
      </c>
      <c r="G71" s="38" t="n">
        <v>10</v>
      </c>
      <c r="H71" s="689" t="n">
        <v>3.7</v>
      </c>
      <c r="I71" s="68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5" t="n">
        <v>4607091384604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5" t="n">
        <v>4680115880283</v>
      </c>
      <c r="E73" s="657" t="n"/>
      <c r="F73" s="689" t="n">
        <v>0.6</v>
      </c>
      <c r="G73" s="38" t="n">
        <v>8</v>
      </c>
      <c r="H73" s="689" t="n">
        <v>4.8</v>
      </c>
      <c r="I73" s="689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5" t="n">
        <v>4680115881518</v>
      </c>
      <c r="E74" s="657" t="n"/>
      <c r="F74" s="689" t="n">
        <v>0.4</v>
      </c>
      <c r="G74" s="38" t="n">
        <v>10</v>
      </c>
      <c r="H74" s="689" t="n">
        <v>4</v>
      </c>
      <c r="I74" s="68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5" t="n">
        <v>4680115881303</v>
      </c>
      <c r="E75" s="657" t="n"/>
      <c r="F75" s="689" t="n">
        <v>0.45</v>
      </c>
      <c r="G75" s="38" t="n">
        <v>10</v>
      </c>
      <c r="H75" s="689" t="n">
        <v>4.5</v>
      </c>
      <c r="I75" s="68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189</v>
      </c>
      <c r="W75" s="69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252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IFERROR(SUM(V64:V80),"0")</f>
        <v/>
      </c>
      <c r="W82" s="696">
        <f>IFERROR(SUM(W64:W80),"0")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0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178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110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0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104.4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69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76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35" t="n">
        <v>4680115881532</v>
      </c>
      <c r="E123" s="657" t="n"/>
      <c r="F123" s="689" t="n">
        <v>1.4</v>
      </c>
      <c r="G123" s="38" t="n">
        <v>6</v>
      </c>
      <c r="H123" s="689" t="n">
        <v>8.4</v>
      </c>
      <c r="I123" s="68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761" t="inlineStr">
        <is>
          <t>Сардельки «Филейские» Весовые н/о мгс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5" t="n">
        <v>4680115882652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 t="inlineStr">
        <is>
          <t>Сардельки «Сливушки с сыром #минидельки» ф/в 0,33 айпил ТМ «Вязанка»</t>
        </is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5" t="n">
        <v>4680115880238</v>
      </c>
      <c r="E125" s="657" t="n"/>
      <c r="F125" s="689" t="n">
        <v>0.33</v>
      </c>
      <c r="G125" s="38" t="n">
        <v>6</v>
      </c>
      <c r="H125" s="689" t="n">
        <v>1.98</v>
      </c>
      <c r="I125" s="68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5" t="n">
        <v>4680115881464</v>
      </c>
      <c r="E126" s="657" t="n"/>
      <c r="F126" s="689" t="n">
        <v>0.4</v>
      </c>
      <c r="G126" s="38" t="n">
        <v>6</v>
      </c>
      <c r="H126" s="689" t="n">
        <v>2.4</v>
      </c>
      <c r="I126" s="68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4" t="inlineStr">
        <is>
          <t>Сардельки «Филейские» Фикс.вес 0,4 NDX мгс ТМ «Вязанка»</t>
        </is>
      </c>
      <c r="O126" s="691" t="n"/>
      <c r="P126" s="691" t="n"/>
      <c r="Q126" s="691" t="n"/>
      <c r="R126" s="657" t="n"/>
      <c r="S126" s="40" t="inlineStr"/>
      <c r="T126" s="40" t="inlineStr"/>
      <c r="U126" s="41" t="inlineStr">
        <is>
          <t>кг</t>
        </is>
      </c>
      <c r="V126" s="692" t="n">
        <v>0</v>
      </c>
      <c r="W126" s="69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0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кор</t>
        </is>
      </c>
      <c r="V127" s="696">
        <f>IFERROR(V121/H121,"0")+IFERROR(V122/H122,"0")+IFERROR(V123/H123,"0")+IFERROR(V124/H124,"0")+IFERROR(V125/H125,"0")+IFERROR(V126/H126,"0")</f>
        <v/>
      </c>
      <c r="W127" s="696">
        <f>IFERROR(W121/H121,"0")+IFERROR(W122/H122,"0")+IFERROR(W123/H123,"0")+IFERROR(W124/H124,"0")+IFERROR(W125/H125,"0")+IFERROR(W126/H126,"0")</f>
        <v/>
      </c>
      <c r="X127" s="696">
        <f>IFERROR(IF(X121="",0,X121),"0")+IFERROR(IF(X122="",0,X122),"0")+IFERROR(IF(X123="",0,X123),"0")+IFERROR(IF(X124="",0,X124),"0")+IFERROR(IF(X125="",0,X125),"0")+IFERROR(IF(X126="",0,X126),"0")</f>
        <v/>
      </c>
      <c r="Y127" s="697" t="n"/>
      <c r="Z127" s="697" t="n"/>
    </row>
    <row r="128">
      <c r="A128" s="323" t="n"/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694" t="n"/>
      <c r="N128" s="695" t="inlineStr">
        <is>
          <t>Итого</t>
        </is>
      </c>
      <c r="O128" s="665" t="n"/>
      <c r="P128" s="665" t="n"/>
      <c r="Q128" s="665" t="n"/>
      <c r="R128" s="665" t="n"/>
      <c r="S128" s="665" t="n"/>
      <c r="T128" s="666" t="n"/>
      <c r="U128" s="43" t="inlineStr">
        <is>
          <t>кг</t>
        </is>
      </c>
      <c r="V128" s="696">
        <f>IFERROR(SUM(V121:V126),"0")</f>
        <v/>
      </c>
      <c r="W128" s="696">
        <f>IFERROR(SUM(W121:W126),"0")</f>
        <v/>
      </c>
      <c r="X128" s="43" t="n"/>
      <c r="Y128" s="697" t="n"/>
      <c r="Z128" s="697" t="n"/>
    </row>
    <row r="129" ht="16.5" customHeight="1">
      <c r="A129" s="339" t="inlineStr">
        <is>
          <t>Сливушки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39" t="n"/>
      <c r="Z129" s="339" t="n"/>
    </row>
    <row r="130" ht="14.25" customHeight="1">
      <c r="A130" s="340" t="inlineStr">
        <is>
          <t>Сосиски</t>
        </is>
      </c>
      <c r="B130" s="323" t="n"/>
      <c r="C130" s="323" t="n"/>
      <c r="D130" s="323" t="n"/>
      <c r="E130" s="323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323" t="n"/>
      <c r="Q130" s="323" t="n"/>
      <c r="R130" s="323" t="n"/>
      <c r="S130" s="323" t="n"/>
      <c r="T130" s="323" t="n"/>
      <c r="U130" s="323" t="n"/>
      <c r="V130" s="323" t="n"/>
      <c r="W130" s="323" t="n"/>
      <c r="X130" s="323" t="n"/>
      <c r="Y130" s="340" t="n"/>
      <c r="Z130" s="340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5" t="n">
        <v>4607091385168</v>
      </c>
      <c r="E131" s="657" t="n"/>
      <c r="F131" s="689" t="n">
        <v>1.4</v>
      </c>
      <c r="G131" s="38" t="n">
        <v>6</v>
      </c>
      <c r="H131" s="689" t="n">
        <v>8.4</v>
      </c>
      <c r="I131" s="689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5" t="inlineStr">
        <is>
          <t>Сосиски «Вязанка Сливочные» Весовые П/а мгс ТМ «Вязанка»</t>
        </is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250</v>
      </c>
      <c r="W131" s="69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5" t="n">
        <v>4607091383256</v>
      </c>
      <c r="E132" s="657" t="n"/>
      <c r="F132" s="689" t="n">
        <v>0.33</v>
      </c>
      <c r="G132" s="38" t="n">
        <v>6</v>
      </c>
      <c r="H132" s="689" t="n">
        <v>1.98</v>
      </c>
      <c r="I132" s="689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5" t="n">
        <v>4607091385748</v>
      </c>
      <c r="E133" s="657" t="n"/>
      <c r="F133" s="689" t="n">
        <v>0.45</v>
      </c>
      <c r="G133" s="38" t="n">
        <v>6</v>
      </c>
      <c r="H133" s="689" t="n">
        <v>2.7</v>
      </c>
      <c r="I133" s="689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67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1" t="n"/>
      <c r="P133" s="691" t="n"/>
      <c r="Q133" s="691" t="n"/>
      <c r="R133" s="657" t="n"/>
      <c r="S133" s="40" t="inlineStr"/>
      <c r="T133" s="40" t="inlineStr"/>
      <c r="U133" s="41" t="inlineStr">
        <is>
          <t>кг</t>
        </is>
      </c>
      <c r="V133" s="692" t="n">
        <v>99</v>
      </c>
      <c r="W133" s="69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0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кор</t>
        </is>
      </c>
      <c r="V134" s="696">
        <f>IFERROR(V131/H131,"0")+IFERROR(V132/H132,"0")+IFERROR(V133/H133,"0")</f>
        <v/>
      </c>
      <c r="W134" s="696">
        <f>IFERROR(W131/H131,"0")+IFERROR(W132/H132,"0")+IFERROR(W133/H133,"0")</f>
        <v/>
      </c>
      <c r="X134" s="696">
        <f>IFERROR(IF(X131="",0,X131),"0")+IFERROR(IF(X132="",0,X132),"0")+IFERROR(IF(X133="",0,X133),"0")</f>
        <v/>
      </c>
      <c r="Y134" s="697" t="n"/>
      <c r="Z134" s="697" t="n"/>
    </row>
    <row r="135">
      <c r="A135" s="323" t="n"/>
      <c r="B135" s="323" t="n"/>
      <c r="C135" s="323" t="n"/>
      <c r="D135" s="323" t="n"/>
      <c r="E135" s="323" t="n"/>
      <c r="F135" s="323" t="n"/>
      <c r="G135" s="323" t="n"/>
      <c r="H135" s="323" t="n"/>
      <c r="I135" s="323" t="n"/>
      <c r="J135" s="323" t="n"/>
      <c r="K135" s="323" t="n"/>
      <c r="L135" s="323" t="n"/>
      <c r="M135" s="694" t="n"/>
      <c r="N135" s="695" t="inlineStr">
        <is>
          <t>Итого</t>
        </is>
      </c>
      <c r="O135" s="665" t="n"/>
      <c r="P135" s="665" t="n"/>
      <c r="Q135" s="665" t="n"/>
      <c r="R135" s="665" t="n"/>
      <c r="S135" s="665" t="n"/>
      <c r="T135" s="666" t="n"/>
      <c r="U135" s="43" t="inlineStr">
        <is>
          <t>кг</t>
        </is>
      </c>
      <c r="V135" s="696">
        <f>IFERROR(SUM(V131:V133),"0")</f>
        <v/>
      </c>
      <c r="W135" s="696">
        <f>IFERROR(SUM(W131:W133),"0")</f>
        <v/>
      </c>
      <c r="X135" s="43" t="n"/>
      <c r="Y135" s="697" t="n"/>
      <c r="Z135" s="697" t="n"/>
    </row>
    <row r="136" ht="27.75" customHeight="1">
      <c r="A136" s="351" t="inlineStr">
        <is>
          <t>Стародворье</t>
        </is>
      </c>
      <c r="B136" s="688" t="n"/>
      <c r="C136" s="688" t="n"/>
      <c r="D136" s="688" t="n"/>
      <c r="E136" s="688" t="n"/>
      <c r="F136" s="688" t="n"/>
      <c r="G136" s="688" t="n"/>
      <c r="H136" s="688" t="n"/>
      <c r="I136" s="688" t="n"/>
      <c r="J136" s="688" t="n"/>
      <c r="K136" s="688" t="n"/>
      <c r="L136" s="688" t="n"/>
      <c r="M136" s="688" t="n"/>
      <c r="N136" s="688" t="n"/>
      <c r="O136" s="688" t="n"/>
      <c r="P136" s="688" t="n"/>
      <c r="Q136" s="688" t="n"/>
      <c r="R136" s="688" t="n"/>
      <c r="S136" s="688" t="n"/>
      <c r="T136" s="688" t="n"/>
      <c r="U136" s="688" t="n"/>
      <c r="V136" s="688" t="n"/>
      <c r="W136" s="688" t="n"/>
      <c r="X136" s="688" t="n"/>
      <c r="Y136" s="55" t="n"/>
      <c r="Z136" s="55" t="n"/>
    </row>
    <row r="137" ht="16.5" customHeight="1">
      <c r="A137" s="339" t="inlineStr">
        <is>
          <t>Золоченная в печи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39" t="n"/>
      <c r="Z137" s="339" t="n"/>
    </row>
    <row r="138" ht="14.25" customHeight="1">
      <c r="A138" s="340" t="inlineStr">
        <is>
          <t>Вареные колбасы</t>
        </is>
      </c>
      <c r="B138" s="323" t="n"/>
      <c r="C138" s="323" t="n"/>
      <c r="D138" s="323" t="n"/>
      <c r="E138" s="323" t="n"/>
      <c r="F138" s="323" t="n"/>
      <c r="G138" s="323" t="n"/>
      <c r="H138" s="323" t="n"/>
      <c r="I138" s="323" t="n"/>
      <c r="J138" s="323" t="n"/>
      <c r="K138" s="323" t="n"/>
      <c r="L138" s="323" t="n"/>
      <c r="M138" s="323" t="n"/>
      <c r="N138" s="323" t="n"/>
      <c r="O138" s="323" t="n"/>
      <c r="P138" s="323" t="n"/>
      <c r="Q138" s="323" t="n"/>
      <c r="R138" s="323" t="n"/>
      <c r="S138" s="323" t="n"/>
      <c r="T138" s="323" t="n"/>
      <c r="U138" s="323" t="n"/>
      <c r="V138" s="323" t="n"/>
      <c r="W138" s="323" t="n"/>
      <c r="X138" s="323" t="n"/>
      <c r="Y138" s="340" t="n"/>
      <c r="Z138" s="340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5" t="n">
        <v>4607091383423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6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5" t="n">
        <v>4607091381405</v>
      </c>
      <c r="E140" s="657" t="n"/>
      <c r="F140" s="689" t="n">
        <v>1.35</v>
      </c>
      <c r="G140" s="38" t="n">
        <v>8</v>
      </c>
      <c r="H140" s="689" t="n">
        <v>10.8</v>
      </c>
      <c r="I140" s="689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6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5" t="n">
        <v>4607091386516</v>
      </c>
      <c r="E141" s="657" t="n"/>
      <c r="F141" s="689" t="n">
        <v>1.4</v>
      </c>
      <c r="G141" s="38" t="n">
        <v>8</v>
      </c>
      <c r="H141" s="689" t="n">
        <v>11.2</v>
      </c>
      <c r="I141" s="689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1" t="n"/>
      <c r="P141" s="691" t="n"/>
      <c r="Q141" s="691" t="n"/>
      <c r="R141" s="657" t="n"/>
      <c r="S141" s="40" t="inlineStr"/>
      <c r="T141" s="40" t="inlineStr"/>
      <c r="U141" s="41" t="inlineStr">
        <is>
          <t>кг</t>
        </is>
      </c>
      <c r="V141" s="692" t="n">
        <v>0</v>
      </c>
      <c r="W141" s="69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0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кор</t>
        </is>
      </c>
      <c r="V142" s="696">
        <f>IFERROR(V139/H139,"0")+IFERROR(V140/H140,"0")+IFERROR(V141/H141,"0")</f>
        <v/>
      </c>
      <c r="W142" s="696">
        <f>IFERROR(W139/H139,"0")+IFERROR(W140/H140,"0")+IFERROR(W141/H141,"0")</f>
        <v/>
      </c>
      <c r="X142" s="696">
        <f>IFERROR(IF(X139="",0,X139),"0")+IFERROR(IF(X140="",0,X140),"0")+IFERROR(IF(X141="",0,X141),"0")</f>
        <v/>
      </c>
      <c r="Y142" s="697" t="n"/>
      <c r="Z142" s="697" t="n"/>
    </row>
    <row r="143">
      <c r="A143" s="323" t="n"/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694" t="n"/>
      <c r="N143" s="695" t="inlineStr">
        <is>
          <t>Итого</t>
        </is>
      </c>
      <c r="O143" s="665" t="n"/>
      <c r="P143" s="665" t="n"/>
      <c r="Q143" s="665" t="n"/>
      <c r="R143" s="665" t="n"/>
      <c r="S143" s="665" t="n"/>
      <c r="T143" s="666" t="n"/>
      <c r="U143" s="43" t="inlineStr">
        <is>
          <t>кг</t>
        </is>
      </c>
      <c r="V143" s="696">
        <f>IFERROR(SUM(V139:V141),"0")</f>
        <v/>
      </c>
      <c r="W143" s="696">
        <f>IFERROR(SUM(W139:W141),"0")</f>
        <v/>
      </c>
      <c r="X143" s="43" t="n"/>
      <c r="Y143" s="697" t="n"/>
      <c r="Z143" s="697" t="n"/>
    </row>
    <row r="144" ht="16.5" customHeight="1">
      <c r="A144" s="339" t="inlineStr">
        <is>
          <t>Мясорубская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39" t="n"/>
      <c r="Z144" s="339" t="n"/>
    </row>
    <row r="145" ht="14.25" customHeight="1">
      <c r="A145" s="340" t="inlineStr">
        <is>
          <t>Копченые колбасы</t>
        </is>
      </c>
      <c r="B145" s="323" t="n"/>
      <c r="C145" s="323" t="n"/>
      <c r="D145" s="323" t="n"/>
      <c r="E145" s="323" t="n"/>
      <c r="F145" s="323" t="n"/>
      <c r="G145" s="323" t="n"/>
      <c r="H145" s="323" t="n"/>
      <c r="I145" s="323" t="n"/>
      <c r="J145" s="323" t="n"/>
      <c r="K145" s="323" t="n"/>
      <c r="L145" s="323" t="n"/>
      <c r="M145" s="323" t="n"/>
      <c r="N145" s="323" t="n"/>
      <c r="O145" s="323" t="n"/>
      <c r="P145" s="323" t="n"/>
      <c r="Q145" s="323" t="n"/>
      <c r="R145" s="323" t="n"/>
      <c r="S145" s="323" t="n"/>
      <c r="T145" s="323" t="n"/>
      <c r="U145" s="323" t="n"/>
      <c r="V145" s="323" t="n"/>
      <c r="W145" s="323" t="n"/>
      <c r="X145" s="323" t="n"/>
      <c r="Y145" s="340" t="n"/>
      <c r="Z145" s="340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49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66.5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108.5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5" t="n">
        <v>4680115883963</v>
      </c>
      <c r="E154" s="657" t="n"/>
      <c r="F154" s="689" t="n">
        <v>0.28</v>
      </c>
      <c r="G154" s="38" t="n">
        <v>6</v>
      </c>
      <c r="H154" s="689" t="n">
        <v>1.68</v>
      </c>
      <c r="I154" s="689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79" t="inlineStr">
        <is>
          <t>П/к колбасы «Мясорубская» ф/в 0,28 н/о ТМ «Стародворье»</t>
        </is>
      </c>
      <c r="O154" s="691" t="n"/>
      <c r="P154" s="691" t="n"/>
      <c r="Q154" s="691" t="n"/>
      <c r="R154" s="657" t="n"/>
      <c r="S154" s="40" t="inlineStr"/>
      <c r="T154" s="40" t="inlineStr"/>
      <c r="U154" s="41" t="inlineStr">
        <is>
          <t>кг</t>
        </is>
      </c>
      <c r="V154" s="692" t="n">
        <v>0</v>
      </c>
      <c r="W154" s="69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0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кор</t>
        </is>
      </c>
      <c r="V155" s="696">
        <f>IFERROR(V146/H146,"0")+IFERROR(V147/H147,"0")+IFERROR(V148/H148,"0")+IFERROR(V149/H149,"0")+IFERROR(V150/H150,"0")+IFERROR(V151/H151,"0")+IFERROR(V152/H152,"0")+IFERROR(V153/H153,"0")+IFERROR(V154/H154,"0")</f>
        <v/>
      </c>
      <c r="W155" s="696">
        <f>IFERROR(W146/H146,"0")+IFERROR(W147/H147,"0")+IFERROR(W148/H148,"0")+IFERROR(W149/H149,"0")+IFERROR(W150/H150,"0")+IFERROR(W151/H151,"0")+IFERROR(W152/H152,"0")+IFERROR(W153/H153,"0")+IFERROR(W154/H154,"0")</f>
        <v/>
      </c>
      <c r="X155" s="696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697" t="n"/>
      <c r="Z155" s="697" t="n"/>
    </row>
    <row r="156">
      <c r="A156" s="323" t="n"/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694" t="n"/>
      <c r="N156" s="695" t="inlineStr">
        <is>
          <t>Итого</t>
        </is>
      </c>
      <c r="O156" s="665" t="n"/>
      <c r="P156" s="665" t="n"/>
      <c r="Q156" s="665" t="n"/>
      <c r="R156" s="665" t="n"/>
      <c r="S156" s="665" t="n"/>
      <c r="T156" s="666" t="n"/>
      <c r="U156" s="43" t="inlineStr">
        <is>
          <t>кг</t>
        </is>
      </c>
      <c r="V156" s="696">
        <f>IFERROR(SUM(V146:V154),"0")</f>
        <v/>
      </c>
      <c r="W156" s="696">
        <f>IFERROR(SUM(W146:W154),"0")</f>
        <v/>
      </c>
      <c r="X156" s="43" t="n"/>
      <c r="Y156" s="697" t="n"/>
      <c r="Z156" s="697" t="n"/>
    </row>
    <row r="157" ht="16.5" customHeight="1">
      <c r="A157" s="339" t="inlineStr">
        <is>
          <t>Сочинка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39" t="n"/>
      <c r="Z157" s="339" t="n"/>
    </row>
    <row r="158" ht="14.25" customHeight="1">
      <c r="A158" s="340" t="inlineStr">
        <is>
          <t>Вареные колбасы</t>
        </is>
      </c>
      <c r="B158" s="323" t="n"/>
      <c r="C158" s="323" t="n"/>
      <c r="D158" s="323" t="n"/>
      <c r="E158" s="323" t="n"/>
      <c r="F158" s="323" t="n"/>
      <c r="G158" s="323" t="n"/>
      <c r="H158" s="323" t="n"/>
      <c r="I158" s="323" t="n"/>
      <c r="J158" s="323" t="n"/>
      <c r="K158" s="323" t="n"/>
      <c r="L158" s="323" t="n"/>
      <c r="M158" s="323" t="n"/>
      <c r="N158" s="323" t="n"/>
      <c r="O158" s="323" t="n"/>
      <c r="P158" s="323" t="n"/>
      <c r="Q158" s="323" t="n"/>
      <c r="R158" s="323" t="n"/>
      <c r="S158" s="323" t="n"/>
      <c r="T158" s="323" t="n"/>
      <c r="U158" s="323" t="n"/>
      <c r="V158" s="323" t="n"/>
      <c r="W158" s="323" t="n"/>
      <c r="X158" s="323" t="n"/>
      <c r="Y158" s="340" t="n"/>
      <c r="Z158" s="340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5" t="n">
        <v>4680115881402</v>
      </c>
      <c r="E159" s="657" t="n"/>
      <c r="F159" s="689" t="n">
        <v>1.35</v>
      </c>
      <c r="G159" s="38" t="n">
        <v>8</v>
      </c>
      <c r="H159" s="689" t="n">
        <v>10.8</v>
      </c>
      <c r="I159" s="689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5" t="n">
        <v>4680115881396</v>
      </c>
      <c r="E160" s="657" t="n"/>
      <c r="F160" s="689" t="n">
        <v>0.45</v>
      </c>
      <c r="G160" s="38" t="n">
        <v>6</v>
      </c>
      <c r="H160" s="689" t="n">
        <v>2.7</v>
      </c>
      <c r="I160" s="689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1" t="n"/>
      <c r="P160" s="691" t="n"/>
      <c r="Q160" s="691" t="n"/>
      <c r="R160" s="657" t="n"/>
      <c r="S160" s="40" t="inlineStr"/>
      <c r="T160" s="40" t="inlineStr"/>
      <c r="U160" s="41" t="inlineStr">
        <is>
          <t>кг</t>
        </is>
      </c>
      <c r="V160" s="692" t="n">
        <v>0</v>
      </c>
      <c r="W160" s="693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0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кор</t>
        </is>
      </c>
      <c r="V161" s="696">
        <f>IFERROR(V159/H159,"0")+IFERROR(V160/H160,"0")</f>
        <v/>
      </c>
      <c r="W161" s="696">
        <f>IFERROR(W159/H159,"0")+IFERROR(W160/H160,"0")</f>
        <v/>
      </c>
      <c r="X161" s="696">
        <f>IFERROR(IF(X159="",0,X159),"0")+IFERROR(IF(X160="",0,X160),"0")</f>
        <v/>
      </c>
      <c r="Y161" s="697" t="n"/>
      <c r="Z161" s="697" t="n"/>
    </row>
    <row r="162">
      <c r="A162" s="323" t="n"/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694" t="n"/>
      <c r="N162" s="695" t="inlineStr">
        <is>
          <t>Итого</t>
        </is>
      </c>
      <c r="O162" s="665" t="n"/>
      <c r="P162" s="665" t="n"/>
      <c r="Q162" s="665" t="n"/>
      <c r="R162" s="665" t="n"/>
      <c r="S162" s="665" t="n"/>
      <c r="T162" s="666" t="n"/>
      <c r="U162" s="43" t="inlineStr">
        <is>
          <t>кг</t>
        </is>
      </c>
      <c r="V162" s="696">
        <f>IFERROR(SUM(V159:V160),"0")</f>
        <v/>
      </c>
      <c r="W162" s="696">
        <f>IFERROR(SUM(W159:W160),"0")</f>
        <v/>
      </c>
      <c r="X162" s="43" t="n"/>
      <c r="Y162" s="697" t="n"/>
      <c r="Z162" s="697" t="n"/>
    </row>
    <row r="163" ht="14.25" customHeight="1">
      <c r="A163" s="340" t="inlineStr">
        <is>
          <t>Ветчины</t>
        </is>
      </c>
      <c r="B163" s="323" t="n"/>
      <c r="C163" s="323" t="n"/>
      <c r="D163" s="323" t="n"/>
      <c r="E163" s="323" t="n"/>
      <c r="F163" s="323" t="n"/>
      <c r="G163" s="323" t="n"/>
      <c r="H163" s="323" t="n"/>
      <c r="I163" s="323" t="n"/>
      <c r="J163" s="323" t="n"/>
      <c r="K163" s="323" t="n"/>
      <c r="L163" s="323" t="n"/>
      <c r="M163" s="323" t="n"/>
      <c r="N163" s="323" t="n"/>
      <c r="O163" s="323" t="n"/>
      <c r="P163" s="323" t="n"/>
      <c r="Q163" s="323" t="n"/>
      <c r="R163" s="323" t="n"/>
      <c r="S163" s="323" t="n"/>
      <c r="T163" s="323" t="n"/>
      <c r="U163" s="323" t="n"/>
      <c r="V163" s="323" t="n"/>
      <c r="W163" s="323" t="n"/>
      <c r="X163" s="323" t="n"/>
      <c r="Y163" s="340" t="n"/>
      <c r="Z163" s="340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5" t="n">
        <v>4680115882935</v>
      </c>
      <c r="E164" s="657" t="n"/>
      <c r="F164" s="689" t="n">
        <v>1.35</v>
      </c>
      <c r="G164" s="38" t="n">
        <v>8</v>
      </c>
      <c r="H164" s="689" t="n">
        <v>10.8</v>
      </c>
      <c r="I164" s="689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2" t="inlineStr">
        <is>
          <t>Ветчина «Сочинка с сочным окороком» Весовой п/а ТМ «Стародворье»</t>
        </is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5" t="n">
        <v>4680115880764</v>
      </c>
      <c r="E165" s="657" t="n"/>
      <c r="F165" s="689" t="n">
        <v>0.35</v>
      </c>
      <c r="G165" s="38" t="n">
        <v>6</v>
      </c>
      <c r="H165" s="689" t="n">
        <v>2.1</v>
      </c>
      <c r="I165" s="689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1" t="n"/>
      <c r="P165" s="691" t="n"/>
      <c r="Q165" s="691" t="n"/>
      <c r="R165" s="657" t="n"/>
      <c r="S165" s="40" t="inlineStr"/>
      <c r="T165" s="40" t="inlineStr"/>
      <c r="U165" s="41" t="inlineStr">
        <is>
          <t>кг</t>
        </is>
      </c>
      <c r="V165" s="692" t="n">
        <v>0</v>
      </c>
      <c r="W165" s="693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0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кор</t>
        </is>
      </c>
      <c r="V166" s="696">
        <f>IFERROR(V164/H164,"0")+IFERROR(V165/H165,"0")</f>
        <v/>
      </c>
      <c r="W166" s="696">
        <f>IFERROR(W164/H164,"0")+IFERROR(W165/H165,"0")</f>
        <v/>
      </c>
      <c r="X166" s="696">
        <f>IFERROR(IF(X164="",0,X164),"0")+IFERROR(IF(X165="",0,X165),"0")</f>
        <v/>
      </c>
      <c r="Y166" s="697" t="n"/>
      <c r="Z166" s="697" t="n"/>
    </row>
    <row r="167">
      <c r="A167" s="323" t="n"/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694" t="n"/>
      <c r="N167" s="695" t="inlineStr">
        <is>
          <t>Итого</t>
        </is>
      </c>
      <c r="O167" s="665" t="n"/>
      <c r="P167" s="665" t="n"/>
      <c r="Q167" s="665" t="n"/>
      <c r="R167" s="665" t="n"/>
      <c r="S167" s="665" t="n"/>
      <c r="T167" s="666" t="n"/>
      <c r="U167" s="43" t="inlineStr">
        <is>
          <t>кг</t>
        </is>
      </c>
      <c r="V167" s="696">
        <f>IFERROR(SUM(V164:V165),"0")</f>
        <v/>
      </c>
      <c r="W167" s="696">
        <f>IFERROR(SUM(W164:W165),"0")</f>
        <v/>
      </c>
      <c r="X167" s="43" t="n"/>
      <c r="Y167" s="697" t="n"/>
      <c r="Z167" s="697" t="n"/>
    </row>
    <row r="168" ht="14.25" customHeight="1">
      <c r="A168" s="340" t="inlineStr">
        <is>
          <t>Копченые колбасы</t>
        </is>
      </c>
      <c r="B168" s="323" t="n"/>
      <c r="C168" s="323" t="n"/>
      <c r="D168" s="323" t="n"/>
      <c r="E168" s="323" t="n"/>
      <c r="F168" s="323" t="n"/>
      <c r="G168" s="323" t="n"/>
      <c r="H168" s="323" t="n"/>
      <c r="I168" s="323" t="n"/>
      <c r="J168" s="323" t="n"/>
      <c r="K168" s="323" t="n"/>
      <c r="L168" s="323" t="n"/>
      <c r="M168" s="323" t="n"/>
      <c r="N168" s="323" t="n"/>
      <c r="O168" s="323" t="n"/>
      <c r="P168" s="323" t="n"/>
      <c r="Q168" s="323" t="n"/>
      <c r="R168" s="323" t="n"/>
      <c r="S168" s="323" t="n"/>
      <c r="T168" s="323" t="n"/>
      <c r="U168" s="323" t="n"/>
      <c r="V168" s="323" t="n"/>
      <c r="W168" s="323" t="n"/>
      <c r="X168" s="323" t="n"/>
      <c r="Y168" s="340" t="n"/>
      <c r="Z168" s="340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5" t="n">
        <v>4680115882683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355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5" t="n">
        <v>4680115882690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170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5" t="n">
        <v>4680115882669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350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5" t="n">
        <v>4680115882676</v>
      </c>
      <c r="E172" s="657" t="n"/>
      <c r="F172" s="689" t="n">
        <v>0.9</v>
      </c>
      <c r="G172" s="38" t="n">
        <v>6</v>
      </c>
      <c r="H172" s="689" t="n">
        <v>5.4</v>
      </c>
      <c r="I172" s="68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1" t="n"/>
      <c r="P172" s="691" t="n"/>
      <c r="Q172" s="691" t="n"/>
      <c r="R172" s="657" t="n"/>
      <c r="S172" s="40" t="inlineStr"/>
      <c r="T172" s="40" t="inlineStr"/>
      <c r="U172" s="41" t="inlineStr">
        <is>
          <t>кг</t>
        </is>
      </c>
      <c r="V172" s="692" t="n">
        <v>373</v>
      </c>
      <c r="W172" s="69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0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кор</t>
        </is>
      </c>
      <c r="V173" s="696">
        <f>IFERROR(V169/H169,"0")+IFERROR(V170/H170,"0")+IFERROR(V171/H171,"0")+IFERROR(V172/H172,"0")</f>
        <v/>
      </c>
      <c r="W173" s="696">
        <f>IFERROR(W169/H169,"0")+IFERROR(W170/H170,"0")+IFERROR(W171/H171,"0")+IFERROR(W172/H172,"0")</f>
        <v/>
      </c>
      <c r="X173" s="696">
        <f>IFERROR(IF(X169="",0,X169),"0")+IFERROR(IF(X170="",0,X170),"0")+IFERROR(IF(X171="",0,X171),"0")+IFERROR(IF(X172="",0,X172),"0")</f>
        <v/>
      </c>
      <c r="Y173" s="697" t="n"/>
      <c r="Z173" s="697" t="n"/>
    </row>
    <row r="174">
      <c r="A174" s="323" t="n"/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694" t="n"/>
      <c r="N174" s="695" t="inlineStr">
        <is>
          <t>Итого</t>
        </is>
      </c>
      <c r="O174" s="665" t="n"/>
      <c r="P174" s="665" t="n"/>
      <c r="Q174" s="665" t="n"/>
      <c r="R174" s="665" t="n"/>
      <c r="S174" s="665" t="n"/>
      <c r="T174" s="666" t="n"/>
      <c r="U174" s="43" t="inlineStr">
        <is>
          <t>кг</t>
        </is>
      </c>
      <c r="V174" s="696">
        <f>IFERROR(SUM(V169:V172),"0")</f>
        <v/>
      </c>
      <c r="W174" s="696">
        <f>IFERROR(SUM(W169:W172),"0")</f>
        <v/>
      </c>
      <c r="X174" s="43" t="n"/>
      <c r="Y174" s="697" t="n"/>
      <c r="Z174" s="697" t="n"/>
    </row>
    <row r="175" ht="14.25" customHeight="1">
      <c r="A175" s="340" t="inlineStr">
        <is>
          <t>Сосиски</t>
        </is>
      </c>
      <c r="B175" s="323" t="n"/>
      <c r="C175" s="323" t="n"/>
      <c r="D175" s="323" t="n"/>
      <c r="E175" s="323" t="n"/>
      <c r="F175" s="323" t="n"/>
      <c r="G175" s="323" t="n"/>
      <c r="H175" s="323" t="n"/>
      <c r="I175" s="323" t="n"/>
      <c r="J175" s="323" t="n"/>
      <c r="K175" s="323" t="n"/>
      <c r="L175" s="323" t="n"/>
      <c r="M175" s="323" t="n"/>
      <c r="N175" s="323" t="n"/>
      <c r="O175" s="323" t="n"/>
      <c r="P175" s="323" t="n"/>
      <c r="Q175" s="323" t="n"/>
      <c r="R175" s="323" t="n"/>
      <c r="S175" s="323" t="n"/>
      <c r="T175" s="323" t="n"/>
      <c r="U175" s="323" t="n"/>
      <c r="V175" s="323" t="n"/>
      <c r="W175" s="323" t="n"/>
      <c r="X175" s="323" t="n"/>
      <c r="Y175" s="340" t="n"/>
      <c r="Z175" s="340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5" t="n">
        <v>4680115881556</v>
      </c>
      <c r="E176" s="657" t="n"/>
      <c r="F176" s="689" t="n">
        <v>1</v>
      </c>
      <c r="G176" s="38" t="n">
        <v>4</v>
      </c>
      <c r="H176" s="689" t="n">
        <v>4</v>
      </c>
      <c r="I176" s="689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8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5" t="n">
        <v>4680115880573</v>
      </c>
      <c r="E177" s="657" t="n"/>
      <c r="F177" s="689" t="n">
        <v>1.45</v>
      </c>
      <c r="G177" s="38" t="n">
        <v>6</v>
      </c>
      <c r="H177" s="689" t="n">
        <v>8.699999999999999</v>
      </c>
      <c r="I177" s="689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89" t="inlineStr">
        <is>
          <t>Сосиски «Сочинки» Весовой п/а ТМ «Стародворье»</t>
        </is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5" t="n">
        <v>4680115881594</v>
      </c>
      <c r="E178" s="657" t="n"/>
      <c r="F178" s="689" t="n">
        <v>1.35</v>
      </c>
      <c r="G178" s="38" t="n">
        <v>6</v>
      </c>
      <c r="H178" s="689" t="n">
        <v>8.1</v>
      </c>
      <c r="I178" s="689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5" t="n">
        <v>4680115881587</v>
      </c>
      <c r="E179" s="657" t="n"/>
      <c r="F179" s="689" t="n">
        <v>1</v>
      </c>
      <c r="G179" s="38" t="n">
        <v>4</v>
      </c>
      <c r="H179" s="689" t="n">
        <v>4</v>
      </c>
      <c r="I179" s="689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 t="inlineStr">
        <is>
          <t>Сосиски «Сочинки по-баварски с сыром» вес п/а ТМ «Стародворье» 1,0 кг</t>
        </is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5" t="n">
        <v>4680115880962</v>
      </c>
      <c r="E180" s="657" t="n"/>
      <c r="F180" s="689" t="n">
        <v>1.3</v>
      </c>
      <c r="G180" s="38" t="n">
        <v>6</v>
      </c>
      <c r="H180" s="689" t="n">
        <v>7.8</v>
      </c>
      <c r="I180" s="689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5" t="n">
        <v>4680115881617</v>
      </c>
      <c r="E181" s="657" t="n"/>
      <c r="F181" s="689" t="n">
        <v>1.35</v>
      </c>
      <c r="G181" s="38" t="n">
        <v>6</v>
      </c>
      <c r="H181" s="689" t="n">
        <v>8.1</v>
      </c>
      <c r="I181" s="689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5" t="n">
        <v>4680115881228</v>
      </c>
      <c r="E182" s="657" t="n"/>
      <c r="F182" s="689" t="n">
        <v>0.4</v>
      </c>
      <c r="G182" s="38" t="n">
        <v>6</v>
      </c>
      <c r="H182" s="689" t="n">
        <v>2.4</v>
      </c>
      <c r="I182" s="68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0,4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148</v>
      </c>
      <c r="W182" s="69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5" t="n">
        <v>4680115881037</v>
      </c>
      <c r="E183" s="657" t="n"/>
      <c r="F183" s="689" t="n">
        <v>0.84</v>
      </c>
      <c r="G183" s="38" t="n">
        <v>4</v>
      </c>
      <c r="H183" s="689" t="n">
        <v>3.36</v>
      </c>
      <c r="I183" s="689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5" t="inlineStr">
        <is>
          <t>Сосиски «Сочинки по-баварски с сыром» Фикс.вес 0,84 кг п/а мгс ТМ «Стародворье»</t>
        </is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5" t="n">
        <v>4680115881211</v>
      </c>
      <c r="E184" s="657" t="n"/>
      <c r="F184" s="689" t="n">
        <v>0.4</v>
      </c>
      <c r="G184" s="38" t="n">
        <v>6</v>
      </c>
      <c r="H184" s="689" t="n">
        <v>2.4</v>
      </c>
      <c r="I184" s="689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184</v>
      </c>
      <c r="W184" s="69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5" t="n">
        <v>4680115881020</v>
      </c>
      <c r="E185" s="657" t="n"/>
      <c r="F185" s="689" t="n">
        <v>0.84</v>
      </c>
      <c r="G185" s="38" t="n">
        <v>4</v>
      </c>
      <c r="H185" s="689" t="n">
        <v>3.36</v>
      </c>
      <c r="I185" s="689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79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5" t="n">
        <v>4680115882195</v>
      </c>
      <c r="E186" s="657" t="n"/>
      <c r="F186" s="689" t="n">
        <v>0.4</v>
      </c>
      <c r="G186" s="38" t="n">
        <v>6</v>
      </c>
      <c r="H186" s="689" t="n">
        <v>2.4</v>
      </c>
      <c r="I186" s="689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9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184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5" t="n">
        <v>4680115882607</v>
      </c>
      <c r="E187" s="657" t="n"/>
      <c r="F187" s="689" t="n">
        <v>0.3</v>
      </c>
      <c r="G187" s="38" t="n">
        <v>6</v>
      </c>
      <c r="H187" s="689" t="n">
        <v>1.8</v>
      </c>
      <c r="I187" s="689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5" t="n">
        <v>4680115880092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140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5" t="n">
        <v>4680115880221</v>
      </c>
      <c r="E189" s="657" t="n"/>
      <c r="F189" s="689" t="n">
        <v>0.4</v>
      </c>
      <c r="G189" s="38" t="n">
        <v>6</v>
      </c>
      <c r="H189" s="689" t="n">
        <v>2.4</v>
      </c>
      <c r="I189" s="68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5" t="n">
        <v>4680115882942</v>
      </c>
      <c r="E190" s="657" t="n"/>
      <c r="F190" s="689" t="n">
        <v>0.3</v>
      </c>
      <c r="G190" s="38" t="n">
        <v>6</v>
      </c>
      <c r="H190" s="689" t="n">
        <v>1.8</v>
      </c>
      <c r="I190" s="689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5" t="n">
        <v>4680115880504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24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5" t="n">
        <v>4680115882164</v>
      </c>
      <c r="E192" s="657" t="n"/>
      <c r="F192" s="689" t="n">
        <v>0.4</v>
      </c>
      <c r="G192" s="38" t="n">
        <v>6</v>
      </c>
      <c r="H192" s="689" t="n">
        <v>2.4</v>
      </c>
      <c r="I192" s="689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1" t="n"/>
      <c r="P192" s="691" t="n"/>
      <c r="Q192" s="691" t="n"/>
      <c r="R192" s="657" t="n"/>
      <c r="S192" s="40" t="inlineStr"/>
      <c r="T192" s="40" t="inlineStr"/>
      <c r="U192" s="41" t="inlineStr">
        <is>
          <t>кг</t>
        </is>
      </c>
      <c r="V192" s="692" t="n">
        <v>184</v>
      </c>
      <c r="W192" s="69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0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кор</t>
        </is>
      </c>
      <c r="V193" s="696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696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696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697" t="n"/>
      <c r="Z193" s="697" t="n"/>
    </row>
    <row r="194">
      <c r="A194" s="323" t="n"/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694" t="n"/>
      <c r="N194" s="695" t="inlineStr">
        <is>
          <t>Итого</t>
        </is>
      </c>
      <c r="O194" s="665" t="n"/>
      <c r="P194" s="665" t="n"/>
      <c r="Q194" s="665" t="n"/>
      <c r="R194" s="665" t="n"/>
      <c r="S194" s="665" t="n"/>
      <c r="T194" s="666" t="n"/>
      <c r="U194" s="43" t="inlineStr">
        <is>
          <t>кг</t>
        </is>
      </c>
      <c r="V194" s="696">
        <f>IFERROR(SUM(V176:V192),"0")</f>
        <v/>
      </c>
      <c r="W194" s="696">
        <f>IFERROR(SUM(W176:W192),"0")</f>
        <v/>
      </c>
      <c r="X194" s="43" t="n"/>
      <c r="Y194" s="697" t="n"/>
      <c r="Z194" s="697" t="n"/>
    </row>
    <row r="195" ht="14.25" customHeight="1">
      <c r="A195" s="340" t="inlineStr">
        <is>
          <t>Сардельки</t>
        </is>
      </c>
      <c r="B195" s="323" t="n"/>
      <c r="C195" s="323" t="n"/>
      <c r="D195" s="323" t="n"/>
      <c r="E195" s="323" t="n"/>
      <c r="F195" s="323" t="n"/>
      <c r="G195" s="323" t="n"/>
      <c r="H195" s="323" t="n"/>
      <c r="I195" s="323" t="n"/>
      <c r="J195" s="323" t="n"/>
      <c r="K195" s="323" t="n"/>
      <c r="L195" s="323" t="n"/>
      <c r="M195" s="323" t="n"/>
      <c r="N195" s="323" t="n"/>
      <c r="O195" s="323" t="n"/>
      <c r="P195" s="323" t="n"/>
      <c r="Q195" s="323" t="n"/>
      <c r="R195" s="323" t="n"/>
      <c r="S195" s="323" t="n"/>
      <c r="T195" s="323" t="n"/>
      <c r="U195" s="323" t="n"/>
      <c r="V195" s="323" t="n"/>
      <c r="W195" s="323" t="n"/>
      <c r="X195" s="323" t="n"/>
      <c r="Y195" s="340" t="n"/>
      <c r="Z195" s="340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5" t="n">
        <v>4680115882874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5" t="n">
        <v>4680115884434</v>
      </c>
      <c r="E197" s="657" t="n"/>
      <c r="F197" s="689" t="n">
        <v>0.8</v>
      </c>
      <c r="G197" s="38" t="n">
        <v>4</v>
      </c>
      <c r="H197" s="689" t="n">
        <v>3.2</v>
      </c>
      <c r="I197" s="68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06" t="inlineStr">
        <is>
          <t>Сардельки «Шпикачки Сочинки» Весовой н/о ТМ «Стародворье»</t>
        </is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5" t="n">
        <v>4680115880801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40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5" t="n">
        <v>4680115880818</v>
      </c>
      <c r="E199" s="657" t="n"/>
      <c r="F199" s="689" t="n">
        <v>0.4</v>
      </c>
      <c r="G199" s="38" t="n">
        <v>6</v>
      </c>
      <c r="H199" s="689" t="n">
        <v>2.4</v>
      </c>
      <c r="I199" s="68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1" t="n"/>
      <c r="P199" s="691" t="n"/>
      <c r="Q199" s="691" t="n"/>
      <c r="R199" s="657" t="n"/>
      <c r="S199" s="40" t="inlineStr"/>
      <c r="T199" s="40" t="inlineStr"/>
      <c r="U199" s="41" t="inlineStr">
        <is>
          <t>кг</t>
        </is>
      </c>
      <c r="V199" s="692" t="n">
        <v>37.6</v>
      </c>
      <c r="W199" s="69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0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кор</t>
        </is>
      </c>
      <c r="V200" s="696">
        <f>IFERROR(V196/H196,"0")+IFERROR(V197/H197,"0")+IFERROR(V198/H198,"0")+IFERROR(V199/H199,"0")</f>
        <v/>
      </c>
      <c r="W200" s="696">
        <f>IFERROR(W196/H196,"0")+IFERROR(W197/H197,"0")+IFERROR(W198/H198,"0")+IFERROR(W199/H199,"0")</f>
        <v/>
      </c>
      <c r="X200" s="696">
        <f>IFERROR(IF(X196="",0,X196),"0")+IFERROR(IF(X197="",0,X197),"0")+IFERROR(IF(X198="",0,X198),"0")+IFERROR(IF(X199="",0,X199),"0")</f>
        <v/>
      </c>
      <c r="Y200" s="697" t="n"/>
      <c r="Z200" s="697" t="n"/>
    </row>
    <row r="201">
      <c r="A201" s="323" t="n"/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694" t="n"/>
      <c r="N201" s="695" t="inlineStr">
        <is>
          <t>Итого</t>
        </is>
      </c>
      <c r="O201" s="665" t="n"/>
      <c r="P201" s="665" t="n"/>
      <c r="Q201" s="665" t="n"/>
      <c r="R201" s="665" t="n"/>
      <c r="S201" s="665" t="n"/>
      <c r="T201" s="666" t="n"/>
      <c r="U201" s="43" t="inlineStr">
        <is>
          <t>кг</t>
        </is>
      </c>
      <c r="V201" s="696">
        <f>IFERROR(SUM(V196:V199),"0")</f>
        <v/>
      </c>
      <c r="W201" s="696">
        <f>IFERROR(SUM(W196:W199),"0")</f>
        <v/>
      </c>
      <c r="X201" s="43" t="n"/>
      <c r="Y201" s="697" t="n"/>
      <c r="Z201" s="697" t="n"/>
    </row>
    <row r="202" ht="16.5" customHeight="1">
      <c r="A202" s="339" t="inlineStr">
        <is>
          <t>Филедворская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39" t="n"/>
      <c r="Z202" s="339" t="n"/>
    </row>
    <row r="203" ht="14.25" customHeight="1">
      <c r="A203" s="340" t="inlineStr">
        <is>
          <t>Копченые колбасы</t>
        </is>
      </c>
      <c r="B203" s="323" t="n"/>
      <c r="C203" s="323" t="n"/>
      <c r="D203" s="323" t="n"/>
      <c r="E203" s="323" t="n"/>
      <c r="F203" s="323" t="n"/>
      <c r="G203" s="323" t="n"/>
      <c r="H203" s="323" t="n"/>
      <c r="I203" s="323" t="n"/>
      <c r="J203" s="323" t="n"/>
      <c r="K203" s="323" t="n"/>
      <c r="L203" s="323" t="n"/>
      <c r="M203" s="323" t="n"/>
      <c r="N203" s="323" t="n"/>
      <c r="O203" s="323" t="n"/>
      <c r="P203" s="323" t="n"/>
      <c r="Q203" s="323" t="n"/>
      <c r="R203" s="323" t="n"/>
      <c r="S203" s="323" t="n"/>
      <c r="T203" s="323" t="n"/>
      <c r="U203" s="323" t="n"/>
      <c r="V203" s="323" t="n"/>
      <c r="W203" s="323" t="n"/>
      <c r="X203" s="323" t="n"/>
      <c r="Y203" s="340" t="n"/>
      <c r="Z203" s="340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5" t="n">
        <v>4607091389845</v>
      </c>
      <c r="E204" s="657" t="n"/>
      <c r="F204" s="689" t="n">
        <v>0.35</v>
      </c>
      <c r="G204" s="38" t="n">
        <v>6</v>
      </c>
      <c r="H204" s="689" t="n">
        <v>2.1</v>
      </c>
      <c r="I204" s="689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0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1" t="n"/>
      <c r="P204" s="691" t="n"/>
      <c r="Q204" s="691" t="n"/>
      <c r="R204" s="657" t="n"/>
      <c r="S204" s="40" t="inlineStr"/>
      <c r="T204" s="40" t="inlineStr"/>
      <c r="U204" s="41" t="inlineStr">
        <is>
          <t>кг</t>
        </is>
      </c>
      <c r="V204" s="692" t="n">
        <v>175</v>
      </c>
      <c r="W204" s="693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330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кор</t>
        </is>
      </c>
      <c r="V205" s="696">
        <f>IFERROR(V204/H204,"0")</f>
        <v/>
      </c>
      <c r="W205" s="696">
        <f>IFERROR(W204/H204,"0")</f>
        <v/>
      </c>
      <c r="X205" s="696">
        <f>IFERROR(IF(X204="",0,X204),"0")</f>
        <v/>
      </c>
      <c r="Y205" s="697" t="n"/>
      <c r="Z205" s="697" t="n"/>
    </row>
    <row r="206">
      <c r="A206" s="323" t="n"/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694" t="n"/>
      <c r="N206" s="695" t="inlineStr">
        <is>
          <t>Итого</t>
        </is>
      </c>
      <c r="O206" s="665" t="n"/>
      <c r="P206" s="665" t="n"/>
      <c r="Q206" s="665" t="n"/>
      <c r="R206" s="665" t="n"/>
      <c r="S206" s="665" t="n"/>
      <c r="T206" s="666" t="n"/>
      <c r="U206" s="43" t="inlineStr">
        <is>
          <t>кг</t>
        </is>
      </c>
      <c r="V206" s="696">
        <f>IFERROR(SUM(V204:V204),"0")</f>
        <v/>
      </c>
      <c r="W206" s="696">
        <f>IFERROR(SUM(W204:W204),"0")</f>
        <v/>
      </c>
      <c r="X206" s="43" t="n"/>
      <c r="Y206" s="697" t="n"/>
      <c r="Z206" s="697" t="n"/>
    </row>
    <row r="207" ht="16.5" customHeight="1">
      <c r="A207" s="339" t="inlineStr">
        <is>
          <t>Бордо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39" t="n"/>
      <c r="Z207" s="339" t="n"/>
    </row>
    <row r="208" ht="14.25" customHeight="1">
      <c r="A208" s="340" t="inlineStr">
        <is>
          <t>Вареные колбасы</t>
        </is>
      </c>
      <c r="B208" s="323" t="n"/>
      <c r="C208" s="323" t="n"/>
      <c r="D208" s="323" t="n"/>
      <c r="E208" s="323" t="n"/>
      <c r="F208" s="323" t="n"/>
      <c r="G208" s="323" t="n"/>
      <c r="H208" s="323" t="n"/>
      <c r="I208" s="323" t="n"/>
      <c r="J208" s="323" t="n"/>
      <c r="K208" s="323" t="n"/>
      <c r="L208" s="323" t="n"/>
      <c r="M208" s="323" t="n"/>
      <c r="N208" s="323" t="n"/>
      <c r="O208" s="323" t="n"/>
      <c r="P208" s="323" t="n"/>
      <c r="Q208" s="323" t="n"/>
      <c r="R208" s="323" t="n"/>
      <c r="S208" s="323" t="n"/>
      <c r="T208" s="323" t="n"/>
      <c r="U208" s="323" t="n"/>
      <c r="V208" s="323" t="n"/>
      <c r="W208" s="323" t="n"/>
      <c r="X208" s="323" t="n"/>
      <c r="Y208" s="340" t="n"/>
      <c r="Z208" s="340" t="n"/>
    </row>
    <row r="209" ht="27" customHeight="1">
      <c r="A209" s="64" t="inlineStr">
        <is>
          <t>SU000057</t>
        </is>
      </c>
      <c r="B209" s="64" t="inlineStr">
        <is>
          <t>P002047</t>
        </is>
      </c>
      <c r="C209" s="37" t="n">
        <v>4301011346</v>
      </c>
      <c r="D209" s="335" t="n">
        <v>4607091387445</v>
      </c>
      <c r="E209" s="657" t="n"/>
      <c r="F209" s="689" t="n">
        <v>0.9</v>
      </c>
      <c r="G209" s="38" t="n">
        <v>10</v>
      </c>
      <c r="H209" s="689" t="n">
        <v>9</v>
      </c>
      <c r="I209" s="68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1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P002226</t>
        </is>
      </c>
      <c r="C210" s="37" t="n">
        <v>4301011362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1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P001777</t>
        </is>
      </c>
      <c r="C211" s="37" t="n">
        <v>4301011308</v>
      </c>
      <c r="D211" s="335" t="n">
        <v>4607091386004</v>
      </c>
      <c r="E211" s="657" t="n"/>
      <c r="F211" s="689" t="n">
        <v>1.35</v>
      </c>
      <c r="G211" s="38" t="n">
        <v>8</v>
      </c>
      <c r="H211" s="689" t="n">
        <v>10.8</v>
      </c>
      <c r="I211" s="68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SU000058</t>
        </is>
      </c>
      <c r="B212" s="64" t="inlineStr">
        <is>
          <t>P002048</t>
        </is>
      </c>
      <c r="C212" s="37" t="n">
        <v>4301011347</v>
      </c>
      <c r="D212" s="335" t="n">
        <v>4607091386073</v>
      </c>
      <c r="E212" s="657" t="n"/>
      <c r="F212" s="689" t="n">
        <v>0.9</v>
      </c>
      <c r="G212" s="38" t="n">
        <v>10</v>
      </c>
      <c r="H212" s="689" t="n">
        <v>9</v>
      </c>
      <c r="I212" s="68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1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1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5" t="n">
        <v>4607091387322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SU001778</t>
        </is>
      </c>
      <c r="B215" s="64" t="inlineStr">
        <is>
          <t>P001778</t>
        </is>
      </c>
      <c r="C215" s="37" t="n">
        <v>4301011311</v>
      </c>
      <c r="D215" s="335" t="n">
        <v>4607091387377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SU000043</t>
        </is>
      </c>
      <c r="B216" s="64" t="inlineStr">
        <is>
          <t>P001807</t>
        </is>
      </c>
      <c r="C216" s="37" t="n">
        <v>4301010945</v>
      </c>
      <c r="D216" s="335" t="n">
        <v>4607091387353</v>
      </c>
      <c r="E216" s="657" t="n"/>
      <c r="F216" s="689" t="n">
        <v>1.35</v>
      </c>
      <c r="G216" s="38" t="n">
        <v>8</v>
      </c>
      <c r="H216" s="689" t="n">
        <v>10.8</v>
      </c>
      <c r="I216" s="689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1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SU001800</t>
        </is>
      </c>
      <c r="B217" s="64" t="inlineStr">
        <is>
          <t>P001800</t>
        </is>
      </c>
      <c r="C217" s="37" t="n">
        <v>4301011328</v>
      </c>
      <c r="D217" s="335" t="n">
        <v>4607091386011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SU001805</t>
        </is>
      </c>
      <c r="B218" s="64" t="inlineStr">
        <is>
          <t>P001805</t>
        </is>
      </c>
      <c r="C218" s="37" t="n">
        <v>4301011329</v>
      </c>
      <c r="D218" s="335" t="n">
        <v>4607091387308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1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SU001829</t>
        </is>
      </c>
      <c r="B219" s="64" t="inlineStr">
        <is>
          <t>P001829</t>
        </is>
      </c>
      <c r="C219" s="37" t="n">
        <v>4301011049</v>
      </c>
      <c r="D219" s="335" t="n">
        <v>4607091387339</v>
      </c>
      <c r="E219" s="657" t="n"/>
      <c r="F219" s="689" t="n">
        <v>0.5</v>
      </c>
      <c r="G219" s="38" t="n">
        <v>10</v>
      </c>
      <c r="H219" s="689" t="n">
        <v>5</v>
      </c>
      <c r="I219" s="689" t="n">
        <v>5.24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2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SU002787</t>
        </is>
      </c>
      <c r="B220" s="64" t="inlineStr">
        <is>
          <t>P003189</t>
        </is>
      </c>
      <c r="C220" s="37" t="n">
        <v>4301011433</v>
      </c>
      <c r="D220" s="335" t="n">
        <v>4680115882638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SU002894</t>
        </is>
      </c>
      <c r="B221" s="64" t="inlineStr">
        <is>
          <t>P003314</t>
        </is>
      </c>
      <c r="C221" s="37" t="n">
        <v>4301011573</v>
      </c>
      <c r="D221" s="335" t="n">
        <v>4680115881938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SU000078</t>
        </is>
      </c>
      <c r="B222" s="64" t="inlineStr">
        <is>
          <t>P001806</t>
        </is>
      </c>
      <c r="C222" s="37" t="n">
        <v>4301010944</v>
      </c>
      <c r="D222" s="335" t="n">
        <v>4607091387346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IFERROR(SUM(V209:V222),"0")</f>
        <v/>
      </c>
      <c r="W224" s="696">
        <f>IFERROR(SUM(W209:W222),"0")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164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10.5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</v>
      </c>
      <c r="G236" s="38" t="n">
        <v>6</v>
      </c>
      <c r="H236" s="689" t="n">
        <v>7.8</v>
      </c>
      <c r="I236" s="689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770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468.9999999999999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30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152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30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35.7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2.4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5.4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54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6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7.6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1.7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2300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1000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1300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7.5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3100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72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80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90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131.6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56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48.3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66.5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5" t="n">
        <v>4680115884359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«Балыкбургская с мраморным балыком и нотками кориандра»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5" t="n">
        <v>4680115884335</v>
      </c>
      <c r="E385" s="657" t="n"/>
      <c r="F385" s="689" t="n">
        <v>0.06</v>
      </c>
      <c r="G385" s="38" t="n">
        <v>20</v>
      </c>
      <c r="H385" s="689" t="n">
        <v>1.2</v>
      </c>
      <c r="I385" s="689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4" t="inlineStr">
        <is>
          <t>с/к колбасы «Филейбургская зернистая» ф/в 0,06 нарезка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5" t="n">
        <v>4680115884342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«Филейбургская с ароматными пряностями»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5" t="n">
        <v>4680115884113</v>
      </c>
      <c r="E387" s="657" t="n"/>
      <c r="F387" s="689" t="n">
        <v>0.11</v>
      </c>
      <c r="G387" s="38" t="n">
        <v>12</v>
      </c>
      <c r="H387" s="689" t="n">
        <v>1.32</v>
      </c>
      <c r="I387" s="689" t="n">
        <v>1.88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06" t="inlineStr">
        <is>
          <t>с/к колбасы «Филейбургская с филе сочного окорока» ф/в 0,11 н/о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82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95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530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300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27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27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236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90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72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180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18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18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18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60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510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/>
      </c>
      <c r="W471" s="696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5" s="696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IFERROR(W22*1,"0")+IFERROR(W26*1,"0")+IFERROR(W27*1,"0")+IFERROR(W28*1,"0")+IFERROR(W29*1,"0")+IFERROR(W30*1,"0")+IFERROR(W31*1,"0")+IFERROR(W32*1,"0")+IFERROR(W36*1,"0")+IFERROR(W40*1,"0")+IFERROR(W44*1,"0")</f>
        <v/>
      </c>
      <c r="C481" s="53">
        <f>IFERROR(W50*1,"0")+IFERROR(W51*1,"0")</f>
        <v/>
      </c>
      <c r="D481" s="53">
        <f>IFERROR(W56*1,"0")+IFERROR(W57*1,"0")+IFERROR(W58*1,"0")+IFERROR(W59*1,"0")</f>
        <v/>
      </c>
      <c r="E48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1" s="53">
        <f>IFERROR(W131*1,"0")+IFERROR(W132*1,"0")+IFERROR(W133*1,"0")</f>
        <v/>
      </c>
      <c r="G481" s="53">
        <f>IFERROR(W139*1,"0")+IFERROR(W140*1,"0")+IFERROR(W141*1,"0")</f>
        <v/>
      </c>
      <c r="H481" s="53">
        <f>IFERROR(W146*1,"0")+IFERROR(W147*1,"0")+IFERROR(W148*1,"0")+IFERROR(W149*1,"0")+IFERROR(W150*1,"0")+IFERROR(W151*1,"0")+IFERROR(W152*1,"0")+IFERROR(W153*1,"0")+IFERROR(W154*1,"0")</f>
        <v/>
      </c>
      <c r="I481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1" s="53">
        <f>IFERROR(W204*1,"0")</f>
        <v/>
      </c>
      <c r="K481" s="323" t="n"/>
      <c r="L481" s="53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1Nmh2MUDjDd77drLroyzQ==" formatRows="1" sort="0" spinCount="100000" hashValue="pBMocQHpzdSa/ZSPOncbvNK4kZTFUOndPu4kq7/0LodZQaUdb+Wb/RDQfjY15YZxbWiqdZraboORy5iSwotZ3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N24:T24"/>
    <mergeCell ref="H9:I9"/>
    <mergeCell ref="A296:M297"/>
    <mergeCell ref="N267:R267"/>
    <mergeCell ref="A356:X356"/>
    <mergeCell ref="A388:M389"/>
    <mergeCell ref="N391:R391"/>
    <mergeCell ref="D70:E70"/>
    <mergeCell ref="N462:R462"/>
    <mergeCell ref="D312:E31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N457:R457"/>
    <mergeCell ref="D307:E307"/>
    <mergeCell ref="N382:T382"/>
    <mergeCell ref="N42:T42"/>
    <mergeCell ref="A338:X338"/>
    <mergeCell ref="N400:T400"/>
    <mergeCell ref="N471:T471"/>
    <mergeCell ref="N30:R30"/>
    <mergeCell ref="D98:E98"/>
    <mergeCell ref="D73:E73"/>
    <mergeCell ref="N166:T166"/>
    <mergeCell ref="H5:L5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T10:U10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A439:X439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N359:R359"/>
    <mergeCell ref="R6:S9"/>
    <mergeCell ref="D365:E365"/>
    <mergeCell ref="N2:U3"/>
    <mergeCell ref="N36:R36"/>
    <mergeCell ref="A437:M438"/>
    <mergeCell ref="D79:E79"/>
    <mergeCell ref="N334:R334"/>
    <mergeCell ref="BA17:BA18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O10:P10"/>
    <mergeCell ref="A399:M400"/>
    <mergeCell ref="A444:X444"/>
    <mergeCell ref="N75:R75"/>
    <mergeCell ref="N342:R342"/>
    <mergeCell ref="N206:T206"/>
    <mergeCell ref="N102:R102"/>
    <mergeCell ref="N273:R273"/>
    <mergeCell ref="A298:X298"/>
    <mergeCell ref="D387:E387"/>
    <mergeCell ref="D272:E272"/>
    <mergeCell ref="D210:E210"/>
    <mergeCell ref="D8:L8"/>
    <mergeCell ref="D308:E308"/>
    <mergeCell ref="D87:E87"/>
    <mergeCell ref="D209:E209"/>
    <mergeCell ref="D147:E147"/>
    <mergeCell ref="A336:M337"/>
    <mergeCell ref="D380:E380"/>
    <mergeCell ref="N53:T53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A33:M34"/>
    <mergeCell ref="N339:R339"/>
    <mergeCell ref="A93:X93"/>
    <mergeCell ref="D211:E211"/>
    <mergeCell ref="N46:T46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329:E329"/>
    <mergeCell ref="N131:R131"/>
    <mergeCell ref="N236:R236"/>
    <mergeCell ref="D77:E77"/>
    <mergeCell ref="D108:E108"/>
    <mergeCell ref="D375:E375"/>
    <mergeCell ref="D44:E44"/>
    <mergeCell ref="D369:E369"/>
    <mergeCell ref="N201:T201"/>
    <mergeCell ref="A175:X175"/>
    <mergeCell ref="D160:E160"/>
    <mergeCell ref="A235:X23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A294:X294"/>
    <mergeCell ref="A370:M371"/>
    <mergeCell ref="N436:R436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A428:M429"/>
    <mergeCell ref="D402:E402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N431:R431"/>
    <mergeCell ref="D230:E230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N165:R165"/>
    <mergeCell ref="A118:M119"/>
    <mergeCell ref="A251:M252"/>
    <mergeCell ref="D27:E27"/>
    <mergeCell ref="N152:R152"/>
    <mergeCell ref="N15:R16"/>
    <mergeCell ref="D116:E116"/>
    <mergeCell ref="D414:E414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A39:X39"/>
    <mergeCell ref="D328:E328"/>
    <mergeCell ref="A142:M143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D277:E277"/>
    <mergeCell ref="N156:T156"/>
    <mergeCell ref="N454:T454"/>
    <mergeCell ref="A449:M450"/>
    <mergeCell ref="N29:R29"/>
    <mergeCell ref="N387:R387"/>
    <mergeCell ref="N458:R458"/>
    <mergeCell ref="D422:E422"/>
    <mergeCell ref="N31:R31"/>
    <mergeCell ref="N87:R87"/>
    <mergeCell ref="D74:E74"/>
    <mergeCell ref="N329:R329"/>
    <mergeCell ref="A83:X83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38:T38"/>
    <mergeCell ref="D59:E59"/>
    <mergeCell ref="A383:X383"/>
    <mergeCell ref="N274:T274"/>
    <mergeCell ref="D295:E295"/>
    <mergeCell ref="D178:E178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N108:R108"/>
    <mergeCell ref="A173:M174"/>
    <mergeCell ref="N95:R95"/>
    <mergeCell ref="N70:R70"/>
    <mergeCell ref="D374:E374"/>
    <mergeCell ref="N32:R32"/>
    <mergeCell ref="N159:R159"/>
    <mergeCell ref="N330:R330"/>
    <mergeCell ref="N97:R97"/>
    <mergeCell ref="N268:R268"/>
    <mergeCell ref="D140:E140"/>
    <mergeCell ref="A41:M42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05:T105"/>
    <mergeCell ref="N123:R123"/>
    <mergeCell ref="N421:R421"/>
    <mergeCell ref="N408:R408"/>
    <mergeCell ref="N187:R187"/>
    <mergeCell ref="D418:E418"/>
    <mergeCell ref="D89:E89"/>
    <mergeCell ref="A161:M162"/>
    <mergeCell ref="N254:R254"/>
    <mergeCell ref="A288:M289"/>
    <mergeCell ref="A459:M460"/>
    <mergeCell ref="N216:R216"/>
    <mergeCell ref="D153:E153"/>
    <mergeCell ref="N399:T399"/>
    <mergeCell ref="D420:E420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D222:E222"/>
    <mergeCell ref="N128:T128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A326:X326"/>
    <mergeCell ref="A351:X351"/>
    <mergeCell ref="D385:E385"/>
    <mergeCell ref="A120:X120"/>
    <mergeCell ref="D447:E447"/>
    <mergeCell ref="N214:R214"/>
    <mergeCell ref="D86:E86"/>
    <mergeCell ref="N341:R341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A37:M38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205:T205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D468:E468"/>
    <mergeCell ref="O5:P5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D171:E171"/>
    <mergeCell ref="D342:E342"/>
    <mergeCell ref="D407:E407"/>
    <mergeCell ref="A13:L13"/>
    <mergeCell ref="A19:X19"/>
    <mergeCell ref="N81:T81"/>
    <mergeCell ref="D102:E102"/>
    <mergeCell ref="N88:R88"/>
    <mergeCell ref="N450:T450"/>
    <mergeCell ref="D196:E196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381:T381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8:C8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43:X43"/>
    <mergeCell ref="N182:R182"/>
    <mergeCell ref="D184:E184"/>
    <mergeCell ref="A377:M378"/>
    <mergeCell ref="A63:X63"/>
    <mergeCell ref="N474:T474"/>
    <mergeCell ref="N84:R84"/>
    <mergeCell ref="N249:R249"/>
    <mergeCell ref="D121:E121"/>
    <mergeCell ref="A130:X130"/>
    <mergeCell ref="D192:E192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453:E453"/>
    <mergeCell ref="D421:E421"/>
    <mergeCell ref="A325:X325"/>
    <mergeCell ref="A430:X430"/>
    <mergeCell ref="D110:E110"/>
    <mergeCell ref="N340:R340"/>
    <mergeCell ref="T478:U478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zjbfhrv+XzQuThuVvjHIg==" formatRows="1" sort="0" spinCount="100000" hashValue="BJiBCz1SLjUleayEa2o6TovzVg9+8K0JCS8LKPvrF5b9V9xJCgsqfKg965q7PmYPxPswf4zxDJ211nUctpYC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2023-12-15T09:50:54Z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