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E481" i="1" l="1"/>
  <c r="X331" i="1"/>
  <c r="X380" i="1"/>
  <c r="X381" i="1" s="1"/>
  <c r="W381" i="1"/>
  <c r="W394" i="1"/>
  <c r="W455" i="1"/>
  <c r="V475" i="1"/>
  <c r="X370" i="1"/>
  <c r="W193" i="1"/>
  <c r="V471" i="1"/>
  <c r="W32" i="1"/>
  <c r="X35" i="1"/>
  <c r="X36" i="1" s="1"/>
  <c r="W36" i="1"/>
  <c r="X39" i="1"/>
  <c r="X40" i="1" s="1"/>
  <c r="W40" i="1"/>
  <c r="X43" i="1"/>
  <c r="X44" i="1" s="1"/>
  <c r="W44" i="1"/>
  <c r="X49" i="1"/>
  <c r="W52" i="1"/>
  <c r="D481" i="1"/>
  <c r="W91" i="1"/>
  <c r="W119" i="1"/>
  <c r="W127" i="1"/>
  <c r="W133" i="1"/>
  <c r="X138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X50" i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2" i="1" s="1"/>
  <c r="X175" i="1"/>
  <c r="X192" i="1" s="1"/>
  <c r="W192" i="1"/>
  <c r="X197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51" i="1" l="1"/>
  <c r="X199" i="1"/>
  <c r="W475" i="1"/>
  <c r="W471" i="1"/>
  <c r="W474" i="1"/>
  <c r="X476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<sst xmlns="http://schemas.openxmlformats.org/spreadsheetml/2006/main" count="2026" uniqueCount="702">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</sst>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 t="s">
        <v>701</v>
      </c>
      <c r="I5" s="629"/>
      <c r="J5" s="629"/>
      <c r="K5" s="629"/>
      <c r="L5" s="592"/>
      <c r="N5" s="24" t="s">
        <v>9</v>
      </c>
      <c r="O5" s="374">
        <v>45274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Четверг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0.58333333333333337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32.4</v>
      </c>
      <c r="W49" s="31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13.5</v>
      </c>
      <c r="W50" s="316">
        <f>IFERROR(IF(V50="",0,CEILING((V50/$H50),1)*$H50),"")</f>
        <v>13.5</v>
      </c>
      <c r="X50" s="36">
        <f>IFERROR(IF(W50=0,"",ROUNDUP(W50/H50,0)*0.00753),"")</f>
        <v>3.7650000000000003E-2</v>
      </c>
      <c r="Y50" s="56"/>
      <c r="Z50" s="57"/>
      <c r="AD50" s="58"/>
      <c r="BA50" s="70" t="s">
        <v>1</v>
      </c>
    </row>
    <row r="51" spans="1:53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8</v>
      </c>
      <c r="W51" s="317">
        <f>IFERROR(W49/H49,"0")+IFERROR(W50/H50,"0")</f>
        <v>8</v>
      </c>
      <c r="X51" s="317">
        <f>IFERROR(IF(X49="",0,X49),"0")+IFERROR(IF(X50="",0,X50),"0")</f>
        <v>0.10290000000000001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45.9</v>
      </c>
      <c r="W52" s="317">
        <f>IFERROR(SUM(W49:W50),"0")</f>
        <v>45.900000000000006</v>
      </c>
      <c r="X52" s="37"/>
      <c r="Y52" s="318"/>
      <c r="Z52" s="318"/>
    </row>
    <row r="53" spans="1:53" ht="16.5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32.4</v>
      </c>
      <c r="W55" s="316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45</v>
      </c>
      <c r="W57" s="316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13</v>
      </c>
      <c r="W59" s="317">
        <f>IFERROR(W55/H55,"0")+IFERROR(W56/H56,"0")+IFERROR(W57/H57,"0")+IFERROR(W58/H58,"0")</f>
        <v>13</v>
      </c>
      <c r="X59" s="317">
        <f>IFERROR(IF(X55="",0,X55),"0")+IFERROR(IF(X56="",0,X56),"0")+IFERROR(IF(X57="",0,X57),"0")+IFERROR(IF(X58="",0,X58),"0")</f>
        <v>0.15895000000000001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77.400000000000006</v>
      </c>
      <c r="W60" s="317">
        <f>IFERROR(SUM(W55:W58),"0")</f>
        <v>77.400000000000006</v>
      </c>
      <c r="X60" s="37"/>
      <c r="Y60" s="318"/>
      <c r="Z60" s="318"/>
    </row>
    <row r="61" spans="1:53" ht="16.5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8</v>
      </c>
      <c r="W68" s="316">
        <f t="shared" si="2"/>
        <v>8</v>
      </c>
      <c r="X68" s="36">
        <f t="shared" ref="X68:X73" si="3">IFERROR(IF(W68=0,"",ROUNDUP(W68/H68,0)*0.00937),"")</f>
        <v>1.874E-2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4.5</v>
      </c>
      <c r="W73" s="316">
        <f t="shared" si="2"/>
        <v>4.5</v>
      </c>
      <c r="X73" s="36">
        <f t="shared" si="3"/>
        <v>9.3699999999999999E-3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2.811E-2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12.5</v>
      </c>
      <c r="W82" s="317">
        <f>IFERROR(SUM(W63:W80),"0")</f>
        <v>12.5</v>
      </c>
      <c r="X82" s="37"/>
      <c r="Y82" s="318"/>
      <c r="Z82" s="318"/>
    </row>
    <row r="83" spans="1:53" ht="14.25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10</v>
      </c>
      <c r="W108" s="31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1.1904761904761905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4.3499999999999997E-2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10</v>
      </c>
      <c r="W119" s="317">
        <f>IFERROR(SUM(W107:W117),"0")</f>
        <v>16.8</v>
      </c>
      <c r="X119" s="37"/>
      <c r="Y119" s="318"/>
      <c r="Z119" s="318"/>
    </row>
    <row r="120" spans="1:53" ht="14.25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2.1</v>
      </c>
      <c r="W149" s="316">
        <f t="shared" si="7"/>
        <v>2.1</v>
      </c>
      <c r="X149" s="36">
        <f>IFERROR(IF(W149=0,"",ROUNDUP(W149/H149,0)*0.00502),"")</f>
        <v>5.0200000000000002E-3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1</v>
      </c>
      <c r="W154" s="317">
        <f>IFERROR(W145/H145,"0")+IFERROR(W146/H146,"0")+IFERROR(W147/H147,"0")+IFERROR(W148/H148,"0")+IFERROR(W149/H149,"0")+IFERROR(W150/H150,"0")+IFERROR(W151/H151,"0")+IFERROR(W152/H152,"0")+IFERROR(W153/H153,"0")</f>
        <v>1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5.0200000000000002E-3</v>
      </c>
      <c r="Y154" s="318"/>
      <c r="Z154" s="318"/>
    </row>
    <row r="155" spans="1:53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2.1</v>
      </c>
      <c r="W155" s="317">
        <f>IFERROR(SUM(W145:W153),"0")</f>
        <v>2.1</v>
      </c>
      <c r="X155" s="37"/>
      <c r="Y155" s="318"/>
      <c r="Z155" s="318"/>
    </row>
    <row r="156" spans="1:53" ht="16.5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16</v>
      </c>
      <c r="W179" s="316">
        <f t="shared" si="8"/>
        <v>23.4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2.0512820512820515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6.5250000000000002E-2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16</v>
      </c>
      <c r="W193" s="317">
        <f>IFERROR(SUM(W175:W191),"0")</f>
        <v>23.4</v>
      </c>
      <c r="X193" s="37"/>
      <c r="Y193" s="318"/>
      <c r="Z193" s="318"/>
    </row>
    <row r="194" spans="1:53" ht="14.25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58.8</v>
      </c>
      <c r="W210" s="316">
        <f t="shared" si="10"/>
        <v>64.800000000000011</v>
      </c>
      <c r="X210" s="36">
        <f>IFERROR(IF(W210=0,"",ROUNDUP(W210/H210,0)*0.02175),"")</f>
        <v>0.1305</v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5.4444444444444438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6.0000000000000009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318"/>
      <c r="Z223" s="318"/>
    </row>
    <row r="224" spans="1:53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58.8</v>
      </c>
      <c r="W224" s="317">
        <f>IFERROR(SUM(W208:W222),"0")</f>
        <v>64.800000000000011</v>
      </c>
      <c r="X224" s="37"/>
      <c r="Y224" s="318"/>
      <c r="Z224" s="318"/>
    </row>
    <row r="225" spans="1:53" ht="14.25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6.3</v>
      </c>
      <c r="W232" s="316">
        <f>IFERROR(IF(V232="",0,CEILING((V232/$H232),1)*$H232),"")</f>
        <v>6.3000000000000007</v>
      </c>
      <c r="X232" s="36">
        <f>IFERROR(IF(W232=0,"",ROUNDUP(W232/H232,0)*0.00502),"")</f>
        <v>1.506E-2</v>
      </c>
      <c r="Y232" s="56"/>
      <c r="Z232" s="57"/>
      <c r="AD232" s="58"/>
      <c r="BA232" s="189" t="s">
        <v>1</v>
      </c>
    </row>
    <row r="233" spans="1:53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3</v>
      </c>
      <c r="W233" s="317">
        <f>IFERROR(W230/H230,"0")+IFERROR(W231/H231,"0")+IFERROR(W232/H232,"0")</f>
        <v>3</v>
      </c>
      <c r="X233" s="317">
        <f>IFERROR(IF(X230="",0,X230),"0")+IFERROR(IF(X231="",0,X231),"0")+IFERROR(IF(X232="",0,X232),"0")</f>
        <v>1.506E-2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6.3</v>
      </c>
      <c r="W234" s="317">
        <f>IFERROR(SUM(W230:W232),"0")</f>
        <v>6.3000000000000007</v>
      </c>
      <c r="X234" s="37"/>
      <c r="Y234" s="318"/>
      <c r="Z234" s="318"/>
    </row>
    <row r="235" spans="1:53" ht="14.25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440</v>
      </c>
      <c r="W236" s="316">
        <f t="shared" ref="W236:W244" si="12">IFERROR(IF(V236="",0,CEILING((V236/$H236),1)*$H236),"")</f>
        <v>445.5</v>
      </c>
      <c r="X236" s="36">
        <f>IFERROR(IF(W236=0,"",ROUNDUP(W236/H236,0)*0.02175),"")</f>
        <v>1.1962499999999998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10.5</v>
      </c>
      <c r="W239" s="316">
        <f t="shared" si="12"/>
        <v>10.5</v>
      </c>
      <c r="X239" s="36">
        <f>IFERROR(IF(W239=0,"",ROUNDUP(W239/H239,0)*0.00753),"")</f>
        <v>3.7650000000000003E-2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10.5</v>
      </c>
      <c r="W240" s="316">
        <f t="shared" si="12"/>
        <v>10.5</v>
      </c>
      <c r="X240" s="36">
        <f>IFERROR(IF(W240=0,"",ROUNDUP(W240/H240,0)*0.00753),"")</f>
        <v>3.7650000000000003E-2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25.2</v>
      </c>
      <c r="W241" s="316">
        <f t="shared" si="12"/>
        <v>25.2</v>
      </c>
      <c r="X241" s="36">
        <f>IFERROR(IF(W241=0,"",ROUNDUP(W241/H241,0)*0.00937),"")</f>
        <v>6.5589999999999996E-2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71.320987654320987</v>
      </c>
      <c r="W245" s="317">
        <f>IFERROR(W236/H236,"0")+IFERROR(W237/H237,"0")+IFERROR(W238/H238,"0")+IFERROR(W239/H239,"0")+IFERROR(W240/H240,"0")+IFERROR(W241/H241,"0")+IFERROR(W242/H242,"0")+IFERROR(W243/H243,"0")+IFERROR(W244/H244,"0")</f>
        <v>72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1.3371399999999998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486.2</v>
      </c>
      <c r="W246" s="317">
        <f>IFERROR(SUM(W236:W244),"0")</f>
        <v>491.7</v>
      </c>
      <c r="X246" s="37"/>
      <c r="Y246" s="318"/>
      <c r="Z246" s="318"/>
    </row>
    <row r="247" spans="1:53" ht="14.25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32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40</v>
      </c>
      <c r="W249" s="316">
        <f>IFERROR(IF(V249="",0,CEILING((V249/$H249),1)*$H249),"")</f>
        <v>46.8</v>
      </c>
      <c r="X249" s="36">
        <f>IFERROR(IF(W249=0,"",ROUNDUP(W249/H249,0)*0.02175),"")</f>
        <v>0.1305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40</v>
      </c>
      <c r="W250" s="316">
        <f>IFERROR(IF(V250="",0,CEILING((V250/$H250),1)*$H250),"")</f>
        <v>42</v>
      </c>
      <c r="X250" s="36">
        <f>IFERROR(IF(W250=0,"",ROUNDUP(W250/H250,0)*0.02175),"")</f>
        <v>0.10874999999999999</v>
      </c>
      <c r="Y250" s="56"/>
      <c r="Z250" s="57"/>
      <c r="AD250" s="58"/>
      <c r="BA250" s="201" t="s">
        <v>1</v>
      </c>
    </row>
    <row r="251" spans="1:53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13.699633699633701</v>
      </c>
      <c r="W251" s="317">
        <f>IFERROR(W248/H248,"0")+IFERROR(W249/H249,"0")+IFERROR(W250/H250,"0")</f>
        <v>15</v>
      </c>
      <c r="X251" s="317">
        <f>IFERROR(IF(X248="",0,X248),"0")+IFERROR(IF(X249="",0,X249),"0")+IFERROR(IF(X250="",0,X250),"0")</f>
        <v>0.32624999999999998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112</v>
      </c>
      <c r="W252" s="317">
        <f>IFERROR(SUM(W248:W250),"0")</f>
        <v>122.4</v>
      </c>
      <c r="X252" s="37"/>
      <c r="Y252" s="318"/>
      <c r="Z252" s="318"/>
    </row>
    <row r="253" spans="1:53" ht="14.25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32.4</v>
      </c>
      <c r="W267" s="316">
        <f t="shared" ref="W267:W273" si="13">IFERROR(IF(V267="",0,CEILING((V267/$H267),1)*$H267),"")</f>
        <v>32.400000000000006</v>
      </c>
      <c r="X267" s="36">
        <f>IFERROR(IF(W267=0,"",ROUNDUP(W267/H267,0)*0.02175),"")</f>
        <v>6.5250000000000002E-2</v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2.9999999999999996</v>
      </c>
      <c r="W274" s="317">
        <f>IFERROR(W267/H267,"0")+IFERROR(W268/H268,"0")+IFERROR(W269/H269,"0")+IFERROR(W270/H270,"0")+IFERROR(W271/H271,"0")+IFERROR(W272/H272,"0")+IFERROR(W273/H273,"0")</f>
        <v>3.0000000000000004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6.5250000000000002E-2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32.4</v>
      </c>
      <c r="W275" s="317">
        <f>IFERROR(SUM(W267:W273),"0")</f>
        <v>32.400000000000006</v>
      </c>
      <c r="X275" s="37"/>
      <c r="Y275" s="318"/>
      <c r="Z275" s="318"/>
    </row>
    <row r="276" spans="1:53" ht="14.25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24</v>
      </c>
      <c r="W287" s="316">
        <f>IFERROR(IF(V287="",0,CEILING((V287/$H287),1)*$H287),"")</f>
        <v>24.299999999999997</v>
      </c>
      <c r="X287" s="36">
        <f>IFERROR(IF(W287=0,"",ROUNDUP(W287/H287,0)*0.02175),"")</f>
        <v>6.5250000000000002E-2</v>
      </c>
      <c r="Y287" s="56"/>
      <c r="Z287" s="57"/>
      <c r="AD287" s="58"/>
      <c r="BA287" s="218" t="s">
        <v>1</v>
      </c>
    </row>
    <row r="288" spans="1:53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2.9629629629629632</v>
      </c>
      <c r="W288" s="317">
        <f>IFERROR(W287/H287,"0")</f>
        <v>3</v>
      </c>
      <c r="X288" s="317">
        <f>IFERROR(IF(X287="",0,X287),"0")</f>
        <v>6.5250000000000002E-2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24</v>
      </c>
      <c r="W289" s="317">
        <f>IFERROR(SUM(W287:W287),"0")</f>
        <v>24.299999999999997</v>
      </c>
      <c r="X289" s="37"/>
      <c r="Y289" s="318"/>
      <c r="Z289" s="318"/>
    </row>
    <row r="290" spans="1:53" ht="14.25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255</v>
      </c>
      <c r="W301" s="316">
        <f t="shared" ref="W301:W308" si="14">IFERROR(IF(V301="",0,CEILING((V301/$H301),1)*$H301),"")</f>
        <v>255</v>
      </c>
      <c r="X301" s="36">
        <f>IFERROR(IF(W301=0,"",ROUNDUP(W301/H301,0)*0.02175),"")</f>
        <v>0.36974999999999997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30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105</v>
      </c>
      <c r="W305" s="316">
        <f t="shared" si="14"/>
        <v>105</v>
      </c>
      <c r="X305" s="36">
        <f>IFERROR(IF(W305=0,"",ROUNDUP(W305/H305,0)*0.02175),"")</f>
        <v>0.15225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10</v>
      </c>
      <c r="W307" s="316">
        <f t="shared" si="14"/>
        <v>10</v>
      </c>
      <c r="X307" s="36">
        <f>IFERROR(IF(W307=0,"",ROUNDUP(W307/H307,0)*0.00937),"")</f>
        <v>1.874E-2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28</v>
      </c>
      <c r="W309" s="317">
        <f>IFERROR(W301/H301,"0")+IFERROR(W302/H302,"0")+IFERROR(W303/H303,"0")+IFERROR(W304/H304,"0")+IFERROR(W305/H305,"0")+IFERROR(W306/H306,"0")+IFERROR(W307/H307,"0")+IFERROR(W308/H308,"0")</f>
        <v>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0.58423999999999987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400</v>
      </c>
      <c r="W310" s="317">
        <f>IFERROR(SUM(W301:W308),"0")</f>
        <v>400</v>
      </c>
      <c r="X310" s="37"/>
      <c r="Y310" s="318"/>
      <c r="Z310" s="318"/>
    </row>
    <row r="311" spans="1:53" ht="14.25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32.4</v>
      </c>
      <c r="W360" s="316">
        <f t="shared" si="15"/>
        <v>33.6</v>
      </c>
      <c r="X360" s="36">
        <f>IFERROR(IF(W360=0,"",ROUNDUP(W360/H360,0)*0.00753),"")</f>
        <v>0.15060000000000001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4.2</v>
      </c>
      <c r="W364" s="316">
        <f t="shared" si="15"/>
        <v>4.2</v>
      </c>
      <c r="X364" s="36">
        <f t="shared" si="16"/>
        <v>1.004E-2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2.1</v>
      </c>
      <c r="W368" s="316">
        <f t="shared" si="15"/>
        <v>2.1</v>
      </c>
      <c r="X368" s="36">
        <f t="shared" si="16"/>
        <v>5.0200000000000002E-3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22.285714285714285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23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0.16566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38.700000000000003</v>
      </c>
      <c r="W371" s="317">
        <f>IFERROR(SUM(W357:W369),"0")</f>
        <v>39.900000000000006</v>
      </c>
      <c r="X371" s="37"/>
      <c r="Y371" s="318"/>
      <c r="Z371" s="318"/>
    </row>
    <row r="372" spans="1:53" ht="14.25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2.1</v>
      </c>
      <c r="W404" s="316">
        <f t="shared" si="17"/>
        <v>2.1</v>
      </c>
      <c r="X404" s="36">
        <f>IFERROR(IF(W404=0,"",ROUNDUP(W404/H404,0)*0.00502),"")</f>
        <v>5.0200000000000002E-3</v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2.1</v>
      </c>
      <c r="W407" s="316">
        <f t="shared" si="17"/>
        <v>2.1</v>
      </c>
      <c r="X407" s="36">
        <f>IFERROR(IF(W407=0,"",ROUNDUP(W407/H407,0)*0.00502),"")</f>
        <v>5.0200000000000002E-3</v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2</v>
      </c>
      <c r="W409" s="317">
        <f>IFERROR(W402/H402,"0")+IFERROR(W403/H403,"0")+IFERROR(W404/H404,"0")+IFERROR(W405/H405,"0")+IFERROR(W406/H406,"0")+IFERROR(W407/H407,"0")+IFERROR(W408/H408,"0")</f>
        <v>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1.004E-2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4.2</v>
      </c>
      <c r="W410" s="317">
        <f>IFERROR(SUM(W402:W408),"0")</f>
        <v>4.2</v>
      </c>
      <c r="X410" s="37"/>
      <c r="Y410" s="318"/>
      <c r="Z410" s="318"/>
    </row>
    <row r="411" spans="1:53" ht="27.75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18</v>
      </c>
      <c r="W414" s="316">
        <f t="shared" ref="W414:W422" si="18">IFERROR(IF(V414="",0,CEILING((V414/$H414),1)*$H414),"")</f>
        <v>21.12</v>
      </c>
      <c r="X414" s="36">
        <f>IFERROR(IF(W414=0,"",ROUNDUP(W414/H414,0)*0.01196),"")</f>
        <v>4.7840000000000001E-2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10</v>
      </c>
      <c r="W417" s="316">
        <f t="shared" si="18"/>
        <v>10.56</v>
      </c>
      <c r="X417" s="36">
        <f>IFERROR(IF(W417=0,"",ROUNDUP(W417/H417,0)*0.01196),"")</f>
        <v>2.392E-2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5.3030303030303028</v>
      </c>
      <c r="W423" s="317">
        <f>IFERROR(W414/H414,"0")+IFERROR(W415/H415,"0")+IFERROR(W416/H416,"0")+IFERROR(W417/H417,"0")+IFERROR(W418/H418,"0")+IFERROR(W419/H419,"0")+IFERROR(W420/H420,"0")+IFERROR(W421/H421,"0")+IFERROR(W422/H422,"0")</f>
        <v>6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28</v>
      </c>
      <c r="W424" s="317">
        <f>IFERROR(SUM(W414:W422),"0")</f>
        <v>31.68</v>
      </c>
      <c r="X424" s="37"/>
      <c r="Y424" s="318"/>
      <c r="Z424" s="318"/>
    </row>
    <row r="425" spans="1:53" ht="14.25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12</v>
      </c>
      <c r="W426" s="316">
        <f>IFERROR(IF(V426="",0,CEILING((V426/$H426),1)*$H426),"")</f>
        <v>15.84</v>
      </c>
      <c r="X426" s="36">
        <f>IFERROR(IF(W426=0,"",ROUNDUP(W426/H426,0)*0.01196),"")</f>
        <v>3.5880000000000002E-2</v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2.2727272727272725</v>
      </c>
      <c r="W428" s="317">
        <f>IFERROR(W426/H426,"0")+IFERROR(W427/H427,"0")</f>
        <v>3</v>
      </c>
      <c r="X428" s="317">
        <f>IFERROR(IF(X426="",0,X426),"0")+IFERROR(IF(X427="",0,X427),"0")</f>
        <v>3.5880000000000002E-2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12</v>
      </c>
      <c r="W429" s="317">
        <f>IFERROR(SUM(W426:W427),"0")</f>
        <v>15.84</v>
      </c>
      <c r="X429" s="37"/>
      <c r="Y429" s="318"/>
      <c r="Z429" s="318"/>
    </row>
    <row r="430" spans="1:53" ht="14.25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6</v>
      </c>
      <c r="W432" s="316">
        <f t="shared" si="19"/>
        <v>10.56</v>
      </c>
      <c r="X432" s="36">
        <f>IFERROR(IF(W432=0,"",ROUNDUP(W432/H432,0)*0.01196),"")</f>
        <v>2.392E-2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12</v>
      </c>
      <c r="W433" s="316">
        <f t="shared" si="19"/>
        <v>15.84</v>
      </c>
      <c r="X433" s="36">
        <f>IFERROR(IF(W433=0,"",ROUNDUP(W433/H433,0)*0.01196),"")</f>
        <v>3.5880000000000002E-2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3.4090909090909087</v>
      </c>
      <c r="W437" s="317">
        <f>IFERROR(W431/H431,"0")+IFERROR(W432/H432,"0")+IFERROR(W433/H433,"0")+IFERROR(W434/H434,"0")+IFERROR(W435/H435,"0")+IFERROR(W436/H436,"0")</f>
        <v>5</v>
      </c>
      <c r="X437" s="317">
        <f>IFERROR(IF(X431="",0,X431),"0")+IFERROR(IF(X432="",0,X432),"0")+IFERROR(IF(X433="",0,X433),"0")+IFERROR(IF(X434="",0,X434),"0")+IFERROR(IF(X435="",0,X435),"0")+IFERROR(IF(X436="",0,X436),"0")</f>
        <v>5.9800000000000006E-2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18</v>
      </c>
      <c r="W438" s="317">
        <f>IFERROR(SUM(W431:W436),"0")</f>
        <v>26.4</v>
      </c>
      <c r="X438" s="37"/>
      <c r="Y438" s="318"/>
      <c r="Z438" s="318"/>
    </row>
    <row r="439" spans="1:53" ht="14.25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12</v>
      </c>
      <c r="W458" s="316">
        <f>IFERROR(IF(V458="",0,CEILING((V458/$H458),1)*$H458),"")</f>
        <v>12.600000000000001</v>
      </c>
      <c r="X458" s="36">
        <f>IFERROR(IF(W458=0,"",ROUNDUP(W458/H458,0)*0.00753),"")</f>
        <v>2.2589999999999999E-2</v>
      </c>
      <c r="Y458" s="56"/>
      <c r="Z458" s="57"/>
      <c r="AD458" s="58"/>
      <c r="BA458" s="304" t="s">
        <v>1</v>
      </c>
    </row>
    <row r="459" spans="1:53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2.8571428571428572</v>
      </c>
      <c r="W459" s="317">
        <f>IFERROR(W457/H457,"0")+IFERROR(W458/H458,"0")</f>
        <v>3</v>
      </c>
      <c r="X459" s="317">
        <f>IFERROR(IF(X457="",0,X457),"0")+IFERROR(IF(X458="",0,X458),"0")</f>
        <v>2.2589999999999999E-2</v>
      </c>
      <c r="Y459" s="318"/>
      <c r="Z459" s="318"/>
    </row>
    <row r="460" spans="1:53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12</v>
      </c>
      <c r="W460" s="317">
        <f>IFERROR(SUM(W457:W458),"0")</f>
        <v>12.600000000000001</v>
      </c>
      <c r="X460" s="37"/>
      <c r="Y460" s="318"/>
      <c r="Z460" s="318"/>
    </row>
    <row r="461" spans="1:53" ht="14.25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1456.5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1510.6200000000001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1552.0827603507607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1610.3740000000003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1627.0827603507607</v>
      </c>
      <c r="W474" s="317">
        <f>GrossWeightTotalR+PalletQtyTotalR*25</f>
        <v>1685.3740000000003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197.79749263082596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206</v>
      </c>
      <c r="X475" s="37"/>
      <c r="Y475" s="318"/>
      <c r="Z475" s="318"/>
    </row>
    <row r="476" spans="1:53" ht="14.25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3.3801499999999995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45.900000000000006</v>
      </c>
      <c r="D481" s="46">
        <f>IFERROR(W55*1,"0")+IFERROR(W56*1,"0")+IFERROR(W57*1,"0")+IFERROR(W58*1,"0")</f>
        <v>77.400000000000006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29.3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2.1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23.4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685.2</v>
      </c>
      <c r="M481" s="46">
        <f>IFERROR(W267*1,"0")+IFERROR(W268*1,"0")+IFERROR(W269*1,"0")+IFERROR(W270*1,"0")+IFERROR(W271*1,"0")+IFERROR(W272*1,"0")+IFERROR(W273*1,"0")+IFERROR(W277*1,"0")+IFERROR(W278*1,"0")</f>
        <v>32.400000000000006</v>
      </c>
      <c r="N481" s="46">
        <f>IFERROR(W283*1,"0")+IFERROR(W287*1,"0")+IFERROR(W291*1,"0")+IFERROR(W295*1,"0")</f>
        <v>24.299999999999997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460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39.900000000000006</v>
      </c>
      <c r="R481" s="46">
        <f>IFERROR(W397*1,"0")+IFERROR(W398*1,"0")+IFERROR(W402*1,"0")+IFERROR(W403*1,"0")+IFERROR(W404*1,"0")+IFERROR(W405*1,"0")+IFERROR(W406*1,"0")+IFERROR(W407*1,"0")+IFERROR(W408*1,"0")</f>
        <v>4.2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73.92</v>
      </c>
      <c r="T481" s="46">
        <f>IFERROR(W447*1,"0")+IFERROR(W448*1,"0")+IFERROR(W452*1,"0")+IFERROR(W453*1,"0")+IFERROR(W457*1,"0")+IFERROR(W458*1,"0")+IFERROR(W462*1,"0")+IFERROR(W463*1,"0")</f>
        <v>12.600000000000001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