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5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W454" i="1"/>
  <c r="V454" i="1"/>
  <c r="X453" i="1"/>
  <c r="W453" i="1"/>
  <c r="X452" i="1"/>
  <c r="W452" i="1"/>
  <c r="W455" i="1" s="1"/>
  <c r="V450" i="1"/>
  <c r="V449" i="1"/>
  <c r="W448" i="1"/>
  <c r="X448" i="1" s="1"/>
  <c r="W447" i="1"/>
  <c r="V443" i="1"/>
  <c r="V442" i="1"/>
  <c r="X441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N427" i="1"/>
  <c r="X426" i="1"/>
  <c r="W426" i="1"/>
  <c r="N426" i="1"/>
  <c r="V424" i="1"/>
  <c r="V423" i="1"/>
  <c r="X422" i="1"/>
  <c r="W422" i="1"/>
  <c r="N422" i="1"/>
  <c r="W421" i="1"/>
  <c r="X421" i="1" s="1"/>
  <c r="N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X423" i="1" s="1"/>
  <c r="W414" i="1"/>
  <c r="N414" i="1"/>
  <c r="V410" i="1"/>
  <c r="V409" i="1"/>
  <c r="X408" i="1"/>
  <c r="W408" i="1"/>
  <c r="N408" i="1"/>
  <c r="W407" i="1"/>
  <c r="X407" i="1" s="1"/>
  <c r="N407" i="1"/>
  <c r="X406" i="1"/>
  <c r="W406" i="1"/>
  <c r="N406" i="1"/>
  <c r="W405" i="1"/>
  <c r="X405" i="1" s="1"/>
  <c r="W404" i="1"/>
  <c r="X404" i="1" s="1"/>
  <c r="N404" i="1"/>
  <c r="X403" i="1"/>
  <c r="W403" i="1"/>
  <c r="N403" i="1"/>
  <c r="W402" i="1"/>
  <c r="N402" i="1"/>
  <c r="V400" i="1"/>
  <c r="V399" i="1"/>
  <c r="W398" i="1"/>
  <c r="N398" i="1"/>
  <c r="X397" i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W389" i="1" s="1"/>
  <c r="V382" i="1"/>
  <c r="W381" i="1"/>
  <c r="V381" i="1"/>
  <c r="X380" i="1"/>
  <c r="X381" i="1" s="1"/>
  <c r="W380" i="1"/>
  <c r="W382" i="1" s="1"/>
  <c r="N380" i="1"/>
  <c r="V378" i="1"/>
  <c r="W377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X365" i="1"/>
  <c r="W365" i="1"/>
  <c r="N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X370" i="1" s="1"/>
  <c r="W357" i="1"/>
  <c r="N357" i="1"/>
  <c r="V355" i="1"/>
  <c r="W354" i="1"/>
  <c r="V354" i="1"/>
  <c r="X353" i="1"/>
  <c r="W353" i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X341" i="1"/>
  <c r="X343" i="1" s="1"/>
  <c r="W341" i="1"/>
  <c r="N341" i="1"/>
  <c r="W340" i="1"/>
  <c r="X340" i="1" s="1"/>
  <c r="N340" i="1"/>
  <c r="X339" i="1"/>
  <c r="W339" i="1"/>
  <c r="N339" i="1"/>
  <c r="V337" i="1"/>
  <c r="W336" i="1"/>
  <c r="V336" i="1"/>
  <c r="X335" i="1"/>
  <c r="W335" i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X327" i="1"/>
  <c r="X331" i="1" s="1"/>
  <c r="W327" i="1"/>
  <c r="W331" i="1" s="1"/>
  <c r="N327" i="1"/>
  <c r="V324" i="1"/>
  <c r="W323" i="1"/>
  <c r="V323" i="1"/>
  <c r="X322" i="1"/>
  <c r="X323" i="1" s="1"/>
  <c r="W322" i="1"/>
  <c r="W324" i="1" s="1"/>
  <c r="N322" i="1"/>
  <c r="V320" i="1"/>
  <c r="W319" i="1"/>
  <c r="V319" i="1"/>
  <c r="X318" i="1"/>
  <c r="X319" i="1" s="1"/>
  <c r="W318" i="1"/>
  <c r="W320" i="1" s="1"/>
  <c r="N318" i="1"/>
  <c r="V316" i="1"/>
  <c r="V315" i="1"/>
  <c r="X314" i="1"/>
  <c r="W314" i="1"/>
  <c r="N314" i="1"/>
  <c r="W313" i="1"/>
  <c r="X313" i="1" s="1"/>
  <c r="W312" i="1"/>
  <c r="W315" i="1" s="1"/>
  <c r="N312" i="1"/>
  <c r="V310" i="1"/>
  <c r="V309" i="1"/>
  <c r="W308" i="1"/>
  <c r="X308" i="1" s="1"/>
  <c r="N308" i="1"/>
  <c r="X307" i="1"/>
  <c r="W307" i="1"/>
  <c r="N307" i="1"/>
  <c r="W306" i="1"/>
  <c r="X306" i="1" s="1"/>
  <c r="W305" i="1"/>
  <c r="X305" i="1" s="1"/>
  <c r="N305" i="1"/>
  <c r="X304" i="1"/>
  <c r="W304" i="1"/>
  <c r="N304" i="1"/>
  <c r="W303" i="1"/>
  <c r="X303" i="1" s="1"/>
  <c r="N303" i="1"/>
  <c r="X302" i="1"/>
  <c r="W302" i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N278" i="1"/>
  <c r="X277" i="1"/>
  <c r="W277" i="1"/>
  <c r="N277" i="1"/>
  <c r="V275" i="1"/>
  <c r="V274" i="1"/>
  <c r="X273" i="1"/>
  <c r="W273" i="1"/>
  <c r="N273" i="1"/>
  <c r="W272" i="1"/>
  <c r="X272" i="1" s="1"/>
  <c r="N272" i="1"/>
  <c r="X271" i="1"/>
  <c r="W271" i="1"/>
  <c r="N271" i="1"/>
  <c r="W270" i="1"/>
  <c r="X270" i="1" s="1"/>
  <c r="W269" i="1"/>
  <c r="X269" i="1" s="1"/>
  <c r="N269" i="1"/>
  <c r="X268" i="1"/>
  <c r="W268" i="1"/>
  <c r="N268" i="1"/>
  <c r="W267" i="1"/>
  <c r="N267" i="1"/>
  <c r="V264" i="1"/>
  <c r="V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W239" i="1"/>
  <c r="X239" i="1" s="1"/>
  <c r="W238" i="1"/>
  <c r="X238" i="1" s="1"/>
  <c r="N238" i="1"/>
  <c r="X237" i="1"/>
  <c r="W237" i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X221" i="1"/>
  <c r="W221" i="1"/>
  <c r="N221" i="1"/>
  <c r="W220" i="1"/>
  <c r="X220" i="1" s="1"/>
  <c r="N220" i="1"/>
  <c r="X219" i="1"/>
  <c r="W219" i="1"/>
  <c r="N219" i="1"/>
  <c r="W218" i="1"/>
  <c r="X218" i="1" s="1"/>
  <c r="N218" i="1"/>
  <c r="X217" i="1"/>
  <c r="W217" i="1"/>
  <c r="N217" i="1"/>
  <c r="W216" i="1"/>
  <c r="X216" i="1" s="1"/>
  <c r="N216" i="1"/>
  <c r="X215" i="1"/>
  <c r="W215" i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N208" i="1"/>
  <c r="V205" i="1"/>
  <c r="V204" i="1"/>
  <c r="W203" i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W175" i="1"/>
  <c r="N175" i="1"/>
  <c r="V173" i="1"/>
  <c r="W172" i="1"/>
  <c r="V172" i="1"/>
  <c r="X171" i="1"/>
  <c r="W171" i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W161" i="1"/>
  <c r="V161" i="1"/>
  <c r="W160" i="1"/>
  <c r="V160" i="1"/>
  <c r="W159" i="1"/>
  <c r="X159" i="1" s="1"/>
  <c r="N159" i="1"/>
  <c r="X158" i="1"/>
  <c r="X160" i="1" s="1"/>
  <c r="W158" i="1"/>
  <c r="I481" i="1" s="1"/>
  <c r="N158" i="1"/>
  <c r="V155" i="1"/>
  <c r="V154" i="1"/>
  <c r="X153" i="1"/>
  <c r="W153" i="1"/>
  <c r="N153" i="1"/>
  <c r="X152" i="1"/>
  <c r="W152" i="1"/>
  <c r="N152" i="1"/>
  <c r="W151" i="1"/>
  <c r="X151" i="1" s="1"/>
  <c r="N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X154" i="1" s="1"/>
  <c r="W145" i="1"/>
  <c r="V142" i="1"/>
  <c r="V141" i="1"/>
  <c r="X140" i="1"/>
  <c r="W140" i="1"/>
  <c r="N140" i="1"/>
  <c r="W139" i="1"/>
  <c r="X139" i="1" s="1"/>
  <c r="N139" i="1"/>
  <c r="W138" i="1"/>
  <c r="N138" i="1"/>
  <c r="V134" i="1"/>
  <c r="W133" i="1"/>
  <c r="V133" i="1"/>
  <c r="W132" i="1"/>
  <c r="X132" i="1" s="1"/>
  <c r="N132" i="1"/>
  <c r="X131" i="1"/>
  <c r="W131" i="1"/>
  <c r="N131" i="1"/>
  <c r="X130" i="1"/>
  <c r="X133" i="1" s="1"/>
  <c r="W130" i="1"/>
  <c r="F481" i="1" s="1"/>
  <c r="V127" i="1"/>
  <c r="V126" i="1"/>
  <c r="W125" i="1"/>
  <c r="X125" i="1" s="1"/>
  <c r="X124" i="1"/>
  <c r="W124" i="1"/>
  <c r="N124" i="1"/>
  <c r="X123" i="1"/>
  <c r="W123" i="1"/>
  <c r="W126" i="1" s="1"/>
  <c r="W122" i="1"/>
  <c r="X122" i="1" s="1"/>
  <c r="N122" i="1"/>
  <c r="X121" i="1"/>
  <c r="W121" i="1"/>
  <c r="W127" i="1" s="1"/>
  <c r="N121" i="1"/>
  <c r="V119" i="1"/>
  <c r="V118" i="1"/>
  <c r="X117" i="1"/>
  <c r="W117" i="1"/>
  <c r="W116" i="1"/>
  <c r="X116" i="1" s="1"/>
  <c r="N116" i="1"/>
  <c r="W115" i="1"/>
  <c r="X115" i="1" s="1"/>
  <c r="X114" i="1"/>
  <c r="W114" i="1"/>
  <c r="W113" i="1"/>
  <c r="X113" i="1" s="1"/>
  <c r="X112" i="1"/>
  <c r="W112" i="1"/>
  <c r="W111" i="1"/>
  <c r="X111" i="1" s="1"/>
  <c r="X110" i="1"/>
  <c r="W110" i="1"/>
  <c r="N110" i="1"/>
  <c r="W109" i="1"/>
  <c r="X109" i="1" s="1"/>
  <c r="X108" i="1"/>
  <c r="W108" i="1"/>
  <c r="W107" i="1"/>
  <c r="W118" i="1" s="1"/>
  <c r="V105" i="1"/>
  <c r="V104" i="1"/>
  <c r="W103" i="1"/>
  <c r="X103" i="1" s="1"/>
  <c r="X102" i="1"/>
  <c r="W102" i="1"/>
  <c r="W101" i="1"/>
  <c r="X101" i="1" s="1"/>
  <c r="N101" i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W105" i="1" s="1"/>
  <c r="N94" i="1"/>
  <c r="V92" i="1"/>
  <c r="V91" i="1"/>
  <c r="W90" i="1"/>
  <c r="X90" i="1" s="1"/>
  <c r="N90" i="1"/>
  <c r="W89" i="1"/>
  <c r="X89" i="1" s="1"/>
  <c r="N89" i="1"/>
  <c r="X88" i="1"/>
  <c r="W88" i="1"/>
  <c r="W87" i="1"/>
  <c r="X87" i="1" s="1"/>
  <c r="X86" i="1"/>
  <c r="W86" i="1"/>
  <c r="W85" i="1"/>
  <c r="W91" i="1" s="1"/>
  <c r="N85" i="1"/>
  <c r="W84" i="1"/>
  <c r="W92" i="1" s="1"/>
  <c r="V82" i="1"/>
  <c r="V81" i="1"/>
  <c r="X80" i="1"/>
  <c r="W80" i="1"/>
  <c r="N80" i="1"/>
  <c r="X79" i="1"/>
  <c r="W79" i="1"/>
  <c r="N79" i="1"/>
  <c r="W78" i="1"/>
  <c r="X78" i="1" s="1"/>
  <c r="N78" i="1"/>
  <c r="W77" i="1"/>
  <c r="X77" i="1" s="1"/>
  <c r="N77" i="1"/>
  <c r="X76" i="1"/>
  <c r="W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W65" i="1"/>
  <c r="X65" i="1" s="1"/>
  <c r="N65" i="1"/>
  <c r="X64" i="1"/>
  <c r="W64" i="1"/>
  <c r="W63" i="1"/>
  <c r="W81" i="1" s="1"/>
  <c r="V60" i="1"/>
  <c r="V59" i="1"/>
  <c r="W58" i="1"/>
  <c r="X58" i="1" s="1"/>
  <c r="X57" i="1"/>
  <c r="W57" i="1"/>
  <c r="N57" i="1"/>
  <c r="W56" i="1"/>
  <c r="W60" i="1" s="1"/>
  <c r="X55" i="1"/>
  <c r="W55" i="1"/>
  <c r="N55" i="1"/>
  <c r="W52" i="1"/>
  <c r="V52" i="1"/>
  <c r="V51" i="1"/>
  <c r="X50" i="1"/>
  <c r="W50" i="1"/>
  <c r="N50" i="1"/>
  <c r="X49" i="1"/>
  <c r="X51" i="1" s="1"/>
  <c r="W49" i="1"/>
  <c r="C481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71" i="1" s="1"/>
  <c r="V23" i="1"/>
  <c r="W22" i="1"/>
  <c r="N22" i="1"/>
  <c r="H10" i="1"/>
  <c r="A9" i="1"/>
  <c r="J9" i="1" s="1"/>
  <c r="D7" i="1"/>
  <c r="O6" i="1"/>
  <c r="N2" i="1"/>
  <c r="X126" i="1" l="1"/>
  <c r="W473" i="1"/>
  <c r="B481" i="1"/>
  <c r="W472" i="1"/>
  <c r="W59" i="1"/>
  <c r="W82" i="1"/>
  <c r="W104" i="1"/>
  <c r="W119" i="1"/>
  <c r="W155" i="1"/>
  <c r="W192" i="1"/>
  <c r="W200" i="1"/>
  <c r="L481" i="1"/>
  <c r="W223" i="1"/>
  <c r="X208" i="1"/>
  <c r="X223" i="1" s="1"/>
  <c r="W234" i="1"/>
  <c r="W258" i="1"/>
  <c r="W332" i="1"/>
  <c r="W347" i="1"/>
  <c r="X346" i="1"/>
  <c r="X347" i="1" s="1"/>
  <c r="W348" i="1"/>
  <c r="W410" i="1"/>
  <c r="X402" i="1"/>
  <c r="X409" i="1" s="1"/>
  <c r="W409" i="1"/>
  <c r="W428" i="1"/>
  <c r="X427" i="1"/>
  <c r="X428" i="1" s="1"/>
  <c r="W429" i="1"/>
  <c r="W443" i="1"/>
  <c r="X440" i="1"/>
  <c r="X442" i="1" s="1"/>
  <c r="W450" i="1"/>
  <c r="W459" i="1"/>
  <c r="X457" i="1"/>
  <c r="X459" i="1" s="1"/>
  <c r="E481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81" i="1" s="1"/>
  <c r="X85" i="1"/>
  <c r="X94" i="1"/>
  <c r="X104" i="1" s="1"/>
  <c r="X107" i="1"/>
  <c r="X118" i="1" s="1"/>
  <c r="G481" i="1"/>
  <c r="W142" i="1"/>
  <c r="W154" i="1"/>
  <c r="X163" i="1"/>
  <c r="X165" i="1" s="1"/>
  <c r="W173" i="1"/>
  <c r="X168" i="1"/>
  <c r="X172" i="1" s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X373" i="1"/>
  <c r="X377" i="1" s="1"/>
  <c r="W378" i="1"/>
  <c r="W442" i="1"/>
  <c r="W460" i="1"/>
  <c r="A10" i="1"/>
  <c r="H9" i="1"/>
  <c r="V475" i="1"/>
  <c r="W24" i="1"/>
  <c r="D481" i="1"/>
  <c r="X84" i="1"/>
  <c r="X138" i="1"/>
  <c r="X141" i="1" s="1"/>
  <c r="W141" i="1"/>
  <c r="H481" i="1"/>
  <c r="W193" i="1"/>
  <c r="W199" i="1"/>
  <c r="X195" i="1"/>
  <c r="X199" i="1" s="1"/>
  <c r="W204" i="1"/>
  <c r="J481" i="1"/>
  <c r="X203" i="1"/>
  <c r="X204" i="1" s="1"/>
  <c r="W205" i="1"/>
  <c r="W245" i="1"/>
  <c r="X236" i="1"/>
  <c r="X245" i="1" s="1"/>
  <c r="W252" i="1"/>
  <c r="W263" i="1"/>
  <c r="X260" i="1"/>
  <c r="X263" i="1" s="1"/>
  <c r="W337" i="1"/>
  <c r="X334" i="1"/>
  <c r="X336" i="1" s="1"/>
  <c r="W343" i="1"/>
  <c r="W344" i="1"/>
  <c r="Q481" i="1"/>
  <c r="W355" i="1"/>
  <c r="X352" i="1"/>
  <c r="X354" i="1" s="1"/>
  <c r="W370" i="1"/>
  <c r="W399" i="1"/>
  <c r="X398" i="1"/>
  <c r="X399" i="1" s="1"/>
  <c r="W400" i="1"/>
  <c r="W423" i="1"/>
  <c r="W437" i="1"/>
  <c r="X431" i="1"/>
  <c r="X437" i="1" s="1"/>
  <c r="W438" i="1"/>
  <c r="X454" i="1"/>
  <c r="N481" i="1"/>
  <c r="W23" i="1"/>
  <c r="W134" i="1"/>
  <c r="W166" i="1"/>
  <c r="X192" i="1"/>
  <c r="W224" i="1"/>
  <c r="W233" i="1"/>
  <c r="X230" i="1"/>
  <c r="X233" i="1" s="1"/>
  <c r="W246" i="1"/>
  <c r="W257" i="1"/>
  <c r="W264" i="1"/>
  <c r="X278" i="1"/>
  <c r="X279" i="1" s="1"/>
  <c r="W279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71" i="1"/>
  <c r="W388" i="1"/>
  <c r="X384" i="1"/>
  <c r="X388" i="1" s="1"/>
  <c r="W424" i="1"/>
  <c r="W449" i="1"/>
  <c r="X447" i="1"/>
  <c r="X449" i="1" s="1"/>
  <c r="T481" i="1"/>
  <c r="R481" i="1"/>
  <c r="W470" i="1"/>
  <c r="S481" i="1"/>
  <c r="P481" i="1"/>
  <c r="W475" i="1" l="1"/>
  <c r="W474" i="1"/>
  <c r="W471" i="1"/>
  <c r="X91" i="1"/>
  <c r="X476" i="1" s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<sst xmlns="http://schemas.openxmlformats.org/spreadsheetml/2006/main" count="2025" uniqueCount="701">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</sst>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08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53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52" t="s">
        <v>7</v>
      </c>
      <c r="B5" s="345"/>
      <c r="C5" s="346"/>
      <c r="D5" s="348"/>
      <c r="E5" s="350"/>
      <c r="F5" s="620" t="s">
        <v>8</v>
      </c>
      <c r="G5" s="346"/>
      <c r="H5" s="348"/>
      <c r="I5" s="349"/>
      <c r="J5" s="349"/>
      <c r="K5" s="349"/>
      <c r="L5" s="350"/>
      <c r="N5" s="24" t="s">
        <v>9</v>
      </c>
      <c r="O5" s="553">
        <v>45274</v>
      </c>
      <c r="P5" s="402"/>
      <c r="R5" s="640" t="s">
        <v>10</v>
      </c>
      <c r="S5" s="372"/>
      <c r="T5" s="493" t="s">
        <v>11</v>
      </c>
      <c r="U5" s="402"/>
      <c r="Z5" s="51"/>
      <c r="AA5" s="51"/>
      <c r="AB5" s="51"/>
    </row>
    <row r="6" spans="1:29" s="308" customFormat="1" ht="24" customHeight="1" x14ac:dyDescent="0.2">
      <c r="A6" s="452" t="s">
        <v>12</v>
      </c>
      <c r="B6" s="345"/>
      <c r="C6" s="346"/>
      <c r="D6" s="580" t="s">
        <v>13</v>
      </c>
      <c r="E6" s="581"/>
      <c r="F6" s="581"/>
      <c r="G6" s="581"/>
      <c r="H6" s="581"/>
      <c r="I6" s="581"/>
      <c r="J6" s="581"/>
      <c r="K6" s="581"/>
      <c r="L6" s="402"/>
      <c r="N6" s="24" t="s">
        <v>14</v>
      </c>
      <c r="O6" s="431" t="str">
        <f>IF(O5=0," ",CHOOSE(WEEKDAY(O5,2),"Понедельник","Вторник","Среда","Четверг","Пятница","Суббота","Воскресенье"))</f>
        <v>Четверг</v>
      </c>
      <c r="P6" s="320"/>
      <c r="R6" s="371" t="s">
        <v>15</v>
      </c>
      <c r="S6" s="372"/>
      <c r="T6" s="499" t="s">
        <v>16</v>
      </c>
      <c r="U6" s="359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21" t="str">
        <f>IFERROR(VLOOKUP(DeliveryAddress,Table,3,0),1)</f>
        <v>4</v>
      </c>
      <c r="E7" s="522"/>
      <c r="F7" s="522"/>
      <c r="G7" s="522"/>
      <c r="H7" s="522"/>
      <c r="I7" s="522"/>
      <c r="J7" s="522"/>
      <c r="K7" s="522"/>
      <c r="L7" s="523"/>
      <c r="N7" s="24"/>
      <c r="O7" s="42"/>
      <c r="P7" s="42"/>
      <c r="R7" s="327"/>
      <c r="S7" s="372"/>
      <c r="T7" s="500"/>
      <c r="U7" s="501"/>
      <c r="Z7" s="51"/>
      <c r="AA7" s="51"/>
      <c r="AB7" s="51"/>
    </row>
    <row r="8" spans="1:29" s="308" customFormat="1" ht="25.5" customHeight="1" x14ac:dyDescent="0.2">
      <c r="A8" s="646" t="s">
        <v>17</v>
      </c>
      <c r="B8" s="324"/>
      <c r="C8" s="325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18</v>
      </c>
      <c r="O8" s="401">
        <v>0.45833333333333331</v>
      </c>
      <c r="P8" s="402"/>
      <c r="R8" s="327"/>
      <c r="S8" s="372"/>
      <c r="T8" s="500"/>
      <c r="U8" s="501"/>
      <c r="Z8" s="51"/>
      <c r="AA8" s="51"/>
      <c r="AB8" s="51"/>
    </row>
    <row r="9" spans="1:29" s="308" customFormat="1" ht="39.950000000000003" customHeight="1" x14ac:dyDescent="0.2">
      <c r="A9" s="4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69"/>
      <c r="E9" s="330"/>
      <c r="F9" s="4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53"/>
      <c r="P9" s="402"/>
      <c r="R9" s="327"/>
      <c r="S9" s="372"/>
      <c r="T9" s="502"/>
      <c r="U9" s="503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69"/>
      <c r="E10" s="330"/>
      <c r="F10" s="4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64" t="str">
        <f>IFERROR(VLOOKUP($D$10,Proxy,2,FALSE),"")</f>
        <v/>
      </c>
      <c r="I10" s="327"/>
      <c r="J10" s="327"/>
      <c r="K10" s="327"/>
      <c r="L10" s="327"/>
      <c r="N10" s="26" t="s">
        <v>20</v>
      </c>
      <c r="O10" s="401"/>
      <c r="P10" s="402"/>
      <c r="S10" s="24" t="s">
        <v>21</v>
      </c>
      <c r="T10" s="358" t="s">
        <v>22</v>
      </c>
      <c r="U10" s="359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1"/>
      <c r="P11" s="402"/>
      <c r="S11" s="24" t="s">
        <v>25</v>
      </c>
      <c r="T11" s="584" t="s">
        <v>26</v>
      </c>
      <c r="U11" s="585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617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4" t="s">
        <v>28</v>
      </c>
      <c r="O12" s="577"/>
      <c r="P12" s="523"/>
      <c r="Q12" s="23"/>
      <c r="S12" s="24"/>
      <c r="T12" s="417"/>
      <c r="U12" s="327"/>
      <c r="Z12" s="51"/>
      <c r="AA12" s="51"/>
      <c r="AB12" s="51"/>
    </row>
    <row r="13" spans="1:29" s="308" customFormat="1" ht="23.25" customHeight="1" x14ac:dyDescent="0.2">
      <c r="A13" s="617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6"/>
      <c r="N13" s="26" t="s">
        <v>30</v>
      </c>
      <c r="O13" s="584"/>
      <c r="P13" s="585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617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36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479" t="s">
        <v>33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0"/>
      <c r="O16" s="480"/>
      <c r="P16" s="480"/>
      <c r="Q16" s="480"/>
      <c r="R16" s="4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34</v>
      </c>
      <c r="B17" s="353" t="s">
        <v>35</v>
      </c>
      <c r="C17" s="466" t="s">
        <v>36</v>
      </c>
      <c r="D17" s="353" t="s">
        <v>37</v>
      </c>
      <c r="E17" s="424"/>
      <c r="F17" s="353" t="s">
        <v>38</v>
      </c>
      <c r="G17" s="353" t="s">
        <v>39</v>
      </c>
      <c r="H17" s="353" t="s">
        <v>40</v>
      </c>
      <c r="I17" s="353" t="s">
        <v>41</v>
      </c>
      <c r="J17" s="353" t="s">
        <v>42</v>
      </c>
      <c r="K17" s="353" t="s">
        <v>43</v>
      </c>
      <c r="L17" s="353" t="s">
        <v>44</v>
      </c>
      <c r="M17" s="353" t="s">
        <v>45</v>
      </c>
      <c r="N17" s="353" t="s">
        <v>46</v>
      </c>
      <c r="O17" s="423"/>
      <c r="P17" s="423"/>
      <c r="Q17" s="423"/>
      <c r="R17" s="424"/>
      <c r="S17" s="645" t="s">
        <v>47</v>
      </c>
      <c r="T17" s="346"/>
      <c r="U17" s="353" t="s">
        <v>48</v>
      </c>
      <c r="V17" s="353" t="s">
        <v>49</v>
      </c>
      <c r="W17" s="364" t="s">
        <v>50</v>
      </c>
      <c r="X17" s="353" t="s">
        <v>51</v>
      </c>
      <c r="Y17" s="382" t="s">
        <v>52</v>
      </c>
      <c r="Z17" s="382" t="s">
        <v>53</v>
      </c>
      <c r="AA17" s="382" t="s">
        <v>54</v>
      </c>
      <c r="AB17" s="383"/>
      <c r="AC17" s="384"/>
      <c r="AD17" s="450"/>
      <c r="BA17" s="375" t="s">
        <v>55</v>
      </c>
    </row>
    <row r="18" spans="1:53" ht="14.25" customHeight="1" x14ac:dyDescent="0.2">
      <c r="A18" s="354"/>
      <c r="B18" s="354"/>
      <c r="C18" s="354"/>
      <c r="D18" s="425"/>
      <c r="E18" s="427"/>
      <c r="F18" s="354"/>
      <c r="G18" s="354"/>
      <c r="H18" s="354"/>
      <c r="I18" s="354"/>
      <c r="J18" s="354"/>
      <c r="K18" s="354"/>
      <c r="L18" s="354"/>
      <c r="M18" s="354"/>
      <c r="N18" s="425"/>
      <c r="O18" s="426"/>
      <c r="P18" s="426"/>
      <c r="Q18" s="426"/>
      <c r="R18" s="427"/>
      <c r="S18" s="309" t="s">
        <v>56</v>
      </c>
      <c r="T18" s="309" t="s">
        <v>57</v>
      </c>
      <c r="U18" s="354"/>
      <c r="V18" s="354"/>
      <c r="W18" s="365"/>
      <c r="X18" s="354"/>
      <c r="Y18" s="555"/>
      <c r="Z18" s="555"/>
      <c r="AA18" s="385"/>
      <c r="AB18" s="386"/>
      <c r="AC18" s="387"/>
      <c r="AD18" s="451"/>
      <c r="BA18" s="327"/>
    </row>
    <row r="19" spans="1:53" ht="27.75" customHeight="1" x14ac:dyDescent="0.2">
      <c r="A19" s="361" t="s">
        <v>58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48"/>
      <c r="Z19" s="48"/>
    </row>
    <row r="20" spans="1:53" ht="16.5" customHeight="1" x14ac:dyDescent="0.25">
      <c r="A20" s="339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0"/>
      <c r="Z20" s="310"/>
    </row>
    <row r="21" spans="1:53" ht="14.25" customHeight="1" x14ac:dyDescent="0.25">
      <c r="A21" s="331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9">
        <v>4607091389258</v>
      </c>
      <c r="E22" s="32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23" t="s">
        <v>65</v>
      </c>
      <c r="O23" s="324"/>
      <c r="P23" s="324"/>
      <c r="Q23" s="324"/>
      <c r="R23" s="324"/>
      <c r="S23" s="324"/>
      <c r="T23" s="325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23" t="s">
        <v>65</v>
      </c>
      <c r="O24" s="324"/>
      <c r="P24" s="324"/>
      <c r="Q24" s="324"/>
      <c r="R24" s="324"/>
      <c r="S24" s="324"/>
      <c r="T24" s="325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1" t="s">
        <v>67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9">
        <v>4607091383881</v>
      </c>
      <c r="E26" s="32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9">
        <v>4607091388237</v>
      </c>
      <c r="E27" s="32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9">
        <v>4607091383935</v>
      </c>
      <c r="E28" s="32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9">
        <v>4680115881853</v>
      </c>
      <c r="E29" s="32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9">
        <v>4607091383911</v>
      </c>
      <c r="E30" s="32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9">
        <v>4607091388244</v>
      </c>
      <c r="E31" s="32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23" t="s">
        <v>65</v>
      </c>
      <c r="O32" s="324"/>
      <c r="P32" s="324"/>
      <c r="Q32" s="324"/>
      <c r="R32" s="324"/>
      <c r="S32" s="324"/>
      <c r="T32" s="325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23" t="s">
        <v>65</v>
      </c>
      <c r="O33" s="324"/>
      <c r="P33" s="324"/>
      <c r="Q33" s="324"/>
      <c r="R33" s="324"/>
      <c r="S33" s="324"/>
      <c r="T33" s="325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31" t="s">
        <v>80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9">
        <v>4607091388503</v>
      </c>
      <c r="E35" s="32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23" t="s">
        <v>65</v>
      </c>
      <c r="O36" s="324"/>
      <c r="P36" s="324"/>
      <c r="Q36" s="324"/>
      <c r="R36" s="324"/>
      <c r="S36" s="324"/>
      <c r="T36" s="325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23" t="s">
        <v>65</v>
      </c>
      <c r="O37" s="324"/>
      <c r="P37" s="324"/>
      <c r="Q37" s="324"/>
      <c r="R37" s="324"/>
      <c r="S37" s="324"/>
      <c r="T37" s="325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31" t="s">
        <v>85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9">
        <v>4607091388282</v>
      </c>
      <c r="E39" s="32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23" t="s">
        <v>65</v>
      </c>
      <c r="O40" s="324"/>
      <c r="P40" s="324"/>
      <c r="Q40" s="324"/>
      <c r="R40" s="324"/>
      <c r="S40" s="324"/>
      <c r="T40" s="325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23" t="s">
        <v>65</v>
      </c>
      <c r="O41" s="324"/>
      <c r="P41" s="324"/>
      <c r="Q41" s="324"/>
      <c r="R41" s="324"/>
      <c r="S41" s="324"/>
      <c r="T41" s="325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31" t="s">
        <v>89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9">
        <v>4607091389111</v>
      </c>
      <c r="E43" s="32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23" t="s">
        <v>65</v>
      </c>
      <c r="O44" s="324"/>
      <c r="P44" s="324"/>
      <c r="Q44" s="324"/>
      <c r="R44" s="324"/>
      <c r="S44" s="324"/>
      <c r="T44" s="325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23" t="s">
        <v>65</v>
      </c>
      <c r="O45" s="324"/>
      <c r="P45" s="324"/>
      <c r="Q45" s="324"/>
      <c r="R45" s="324"/>
      <c r="S45" s="324"/>
      <c r="T45" s="325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61" t="s">
        <v>92</v>
      </c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  <c r="X46" s="362"/>
      <c r="Y46" s="48"/>
      <c r="Z46" s="48"/>
    </row>
    <row r="47" spans="1:53" ht="16.5" customHeight="1" x14ac:dyDescent="0.25">
      <c r="A47" s="339" t="s">
        <v>93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0"/>
      <c r="Z47" s="310"/>
    </row>
    <row r="48" spans="1:53" ht="14.25" customHeight="1" x14ac:dyDescent="0.25">
      <c r="A48" s="331" t="s">
        <v>94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9">
        <v>4680115881440</v>
      </c>
      <c r="E49" s="32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0"/>
      <c r="S49" s="34"/>
      <c r="T49" s="34"/>
      <c r="U49" s="35" t="s">
        <v>64</v>
      </c>
      <c r="V49" s="315">
        <v>0</v>
      </c>
      <c r="W49" s="31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9">
        <v>4680115881433</v>
      </c>
      <c r="E50" s="32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0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23" t="s">
        <v>65</v>
      </c>
      <c r="O51" s="324"/>
      <c r="P51" s="324"/>
      <c r="Q51" s="324"/>
      <c r="R51" s="324"/>
      <c r="S51" s="324"/>
      <c r="T51" s="325"/>
      <c r="U51" s="37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23" t="s">
        <v>65</v>
      </c>
      <c r="O52" s="324"/>
      <c r="P52" s="324"/>
      <c r="Q52" s="324"/>
      <c r="R52" s="324"/>
      <c r="S52" s="324"/>
      <c r="T52" s="325"/>
      <c r="U52" s="37" t="s">
        <v>64</v>
      </c>
      <c r="V52" s="317">
        <f>IFERROR(SUM(V49:V50),"0")</f>
        <v>0</v>
      </c>
      <c r="W52" s="317">
        <f>IFERROR(SUM(W49:W50),"0")</f>
        <v>0</v>
      </c>
      <c r="X52" s="37"/>
      <c r="Y52" s="318"/>
      <c r="Z52" s="318"/>
    </row>
    <row r="53" spans="1:53" ht="16.5" customHeight="1" x14ac:dyDescent="0.25">
      <c r="A53" s="339" t="s">
        <v>101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0"/>
      <c r="Z53" s="310"/>
    </row>
    <row r="54" spans="1:53" ht="14.25" customHeight="1" x14ac:dyDescent="0.25">
      <c r="A54" s="331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9">
        <v>4680115881426</v>
      </c>
      <c r="E55" s="32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0"/>
      <c r="S55" s="34"/>
      <c r="T55" s="34"/>
      <c r="U55" s="35" t="s">
        <v>64</v>
      </c>
      <c r="V55" s="315">
        <v>0</v>
      </c>
      <c r="W55" s="31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9">
        <v>4680115881426</v>
      </c>
      <c r="E56" s="32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7" t="s">
        <v>107</v>
      </c>
      <c r="O56" s="322"/>
      <c r="P56" s="322"/>
      <c r="Q56" s="322"/>
      <c r="R56" s="32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9">
        <v>4680115881419</v>
      </c>
      <c r="E57" s="32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0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9">
        <v>4680115881525</v>
      </c>
      <c r="E58" s="32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61" t="s">
        <v>112</v>
      </c>
      <c r="O58" s="322"/>
      <c r="P58" s="322"/>
      <c r="Q58" s="322"/>
      <c r="R58" s="32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23" t="s">
        <v>65</v>
      </c>
      <c r="O59" s="324"/>
      <c r="P59" s="324"/>
      <c r="Q59" s="324"/>
      <c r="R59" s="324"/>
      <c r="S59" s="324"/>
      <c r="T59" s="325"/>
      <c r="U59" s="37" t="s">
        <v>66</v>
      </c>
      <c r="V59" s="317">
        <f>IFERROR(V55/H55,"0")+IFERROR(V56/H56,"0")+IFERROR(V57/H57,"0")+IFERROR(V58/H58,"0")</f>
        <v>0</v>
      </c>
      <c r="W59" s="317">
        <f>IFERROR(W55/H55,"0")+IFERROR(W56/H56,"0")+IFERROR(W57/H57,"0")+IFERROR(W58/H58,"0")</f>
        <v>0</v>
      </c>
      <c r="X59" s="317">
        <f>IFERROR(IF(X55="",0,X55),"0")+IFERROR(IF(X56="",0,X56),"0")+IFERROR(IF(X57="",0,X57),"0")+IFERROR(IF(X58="",0,X58),"0")</f>
        <v>0</v>
      </c>
      <c r="Y59" s="318"/>
      <c r="Z59" s="318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23" t="s">
        <v>65</v>
      </c>
      <c r="O60" s="324"/>
      <c r="P60" s="324"/>
      <c r="Q60" s="324"/>
      <c r="R60" s="324"/>
      <c r="S60" s="324"/>
      <c r="T60" s="325"/>
      <c r="U60" s="37" t="s">
        <v>64</v>
      </c>
      <c r="V60" s="317">
        <f>IFERROR(SUM(V55:V58),"0")</f>
        <v>0</v>
      </c>
      <c r="W60" s="317">
        <f>IFERROR(SUM(W55:W58),"0")</f>
        <v>0</v>
      </c>
      <c r="X60" s="37"/>
      <c r="Y60" s="318"/>
      <c r="Z60" s="318"/>
    </row>
    <row r="61" spans="1:53" ht="16.5" customHeight="1" x14ac:dyDescent="0.25">
      <c r="A61" s="339" t="s">
        <v>92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0"/>
      <c r="Z61" s="310"/>
    </row>
    <row r="62" spans="1:53" ht="14.25" customHeight="1" x14ac:dyDescent="0.25">
      <c r="A62" s="331" t="s">
        <v>102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9">
        <v>4607091382945</v>
      </c>
      <c r="E63" s="32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29" t="s">
        <v>115</v>
      </c>
      <c r="O63" s="322"/>
      <c r="P63" s="322"/>
      <c r="Q63" s="322"/>
      <c r="R63" s="32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9">
        <v>4607091385670</v>
      </c>
      <c r="E64" s="32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90" t="s">
        <v>119</v>
      </c>
      <c r="O64" s="322"/>
      <c r="P64" s="322"/>
      <c r="Q64" s="322"/>
      <c r="R64" s="320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9">
        <v>4680115881327</v>
      </c>
      <c r="E65" s="32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0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9">
        <v>4680115882133</v>
      </c>
      <c r="E66" s="32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68" t="s">
        <v>125</v>
      </c>
      <c r="O66" s="322"/>
      <c r="P66" s="322"/>
      <c r="Q66" s="322"/>
      <c r="R66" s="32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9">
        <v>4607091382952</v>
      </c>
      <c r="E67" s="32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9">
        <v>4607091385687</v>
      </c>
      <c r="E68" s="32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0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9">
        <v>4680115882539</v>
      </c>
      <c r="E69" s="32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9">
        <v>4607091384604</v>
      </c>
      <c r="E70" s="32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3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9">
        <v>4680115880283</v>
      </c>
      <c r="E71" s="32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9">
        <v>4680115881518</v>
      </c>
      <c r="E72" s="32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9">
        <v>4680115881303</v>
      </c>
      <c r="E73" s="32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6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0"/>
      <c r="S73" s="34"/>
      <c r="T73" s="34"/>
      <c r="U73" s="35" t="s">
        <v>64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9">
        <v>4680115882577</v>
      </c>
      <c r="E74" s="32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87" t="s">
        <v>142</v>
      </c>
      <c r="O74" s="322"/>
      <c r="P74" s="322"/>
      <c r="Q74" s="322"/>
      <c r="R74" s="32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9">
        <v>4680115882577</v>
      </c>
      <c r="E75" s="32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3" t="s">
        <v>144</v>
      </c>
      <c r="O75" s="322"/>
      <c r="P75" s="322"/>
      <c r="Q75" s="322"/>
      <c r="R75" s="32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9">
        <v>4680115882720</v>
      </c>
      <c r="E76" s="32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92" t="s">
        <v>147</v>
      </c>
      <c r="O76" s="322"/>
      <c r="P76" s="322"/>
      <c r="Q76" s="322"/>
      <c r="R76" s="32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9">
        <v>4607091388466</v>
      </c>
      <c r="E77" s="32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9">
        <v>4680115880269</v>
      </c>
      <c r="E78" s="32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9">
        <v>4680115880429</v>
      </c>
      <c r="E79" s="32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9">
        <v>4680115881457</v>
      </c>
      <c r="E80" s="32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6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8"/>
      <c r="N81" s="323" t="s">
        <v>65</v>
      </c>
      <c r="O81" s="324"/>
      <c r="P81" s="324"/>
      <c r="Q81" s="324"/>
      <c r="R81" s="324"/>
      <c r="S81" s="324"/>
      <c r="T81" s="325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8"/>
      <c r="N82" s="323" t="s">
        <v>65</v>
      </c>
      <c r="O82" s="324"/>
      <c r="P82" s="324"/>
      <c r="Q82" s="324"/>
      <c r="R82" s="324"/>
      <c r="S82" s="324"/>
      <c r="T82" s="325"/>
      <c r="U82" s="37" t="s">
        <v>64</v>
      </c>
      <c r="V82" s="317">
        <f>IFERROR(SUM(V63:V80),"0")</f>
        <v>0</v>
      </c>
      <c r="W82" s="317">
        <f>IFERROR(SUM(W63:W80),"0")</f>
        <v>0</v>
      </c>
      <c r="X82" s="37"/>
      <c r="Y82" s="318"/>
      <c r="Z82" s="318"/>
    </row>
    <row r="83" spans="1:53" ht="14.25" customHeight="1" x14ac:dyDescent="0.25">
      <c r="A83" s="331" t="s">
        <v>94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9">
        <v>4607091384789</v>
      </c>
      <c r="E84" s="32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51" t="s">
        <v>158</v>
      </c>
      <c r="O84" s="322"/>
      <c r="P84" s="322"/>
      <c r="Q84" s="322"/>
      <c r="R84" s="32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9">
        <v>4680115881488</v>
      </c>
      <c r="E85" s="32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9">
        <v>4607091384765</v>
      </c>
      <c r="E86" s="32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71" t="s">
        <v>163</v>
      </c>
      <c r="O86" s="322"/>
      <c r="P86" s="322"/>
      <c r="Q86" s="322"/>
      <c r="R86" s="32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9">
        <v>4680115882751</v>
      </c>
      <c r="E87" s="32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9" t="s">
        <v>166</v>
      </c>
      <c r="O87" s="322"/>
      <c r="P87" s="322"/>
      <c r="Q87" s="322"/>
      <c r="R87" s="32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9">
        <v>4680115882775</v>
      </c>
      <c r="E88" s="32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5" t="s">
        <v>170</v>
      </c>
      <c r="O88" s="322"/>
      <c r="P88" s="322"/>
      <c r="Q88" s="322"/>
      <c r="R88" s="32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9">
        <v>4680115880658</v>
      </c>
      <c r="E89" s="32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9">
        <v>4607091381962</v>
      </c>
      <c r="E90" s="32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23" t="s">
        <v>65</v>
      </c>
      <c r="O91" s="324"/>
      <c r="P91" s="324"/>
      <c r="Q91" s="324"/>
      <c r="R91" s="324"/>
      <c r="S91" s="324"/>
      <c r="T91" s="325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23" t="s">
        <v>65</v>
      </c>
      <c r="O92" s="324"/>
      <c r="P92" s="324"/>
      <c r="Q92" s="324"/>
      <c r="R92" s="324"/>
      <c r="S92" s="324"/>
      <c r="T92" s="325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customHeight="1" x14ac:dyDescent="0.25">
      <c r="A93" s="331" t="s">
        <v>59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9">
        <v>4607091387667</v>
      </c>
      <c r="E94" s="32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9">
        <v>4607091387636</v>
      </c>
      <c r="E95" s="32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9">
        <v>4607091384727</v>
      </c>
      <c r="E96" s="32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4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9">
        <v>4607091386745</v>
      </c>
      <c r="E97" s="32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4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9">
        <v>4607091382426</v>
      </c>
      <c r="E98" s="32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0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9">
        <v>4607091386547</v>
      </c>
      <c r="E99" s="32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9">
        <v>4607091384734</v>
      </c>
      <c r="E100" s="32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8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9">
        <v>4607091382464</v>
      </c>
      <c r="E101" s="32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9">
        <v>4680115883444</v>
      </c>
      <c r="E102" s="32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6" t="s">
        <v>193</v>
      </c>
      <c r="O102" s="322"/>
      <c r="P102" s="322"/>
      <c r="Q102" s="322"/>
      <c r="R102" s="32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9">
        <v>4680115883444</v>
      </c>
      <c r="E103" s="32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4" t="s">
        <v>193</v>
      </c>
      <c r="O103" s="322"/>
      <c r="P103" s="322"/>
      <c r="Q103" s="322"/>
      <c r="R103" s="32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6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23" t="s">
        <v>65</v>
      </c>
      <c r="O104" s="324"/>
      <c r="P104" s="324"/>
      <c r="Q104" s="324"/>
      <c r="R104" s="324"/>
      <c r="S104" s="324"/>
      <c r="T104" s="325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8"/>
      <c r="N105" s="323" t="s">
        <v>65</v>
      </c>
      <c r="O105" s="324"/>
      <c r="P105" s="324"/>
      <c r="Q105" s="324"/>
      <c r="R105" s="324"/>
      <c r="S105" s="324"/>
      <c r="T105" s="325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customHeight="1" x14ac:dyDescent="0.25">
      <c r="A106" s="331" t="s">
        <v>67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9">
        <v>4607091386967</v>
      </c>
      <c r="E107" s="32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601" t="s">
        <v>197</v>
      </c>
      <c r="O107" s="322"/>
      <c r="P107" s="322"/>
      <c r="Q107" s="322"/>
      <c r="R107" s="32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9">
        <v>4607091386967</v>
      </c>
      <c r="E108" s="32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35" t="s">
        <v>199</v>
      </c>
      <c r="O108" s="322"/>
      <c r="P108" s="322"/>
      <c r="Q108" s="322"/>
      <c r="R108" s="320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9">
        <v>4607091385304</v>
      </c>
      <c r="E109" s="32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52" t="s">
        <v>202</v>
      </c>
      <c r="O109" s="322"/>
      <c r="P109" s="322"/>
      <c r="Q109" s="322"/>
      <c r="R109" s="32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9">
        <v>4607091386264</v>
      </c>
      <c r="E110" s="32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9">
        <v>4680115882584</v>
      </c>
      <c r="E111" s="32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56" t="s">
        <v>207</v>
      </c>
      <c r="O111" s="322"/>
      <c r="P111" s="322"/>
      <c r="Q111" s="322"/>
      <c r="R111" s="32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9">
        <v>4680115882584</v>
      </c>
      <c r="E112" s="32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5" t="s">
        <v>209</v>
      </c>
      <c r="O112" s="322"/>
      <c r="P112" s="322"/>
      <c r="Q112" s="322"/>
      <c r="R112" s="32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9">
        <v>4607091385731</v>
      </c>
      <c r="E113" s="32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8" t="s">
        <v>212</v>
      </c>
      <c r="O113" s="322"/>
      <c r="P113" s="322"/>
      <c r="Q113" s="322"/>
      <c r="R113" s="320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9">
        <v>4680115880214</v>
      </c>
      <c r="E114" s="32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62" t="s">
        <v>215</v>
      </c>
      <c r="O114" s="322"/>
      <c r="P114" s="322"/>
      <c r="Q114" s="322"/>
      <c r="R114" s="32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9">
        <v>4680115880894</v>
      </c>
      <c r="E115" s="32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6" t="s">
        <v>218</v>
      </c>
      <c r="O115" s="322"/>
      <c r="P115" s="322"/>
      <c r="Q115" s="322"/>
      <c r="R115" s="32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9">
        <v>4607091385427</v>
      </c>
      <c r="E116" s="32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9">
        <v>4680115882645</v>
      </c>
      <c r="E117" s="32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74" t="s">
        <v>223</v>
      </c>
      <c r="O117" s="322"/>
      <c r="P117" s="322"/>
      <c r="Q117" s="322"/>
      <c r="R117" s="32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23" t="s">
        <v>65</v>
      </c>
      <c r="O118" s="324"/>
      <c r="P118" s="324"/>
      <c r="Q118" s="324"/>
      <c r="R118" s="324"/>
      <c r="S118" s="324"/>
      <c r="T118" s="325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8"/>
      <c r="Z118" s="318"/>
    </row>
    <row r="119" spans="1:53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8"/>
      <c r="N119" s="323" t="s">
        <v>65</v>
      </c>
      <c r="O119" s="324"/>
      <c r="P119" s="324"/>
      <c r="Q119" s="324"/>
      <c r="R119" s="324"/>
      <c r="S119" s="324"/>
      <c r="T119" s="325"/>
      <c r="U119" s="37" t="s">
        <v>64</v>
      </c>
      <c r="V119" s="317">
        <f>IFERROR(SUM(V107:V117),"0")</f>
        <v>0</v>
      </c>
      <c r="W119" s="317">
        <f>IFERROR(SUM(W107:W117),"0")</f>
        <v>0</v>
      </c>
      <c r="X119" s="37"/>
      <c r="Y119" s="318"/>
      <c r="Z119" s="318"/>
    </row>
    <row r="120" spans="1:53" ht="14.25" customHeight="1" x14ac:dyDescent="0.25">
      <c r="A120" s="331" t="s">
        <v>224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9">
        <v>4607091383065</v>
      </c>
      <c r="E121" s="32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9">
        <v>4680115881532</v>
      </c>
      <c r="E122" s="32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9">
        <v>4680115882652</v>
      </c>
      <c r="E123" s="32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44" t="s">
        <v>231</v>
      </c>
      <c r="O123" s="322"/>
      <c r="P123" s="322"/>
      <c r="Q123" s="322"/>
      <c r="R123" s="32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9">
        <v>4680115880238</v>
      </c>
      <c r="E124" s="32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9">
        <v>4680115881464</v>
      </c>
      <c r="E125" s="32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8" t="s">
        <v>236</v>
      </c>
      <c r="O125" s="322"/>
      <c r="P125" s="322"/>
      <c r="Q125" s="322"/>
      <c r="R125" s="32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8"/>
      <c r="N126" s="323" t="s">
        <v>65</v>
      </c>
      <c r="O126" s="324"/>
      <c r="P126" s="324"/>
      <c r="Q126" s="324"/>
      <c r="R126" s="324"/>
      <c r="S126" s="324"/>
      <c r="T126" s="325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8"/>
      <c r="N127" s="323" t="s">
        <v>65</v>
      </c>
      <c r="O127" s="324"/>
      <c r="P127" s="324"/>
      <c r="Q127" s="324"/>
      <c r="R127" s="324"/>
      <c r="S127" s="324"/>
      <c r="T127" s="325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customHeight="1" x14ac:dyDescent="0.25">
      <c r="A128" s="339" t="s">
        <v>237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10"/>
      <c r="Z128" s="310"/>
    </row>
    <row r="129" spans="1:53" ht="14.25" customHeight="1" x14ac:dyDescent="0.25">
      <c r="A129" s="331" t="s">
        <v>67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9">
        <v>4607091385168</v>
      </c>
      <c r="E130" s="32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70" t="s">
        <v>240</v>
      </c>
      <c r="O130" s="322"/>
      <c r="P130" s="322"/>
      <c r="Q130" s="322"/>
      <c r="R130" s="320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9">
        <v>4607091383256</v>
      </c>
      <c r="E131" s="32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9">
        <v>4607091385748</v>
      </c>
      <c r="E132" s="32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6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6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8"/>
      <c r="N133" s="323" t="s">
        <v>65</v>
      </c>
      <c r="O133" s="324"/>
      <c r="P133" s="324"/>
      <c r="Q133" s="324"/>
      <c r="R133" s="324"/>
      <c r="S133" s="324"/>
      <c r="T133" s="325"/>
      <c r="U133" s="37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8"/>
      <c r="N134" s="323" t="s">
        <v>65</v>
      </c>
      <c r="O134" s="324"/>
      <c r="P134" s="324"/>
      <c r="Q134" s="324"/>
      <c r="R134" s="324"/>
      <c r="S134" s="324"/>
      <c r="T134" s="325"/>
      <c r="U134" s="37" t="s">
        <v>64</v>
      </c>
      <c r="V134" s="317">
        <f>IFERROR(SUM(V130:V132),"0")</f>
        <v>0</v>
      </c>
      <c r="W134" s="317">
        <f>IFERROR(SUM(W130:W132),"0")</f>
        <v>0</v>
      </c>
      <c r="X134" s="37"/>
      <c r="Y134" s="318"/>
      <c r="Z134" s="318"/>
    </row>
    <row r="135" spans="1:53" ht="27.75" customHeight="1" x14ac:dyDescent="0.2">
      <c r="A135" s="361" t="s">
        <v>245</v>
      </c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48"/>
      <c r="Z135" s="48"/>
    </row>
    <row r="136" spans="1:53" ht="16.5" customHeight="1" x14ac:dyDescent="0.25">
      <c r="A136" s="339" t="s">
        <v>246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10"/>
      <c r="Z136" s="310"/>
    </row>
    <row r="137" spans="1:53" ht="14.25" customHeight="1" x14ac:dyDescent="0.25">
      <c r="A137" s="331" t="s">
        <v>102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9">
        <v>4607091383423</v>
      </c>
      <c r="E138" s="32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9">
        <v>4607091381405</v>
      </c>
      <c r="E139" s="32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9">
        <v>4607091386516</v>
      </c>
      <c r="E140" s="32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6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8"/>
      <c r="N141" s="323" t="s">
        <v>65</v>
      </c>
      <c r="O141" s="324"/>
      <c r="P141" s="324"/>
      <c r="Q141" s="324"/>
      <c r="R141" s="324"/>
      <c r="S141" s="324"/>
      <c r="T141" s="325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8"/>
      <c r="N142" s="323" t="s">
        <v>65</v>
      </c>
      <c r="O142" s="324"/>
      <c r="P142" s="324"/>
      <c r="Q142" s="324"/>
      <c r="R142" s="324"/>
      <c r="S142" s="324"/>
      <c r="T142" s="325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39" t="s">
        <v>253</v>
      </c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10"/>
      <c r="Z143" s="310"/>
    </row>
    <row r="144" spans="1:53" ht="14.25" customHeight="1" x14ac:dyDescent="0.25">
      <c r="A144" s="331" t="s">
        <v>59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9">
        <v>4680115883963</v>
      </c>
      <c r="E145" s="32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8" t="s">
        <v>256</v>
      </c>
      <c r="O145" s="322"/>
      <c r="P145" s="322"/>
      <c r="Q145" s="322"/>
      <c r="R145" s="32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9">
        <v>4680115880993</v>
      </c>
      <c r="E146" s="32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9">
        <v>4680115881761</v>
      </c>
      <c r="E147" s="32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9">
        <v>4680115881563</v>
      </c>
      <c r="E148" s="32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9">
        <v>4680115880986</v>
      </c>
      <c r="E149" s="32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0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9">
        <v>4680115880207</v>
      </c>
      <c r="E150" s="32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9">
        <v>4680115881785</v>
      </c>
      <c r="E151" s="32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9">
        <v>4680115881679</v>
      </c>
      <c r="E152" s="32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9">
        <v>4680115880191</v>
      </c>
      <c r="E153" s="32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6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8"/>
      <c r="N154" s="323" t="s">
        <v>65</v>
      </c>
      <c r="O154" s="324"/>
      <c r="P154" s="324"/>
      <c r="Q154" s="324"/>
      <c r="R154" s="324"/>
      <c r="S154" s="324"/>
      <c r="T154" s="325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8"/>
      <c r="N155" s="323" t="s">
        <v>65</v>
      </c>
      <c r="O155" s="324"/>
      <c r="P155" s="324"/>
      <c r="Q155" s="324"/>
      <c r="R155" s="324"/>
      <c r="S155" s="324"/>
      <c r="T155" s="325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customHeight="1" x14ac:dyDescent="0.25">
      <c r="A156" s="339" t="s">
        <v>274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4.25" customHeight="1" x14ac:dyDescent="0.25">
      <c r="A157" s="331" t="s">
        <v>102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9">
        <v>4680115881402</v>
      </c>
      <c r="E158" s="32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9">
        <v>4680115881396</v>
      </c>
      <c r="E159" s="32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6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8"/>
      <c r="N160" s="323" t="s">
        <v>65</v>
      </c>
      <c r="O160" s="324"/>
      <c r="P160" s="324"/>
      <c r="Q160" s="324"/>
      <c r="R160" s="324"/>
      <c r="S160" s="324"/>
      <c r="T160" s="325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8"/>
      <c r="N161" s="323" t="s">
        <v>65</v>
      </c>
      <c r="O161" s="324"/>
      <c r="P161" s="324"/>
      <c r="Q161" s="324"/>
      <c r="R161" s="324"/>
      <c r="S161" s="324"/>
      <c r="T161" s="325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customHeight="1" x14ac:dyDescent="0.25">
      <c r="A162" s="331" t="s">
        <v>94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9">
        <v>4680115882935</v>
      </c>
      <c r="E163" s="32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9" t="s">
        <v>281</v>
      </c>
      <c r="O163" s="322"/>
      <c r="P163" s="322"/>
      <c r="Q163" s="322"/>
      <c r="R163" s="32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9">
        <v>4680115880764</v>
      </c>
      <c r="E164" s="32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6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8"/>
      <c r="N165" s="323" t="s">
        <v>65</v>
      </c>
      <c r="O165" s="324"/>
      <c r="P165" s="324"/>
      <c r="Q165" s="324"/>
      <c r="R165" s="324"/>
      <c r="S165" s="324"/>
      <c r="T165" s="325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27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8"/>
      <c r="N166" s="323" t="s">
        <v>65</v>
      </c>
      <c r="O166" s="324"/>
      <c r="P166" s="324"/>
      <c r="Q166" s="324"/>
      <c r="R166" s="324"/>
      <c r="S166" s="324"/>
      <c r="T166" s="325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31" t="s">
        <v>59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9">
        <v>4680115882683</v>
      </c>
      <c r="E168" s="32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9">
        <v>4680115882690</v>
      </c>
      <c r="E169" s="32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9">
        <v>4680115882669</v>
      </c>
      <c r="E170" s="32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9">
        <v>4680115882676</v>
      </c>
      <c r="E171" s="32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6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8"/>
      <c r="N172" s="323" t="s">
        <v>65</v>
      </c>
      <c r="O172" s="324"/>
      <c r="P172" s="324"/>
      <c r="Q172" s="324"/>
      <c r="R172" s="324"/>
      <c r="S172" s="324"/>
      <c r="T172" s="325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27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8"/>
      <c r="N173" s="323" t="s">
        <v>65</v>
      </c>
      <c r="O173" s="324"/>
      <c r="P173" s="324"/>
      <c r="Q173" s="324"/>
      <c r="R173" s="324"/>
      <c r="S173" s="324"/>
      <c r="T173" s="325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customHeight="1" x14ac:dyDescent="0.25">
      <c r="A174" s="331" t="s">
        <v>67</v>
      </c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27"/>
      <c r="R174" s="327"/>
      <c r="S174" s="327"/>
      <c r="T174" s="327"/>
      <c r="U174" s="327"/>
      <c r="V174" s="327"/>
      <c r="W174" s="327"/>
      <c r="X174" s="327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9">
        <v>4680115881556</v>
      </c>
      <c r="E175" s="32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9">
        <v>4680115880573</v>
      </c>
      <c r="E176" s="32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9" t="s">
        <v>296</v>
      </c>
      <c r="O176" s="322"/>
      <c r="P176" s="322"/>
      <c r="Q176" s="322"/>
      <c r="R176" s="32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9">
        <v>4680115881594</v>
      </c>
      <c r="E177" s="32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9">
        <v>4680115881587</v>
      </c>
      <c r="E178" s="32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6" t="s">
        <v>301</v>
      </c>
      <c r="O178" s="322"/>
      <c r="P178" s="322"/>
      <c r="Q178" s="322"/>
      <c r="R178" s="32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9">
        <v>4680115880962</v>
      </c>
      <c r="E179" s="32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9">
        <v>4680115881617</v>
      </c>
      <c r="E180" s="32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9">
        <v>4680115881228</v>
      </c>
      <c r="E181" s="32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0" t="s">
        <v>308</v>
      </c>
      <c r="O181" s="322"/>
      <c r="P181" s="322"/>
      <c r="Q181" s="322"/>
      <c r="R181" s="32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9">
        <v>4680115881037</v>
      </c>
      <c r="E182" s="32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50" t="s">
        <v>311</v>
      </c>
      <c r="O182" s="322"/>
      <c r="P182" s="322"/>
      <c r="Q182" s="322"/>
      <c r="R182" s="32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9">
        <v>4680115881211</v>
      </c>
      <c r="E183" s="32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9">
        <v>4680115881020</v>
      </c>
      <c r="E184" s="32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9">
        <v>4680115882195</v>
      </c>
      <c r="E185" s="32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9">
        <v>4680115882607</v>
      </c>
      <c r="E186" s="32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9">
        <v>4680115880092</v>
      </c>
      <c r="E187" s="32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9">
        <v>4680115880221</v>
      </c>
      <c r="E188" s="32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9">
        <v>4680115882942</v>
      </c>
      <c r="E189" s="32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9">
        <v>4680115880504</v>
      </c>
      <c r="E190" s="32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9">
        <v>4680115882164</v>
      </c>
      <c r="E191" s="32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6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8"/>
      <c r="N192" s="323" t="s">
        <v>65</v>
      </c>
      <c r="O192" s="324"/>
      <c r="P192" s="324"/>
      <c r="Q192" s="324"/>
      <c r="R192" s="324"/>
      <c r="S192" s="324"/>
      <c r="T192" s="325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8"/>
      <c r="N193" s="323" t="s">
        <v>65</v>
      </c>
      <c r="O193" s="324"/>
      <c r="P193" s="324"/>
      <c r="Q193" s="324"/>
      <c r="R193" s="324"/>
      <c r="S193" s="324"/>
      <c r="T193" s="325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customHeight="1" x14ac:dyDescent="0.25">
      <c r="A194" s="331" t="s">
        <v>224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9">
        <v>4680115882874</v>
      </c>
      <c r="E195" s="32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2"/>
      <c r="P195" s="322"/>
      <c r="Q195" s="322"/>
      <c r="R195" s="32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9">
        <v>4680115884434</v>
      </c>
      <c r="E196" s="32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8" t="s">
        <v>335</v>
      </c>
      <c r="O196" s="322"/>
      <c r="P196" s="322"/>
      <c r="Q196" s="322"/>
      <c r="R196" s="32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9">
        <v>4680115880801</v>
      </c>
      <c r="E197" s="32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2"/>
      <c r="P197" s="322"/>
      <c r="Q197" s="322"/>
      <c r="R197" s="32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9">
        <v>4680115880818</v>
      </c>
      <c r="E198" s="32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1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2"/>
      <c r="P198" s="322"/>
      <c r="Q198" s="322"/>
      <c r="R198" s="32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26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8"/>
      <c r="N199" s="323" t="s">
        <v>65</v>
      </c>
      <c r="O199" s="324"/>
      <c r="P199" s="324"/>
      <c r="Q199" s="324"/>
      <c r="R199" s="324"/>
      <c r="S199" s="324"/>
      <c r="T199" s="325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8"/>
      <c r="N200" s="323" t="s">
        <v>65</v>
      </c>
      <c r="O200" s="324"/>
      <c r="P200" s="324"/>
      <c r="Q200" s="324"/>
      <c r="R200" s="324"/>
      <c r="S200" s="324"/>
      <c r="T200" s="325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customHeight="1" x14ac:dyDescent="0.25">
      <c r="A201" s="339" t="s">
        <v>340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14.25" customHeight="1" x14ac:dyDescent="0.25">
      <c r="A202" s="331" t="s">
        <v>59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9">
        <v>4607091389845</v>
      </c>
      <c r="E203" s="32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9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2"/>
      <c r="P203" s="322"/>
      <c r="Q203" s="322"/>
      <c r="R203" s="32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26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8"/>
      <c r="N204" s="323" t="s">
        <v>65</v>
      </c>
      <c r="O204" s="324"/>
      <c r="P204" s="324"/>
      <c r="Q204" s="324"/>
      <c r="R204" s="324"/>
      <c r="S204" s="324"/>
      <c r="T204" s="325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8"/>
      <c r="N205" s="323" t="s">
        <v>65</v>
      </c>
      <c r="O205" s="324"/>
      <c r="P205" s="324"/>
      <c r="Q205" s="324"/>
      <c r="R205" s="324"/>
      <c r="S205" s="324"/>
      <c r="T205" s="325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39" t="s">
        <v>343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10"/>
      <c r="Z206" s="310"/>
    </row>
    <row r="207" spans="1:53" ht="14.25" customHeight="1" x14ac:dyDescent="0.25">
      <c r="A207" s="331" t="s">
        <v>102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9">
        <v>4607091387445</v>
      </c>
      <c r="E208" s="32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2"/>
      <c r="P208" s="322"/>
      <c r="Q208" s="322"/>
      <c r="R208" s="32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9">
        <v>4607091386004</v>
      </c>
      <c r="E209" s="32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2"/>
      <c r="P209" s="322"/>
      <c r="Q209" s="322"/>
      <c r="R209" s="32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9">
        <v>4607091386004</v>
      </c>
      <c r="E210" s="32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2"/>
      <c r="P210" s="322"/>
      <c r="Q210" s="322"/>
      <c r="R210" s="32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9">
        <v>4607091386073</v>
      </c>
      <c r="E211" s="32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2"/>
      <c r="P211" s="322"/>
      <c r="Q211" s="322"/>
      <c r="R211" s="32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9">
        <v>4607091387322</v>
      </c>
      <c r="E212" s="32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2"/>
      <c r="P212" s="322"/>
      <c r="Q212" s="322"/>
      <c r="R212" s="32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9">
        <v>4607091387322</v>
      </c>
      <c r="E213" s="32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7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2"/>
      <c r="P213" s="322"/>
      <c r="Q213" s="322"/>
      <c r="R213" s="32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9">
        <v>4607091387377</v>
      </c>
      <c r="E214" s="32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2"/>
      <c r="P214" s="322"/>
      <c r="Q214" s="322"/>
      <c r="R214" s="32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9">
        <v>4607091387353</v>
      </c>
      <c r="E215" s="32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2"/>
      <c r="P215" s="322"/>
      <c r="Q215" s="322"/>
      <c r="R215" s="32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9">
        <v>4607091386011</v>
      </c>
      <c r="E216" s="32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2"/>
      <c r="P216" s="322"/>
      <c r="Q216" s="322"/>
      <c r="R216" s="32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9">
        <v>4607091387308</v>
      </c>
      <c r="E217" s="32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2"/>
      <c r="P217" s="322"/>
      <c r="Q217" s="322"/>
      <c r="R217" s="32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9">
        <v>4607091387339</v>
      </c>
      <c r="E218" s="32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2"/>
      <c r="P218" s="322"/>
      <c r="Q218" s="322"/>
      <c r="R218" s="32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9">
        <v>4680115882638</v>
      </c>
      <c r="E219" s="32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2"/>
      <c r="P219" s="322"/>
      <c r="Q219" s="322"/>
      <c r="R219" s="32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9">
        <v>4680115881938</v>
      </c>
      <c r="E220" s="32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2"/>
      <c r="P220" s="322"/>
      <c r="Q220" s="322"/>
      <c r="R220" s="32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9">
        <v>4607091387346</v>
      </c>
      <c r="E221" s="32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2"/>
      <c r="P221" s="322"/>
      <c r="Q221" s="322"/>
      <c r="R221" s="32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19">
        <v>4607091389807</v>
      </c>
      <c r="E222" s="32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3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2"/>
      <c r="P222" s="322"/>
      <c r="Q222" s="322"/>
      <c r="R222" s="32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26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8"/>
      <c r="N223" s="323" t="s">
        <v>65</v>
      </c>
      <c r="O223" s="324"/>
      <c r="P223" s="324"/>
      <c r="Q223" s="324"/>
      <c r="R223" s="324"/>
      <c r="S223" s="324"/>
      <c r="T223" s="325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8"/>
      <c r="N224" s="323" t="s">
        <v>65</v>
      </c>
      <c r="O224" s="324"/>
      <c r="P224" s="324"/>
      <c r="Q224" s="324"/>
      <c r="R224" s="324"/>
      <c r="S224" s="324"/>
      <c r="T224" s="325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customHeight="1" x14ac:dyDescent="0.25">
      <c r="A225" s="331" t="s">
        <v>94</v>
      </c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27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19">
        <v>4680115881914</v>
      </c>
      <c r="E226" s="32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2"/>
      <c r="P226" s="322"/>
      <c r="Q226" s="322"/>
      <c r="R226" s="32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26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8"/>
      <c r="N227" s="323" t="s">
        <v>65</v>
      </c>
      <c r="O227" s="324"/>
      <c r="P227" s="324"/>
      <c r="Q227" s="324"/>
      <c r="R227" s="324"/>
      <c r="S227" s="324"/>
      <c r="T227" s="325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8"/>
      <c r="N228" s="323" t="s">
        <v>65</v>
      </c>
      <c r="O228" s="324"/>
      <c r="P228" s="324"/>
      <c r="Q228" s="324"/>
      <c r="R228" s="324"/>
      <c r="S228" s="324"/>
      <c r="T228" s="325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1" t="s">
        <v>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19">
        <v>4607091387193</v>
      </c>
      <c r="E230" s="32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2"/>
      <c r="P230" s="322"/>
      <c r="Q230" s="322"/>
      <c r="R230" s="32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19">
        <v>4607091387230</v>
      </c>
      <c r="E231" s="32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2"/>
      <c r="P231" s="322"/>
      <c r="Q231" s="322"/>
      <c r="R231" s="320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19">
        <v>4607091387285</v>
      </c>
      <c r="E232" s="32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2"/>
      <c r="P232" s="322"/>
      <c r="Q232" s="322"/>
      <c r="R232" s="320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26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8"/>
      <c r="N233" s="323" t="s">
        <v>65</v>
      </c>
      <c r="O233" s="324"/>
      <c r="P233" s="324"/>
      <c r="Q233" s="324"/>
      <c r="R233" s="324"/>
      <c r="S233" s="324"/>
      <c r="T233" s="325"/>
      <c r="U233" s="37" t="s">
        <v>66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8"/>
      <c r="N234" s="323" t="s">
        <v>65</v>
      </c>
      <c r="O234" s="324"/>
      <c r="P234" s="324"/>
      <c r="Q234" s="324"/>
      <c r="R234" s="324"/>
      <c r="S234" s="324"/>
      <c r="T234" s="325"/>
      <c r="U234" s="37" t="s">
        <v>64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customHeight="1" x14ac:dyDescent="0.25">
      <c r="A235" s="331" t="s">
        <v>67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19">
        <v>4607091387766</v>
      </c>
      <c r="E236" s="32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2"/>
      <c r="P236" s="322"/>
      <c r="Q236" s="322"/>
      <c r="R236" s="320"/>
      <c r="S236" s="34"/>
      <c r="T236" s="34"/>
      <c r="U236" s="35" t="s">
        <v>64</v>
      </c>
      <c r="V236" s="315">
        <v>0</v>
      </c>
      <c r="W236" s="316">
        <f t="shared" ref="W236:W244" si="12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19">
        <v>4607091387957</v>
      </c>
      <c r="E237" s="32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2"/>
      <c r="P237" s="322"/>
      <c r="Q237" s="322"/>
      <c r="R237" s="32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19">
        <v>4607091387964</v>
      </c>
      <c r="E238" s="32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2"/>
      <c r="P238" s="322"/>
      <c r="Q238" s="322"/>
      <c r="R238" s="32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19">
        <v>4680115883604</v>
      </c>
      <c r="E239" s="32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595" t="s">
        <v>388</v>
      </c>
      <c r="O239" s="322"/>
      <c r="P239" s="322"/>
      <c r="Q239" s="322"/>
      <c r="R239" s="320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19">
        <v>4680115883567</v>
      </c>
      <c r="E240" s="32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30" t="s">
        <v>391</v>
      </c>
      <c r="O240" s="322"/>
      <c r="P240" s="322"/>
      <c r="Q240" s="322"/>
      <c r="R240" s="320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19">
        <v>4607091381672</v>
      </c>
      <c r="E241" s="32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2"/>
      <c r="P241" s="322"/>
      <c r="Q241" s="322"/>
      <c r="R241" s="320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19">
        <v>4607091387537</v>
      </c>
      <c r="E242" s="32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4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2"/>
      <c r="P242" s="322"/>
      <c r="Q242" s="322"/>
      <c r="R242" s="32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19">
        <v>4607091387513</v>
      </c>
      <c r="E243" s="32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2"/>
      <c r="P243" s="322"/>
      <c r="Q243" s="322"/>
      <c r="R243" s="32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19">
        <v>4680115880511</v>
      </c>
      <c r="E244" s="32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2"/>
      <c r="P244" s="322"/>
      <c r="Q244" s="322"/>
      <c r="R244" s="32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6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8"/>
      <c r="N245" s="323" t="s">
        <v>65</v>
      </c>
      <c r="O245" s="324"/>
      <c r="P245" s="324"/>
      <c r="Q245" s="324"/>
      <c r="R245" s="324"/>
      <c r="S245" s="324"/>
      <c r="T245" s="325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0</v>
      </c>
      <c r="W245" s="317">
        <f>IFERROR(W236/H236,"0")+IFERROR(W237/H237,"0")+IFERROR(W238/H238,"0")+IFERROR(W239/H239,"0")+IFERROR(W240/H240,"0")+IFERROR(W241/H241,"0")+IFERROR(W242/H242,"0")+IFERROR(W243/H243,"0")+IFERROR(W244/H244,"0")</f>
        <v>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18"/>
      <c r="Z245" s="318"/>
    </row>
    <row r="246" spans="1:53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8"/>
      <c r="N246" s="323" t="s">
        <v>65</v>
      </c>
      <c r="O246" s="324"/>
      <c r="P246" s="324"/>
      <c r="Q246" s="324"/>
      <c r="R246" s="324"/>
      <c r="S246" s="324"/>
      <c r="T246" s="325"/>
      <c r="U246" s="37" t="s">
        <v>64</v>
      </c>
      <c r="V246" s="317">
        <f>IFERROR(SUM(V236:V244),"0")</f>
        <v>0</v>
      </c>
      <c r="W246" s="317">
        <f>IFERROR(SUM(W236:W244),"0")</f>
        <v>0</v>
      </c>
      <c r="X246" s="37"/>
      <c r="Y246" s="318"/>
      <c r="Z246" s="318"/>
    </row>
    <row r="247" spans="1:53" ht="14.25" customHeight="1" x14ac:dyDescent="0.25">
      <c r="A247" s="331" t="s">
        <v>224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19">
        <v>4607091380880</v>
      </c>
      <c r="E248" s="32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2"/>
      <c r="P248" s="322"/>
      <c r="Q248" s="322"/>
      <c r="R248" s="320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19">
        <v>4607091384482</v>
      </c>
      <c r="E249" s="32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2"/>
      <c r="P249" s="322"/>
      <c r="Q249" s="322"/>
      <c r="R249" s="320"/>
      <c r="S249" s="34"/>
      <c r="T249" s="34"/>
      <c r="U249" s="35" t="s">
        <v>64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19">
        <v>4607091380897</v>
      </c>
      <c r="E250" s="32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2"/>
      <c r="P250" s="322"/>
      <c r="Q250" s="322"/>
      <c r="R250" s="320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26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8"/>
      <c r="N251" s="323" t="s">
        <v>65</v>
      </c>
      <c r="O251" s="324"/>
      <c r="P251" s="324"/>
      <c r="Q251" s="324"/>
      <c r="R251" s="324"/>
      <c r="S251" s="324"/>
      <c r="T251" s="325"/>
      <c r="U251" s="37" t="s">
        <v>66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8"/>
      <c r="N252" s="323" t="s">
        <v>65</v>
      </c>
      <c r="O252" s="324"/>
      <c r="P252" s="324"/>
      <c r="Q252" s="324"/>
      <c r="R252" s="324"/>
      <c r="S252" s="324"/>
      <c r="T252" s="325"/>
      <c r="U252" s="37" t="s">
        <v>64</v>
      </c>
      <c r="V252" s="317">
        <f>IFERROR(SUM(V248:V250),"0")</f>
        <v>0</v>
      </c>
      <c r="W252" s="317">
        <f>IFERROR(SUM(W248:W250),"0")</f>
        <v>0</v>
      </c>
      <c r="X252" s="37"/>
      <c r="Y252" s="318"/>
      <c r="Z252" s="318"/>
    </row>
    <row r="253" spans="1:53" ht="14.25" customHeight="1" x14ac:dyDescent="0.25">
      <c r="A253" s="331" t="s">
        <v>80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19">
        <v>4607091388374</v>
      </c>
      <c r="E254" s="32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48" t="s">
        <v>408</v>
      </c>
      <c r="O254" s="322"/>
      <c r="P254" s="322"/>
      <c r="Q254" s="322"/>
      <c r="R254" s="32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19">
        <v>4607091388381</v>
      </c>
      <c r="E255" s="32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74" t="s">
        <v>411</v>
      </c>
      <c r="O255" s="322"/>
      <c r="P255" s="322"/>
      <c r="Q255" s="322"/>
      <c r="R255" s="32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19">
        <v>4607091388404</v>
      </c>
      <c r="E256" s="32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2"/>
      <c r="P256" s="322"/>
      <c r="Q256" s="322"/>
      <c r="R256" s="32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26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8"/>
      <c r="N257" s="323" t="s">
        <v>65</v>
      </c>
      <c r="O257" s="324"/>
      <c r="P257" s="324"/>
      <c r="Q257" s="324"/>
      <c r="R257" s="324"/>
      <c r="S257" s="324"/>
      <c r="T257" s="325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8"/>
      <c r="N258" s="323" t="s">
        <v>65</v>
      </c>
      <c r="O258" s="324"/>
      <c r="P258" s="324"/>
      <c r="Q258" s="324"/>
      <c r="R258" s="324"/>
      <c r="S258" s="324"/>
      <c r="T258" s="325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customHeight="1" x14ac:dyDescent="0.25">
      <c r="A259" s="331" t="s">
        <v>414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19">
        <v>4680115881808</v>
      </c>
      <c r="E260" s="32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2"/>
      <c r="P260" s="322"/>
      <c r="Q260" s="322"/>
      <c r="R260" s="32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19">
        <v>4680115881822</v>
      </c>
      <c r="E261" s="32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2"/>
      <c r="P261" s="322"/>
      <c r="Q261" s="322"/>
      <c r="R261" s="32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19">
        <v>4680115880016</v>
      </c>
      <c r="E262" s="32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2"/>
      <c r="P262" s="322"/>
      <c r="Q262" s="322"/>
      <c r="R262" s="32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8"/>
      <c r="N263" s="323" t="s">
        <v>65</v>
      </c>
      <c r="O263" s="324"/>
      <c r="P263" s="324"/>
      <c r="Q263" s="324"/>
      <c r="R263" s="324"/>
      <c r="S263" s="324"/>
      <c r="T263" s="325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8"/>
      <c r="N264" s="323" t="s">
        <v>65</v>
      </c>
      <c r="O264" s="324"/>
      <c r="P264" s="324"/>
      <c r="Q264" s="324"/>
      <c r="R264" s="324"/>
      <c r="S264" s="324"/>
      <c r="T264" s="325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39" t="s">
        <v>423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10"/>
      <c r="Z265" s="310"/>
    </row>
    <row r="266" spans="1:53" ht="14.25" customHeight="1" x14ac:dyDescent="0.25">
      <c r="A266" s="331" t="s">
        <v>102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19">
        <v>4607091387421</v>
      </c>
      <c r="E267" s="32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2"/>
      <c r="P267" s="322"/>
      <c r="Q267" s="322"/>
      <c r="R267" s="32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19">
        <v>4607091387421</v>
      </c>
      <c r="E268" s="32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2"/>
      <c r="P268" s="322"/>
      <c r="Q268" s="322"/>
      <c r="R268" s="32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19">
        <v>4607091387452</v>
      </c>
      <c r="E269" s="32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2"/>
      <c r="P269" s="322"/>
      <c r="Q269" s="322"/>
      <c r="R269" s="32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19">
        <v>4607091387452</v>
      </c>
      <c r="E270" s="32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67" t="s">
        <v>430</v>
      </c>
      <c r="O270" s="322"/>
      <c r="P270" s="322"/>
      <c r="Q270" s="322"/>
      <c r="R270" s="32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19">
        <v>4607091385984</v>
      </c>
      <c r="E271" s="32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2"/>
      <c r="P271" s="322"/>
      <c r="Q271" s="322"/>
      <c r="R271" s="32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19">
        <v>4607091387438</v>
      </c>
      <c r="E272" s="32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2"/>
      <c r="P272" s="322"/>
      <c r="Q272" s="322"/>
      <c r="R272" s="32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19">
        <v>4607091387469</v>
      </c>
      <c r="E273" s="32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0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2"/>
      <c r="P273" s="322"/>
      <c r="Q273" s="322"/>
      <c r="R273" s="32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26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8"/>
      <c r="N274" s="323" t="s">
        <v>65</v>
      </c>
      <c r="O274" s="324"/>
      <c r="P274" s="324"/>
      <c r="Q274" s="324"/>
      <c r="R274" s="324"/>
      <c r="S274" s="324"/>
      <c r="T274" s="325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27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8"/>
      <c r="N275" s="323" t="s">
        <v>65</v>
      </c>
      <c r="O275" s="324"/>
      <c r="P275" s="324"/>
      <c r="Q275" s="324"/>
      <c r="R275" s="324"/>
      <c r="S275" s="324"/>
      <c r="T275" s="325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customHeight="1" x14ac:dyDescent="0.25">
      <c r="A276" s="331" t="s">
        <v>59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19">
        <v>4607091387292</v>
      </c>
      <c r="E277" s="32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5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2"/>
      <c r="P277" s="322"/>
      <c r="Q277" s="322"/>
      <c r="R277" s="32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19">
        <v>4607091387315</v>
      </c>
      <c r="E278" s="32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2"/>
      <c r="P278" s="322"/>
      <c r="Q278" s="322"/>
      <c r="R278" s="32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8"/>
      <c r="N279" s="323" t="s">
        <v>65</v>
      </c>
      <c r="O279" s="324"/>
      <c r="P279" s="324"/>
      <c r="Q279" s="324"/>
      <c r="R279" s="324"/>
      <c r="S279" s="324"/>
      <c r="T279" s="325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8"/>
      <c r="N280" s="323" t="s">
        <v>65</v>
      </c>
      <c r="O280" s="324"/>
      <c r="P280" s="324"/>
      <c r="Q280" s="324"/>
      <c r="R280" s="324"/>
      <c r="S280" s="324"/>
      <c r="T280" s="325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9" t="s">
        <v>441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27"/>
      <c r="Y281" s="310"/>
      <c r="Z281" s="310"/>
    </row>
    <row r="282" spans="1:53" ht="14.25" customHeight="1" x14ac:dyDescent="0.25">
      <c r="A282" s="331" t="s">
        <v>59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19">
        <v>4607091383836</v>
      </c>
      <c r="E283" s="32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2"/>
      <c r="P283" s="322"/>
      <c r="Q283" s="322"/>
      <c r="R283" s="32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26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8"/>
      <c r="N284" s="323" t="s">
        <v>65</v>
      </c>
      <c r="O284" s="324"/>
      <c r="P284" s="324"/>
      <c r="Q284" s="324"/>
      <c r="R284" s="324"/>
      <c r="S284" s="324"/>
      <c r="T284" s="325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8"/>
      <c r="N285" s="323" t="s">
        <v>65</v>
      </c>
      <c r="O285" s="324"/>
      <c r="P285" s="324"/>
      <c r="Q285" s="324"/>
      <c r="R285" s="324"/>
      <c r="S285" s="324"/>
      <c r="T285" s="325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customHeight="1" x14ac:dyDescent="0.25">
      <c r="A286" s="331" t="s">
        <v>67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27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19">
        <v>4607091387919</v>
      </c>
      <c r="E287" s="32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2"/>
      <c r="P287" s="322"/>
      <c r="Q287" s="322"/>
      <c r="R287" s="320"/>
      <c r="S287" s="34"/>
      <c r="T287" s="34"/>
      <c r="U287" s="35" t="s">
        <v>64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x14ac:dyDescent="0.2">
      <c r="A288" s="326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8"/>
      <c r="N288" s="323" t="s">
        <v>65</v>
      </c>
      <c r="O288" s="324"/>
      <c r="P288" s="324"/>
      <c r="Q288" s="324"/>
      <c r="R288" s="324"/>
      <c r="S288" s="324"/>
      <c r="T288" s="325"/>
      <c r="U288" s="37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8"/>
      <c r="N289" s="323" t="s">
        <v>65</v>
      </c>
      <c r="O289" s="324"/>
      <c r="P289" s="324"/>
      <c r="Q289" s="324"/>
      <c r="R289" s="324"/>
      <c r="S289" s="324"/>
      <c r="T289" s="325"/>
      <c r="U289" s="37" t="s">
        <v>64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customHeight="1" x14ac:dyDescent="0.25">
      <c r="A290" s="331" t="s">
        <v>224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19">
        <v>4607091388831</v>
      </c>
      <c r="E291" s="32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2"/>
      <c r="P291" s="322"/>
      <c r="Q291" s="322"/>
      <c r="R291" s="32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26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8"/>
      <c r="N292" s="323" t="s">
        <v>65</v>
      </c>
      <c r="O292" s="324"/>
      <c r="P292" s="324"/>
      <c r="Q292" s="324"/>
      <c r="R292" s="324"/>
      <c r="S292" s="324"/>
      <c r="T292" s="325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8"/>
      <c r="N293" s="323" t="s">
        <v>65</v>
      </c>
      <c r="O293" s="324"/>
      <c r="P293" s="324"/>
      <c r="Q293" s="324"/>
      <c r="R293" s="324"/>
      <c r="S293" s="324"/>
      <c r="T293" s="325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1" t="s">
        <v>80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19">
        <v>4607091383102</v>
      </c>
      <c r="E295" s="32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2"/>
      <c r="P295" s="322"/>
      <c r="Q295" s="322"/>
      <c r="R295" s="32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8"/>
      <c r="N296" s="323" t="s">
        <v>65</v>
      </c>
      <c r="O296" s="324"/>
      <c r="P296" s="324"/>
      <c r="Q296" s="324"/>
      <c r="R296" s="324"/>
      <c r="S296" s="324"/>
      <c r="T296" s="325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8"/>
      <c r="N297" s="323" t="s">
        <v>65</v>
      </c>
      <c r="O297" s="324"/>
      <c r="P297" s="324"/>
      <c r="Q297" s="324"/>
      <c r="R297" s="324"/>
      <c r="S297" s="324"/>
      <c r="T297" s="325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61" t="s">
        <v>450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48"/>
      <c r="Z298" s="48"/>
    </row>
    <row r="299" spans="1:53" ht="16.5" customHeight="1" x14ac:dyDescent="0.25">
      <c r="A299" s="339" t="s">
        <v>451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310"/>
      <c r="Z299" s="310"/>
    </row>
    <row r="300" spans="1:53" ht="14.25" customHeight="1" x14ac:dyDescent="0.25">
      <c r="A300" s="331" t="s">
        <v>102</v>
      </c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7"/>
      <c r="P300" s="327"/>
      <c r="Q300" s="327"/>
      <c r="R300" s="327"/>
      <c r="S300" s="327"/>
      <c r="T300" s="327"/>
      <c r="U300" s="327"/>
      <c r="V300" s="327"/>
      <c r="W300" s="327"/>
      <c r="X300" s="327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19">
        <v>4607091383997</v>
      </c>
      <c r="E301" s="32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5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2"/>
      <c r="P301" s="322"/>
      <c r="Q301" s="322"/>
      <c r="R301" s="320"/>
      <c r="S301" s="34"/>
      <c r="T301" s="34"/>
      <c r="U301" s="35" t="s">
        <v>64</v>
      </c>
      <c r="V301" s="315">
        <v>0</v>
      </c>
      <c r="W301" s="316">
        <f t="shared" ref="W301:W308" si="14"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19">
        <v>4607091383997</v>
      </c>
      <c r="E302" s="32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2"/>
      <c r="P302" s="322"/>
      <c r="Q302" s="322"/>
      <c r="R302" s="32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19">
        <v>4607091384130</v>
      </c>
      <c r="E303" s="32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2"/>
      <c r="P303" s="322"/>
      <c r="Q303" s="322"/>
      <c r="R303" s="320"/>
      <c r="S303" s="34"/>
      <c r="T303" s="34"/>
      <c r="U303" s="35" t="s">
        <v>64</v>
      </c>
      <c r="V303" s="315">
        <v>8700</v>
      </c>
      <c r="W303" s="316">
        <f t="shared" si="14"/>
        <v>8700</v>
      </c>
      <c r="X303" s="36">
        <f>IFERROR(IF(W303=0,"",ROUNDUP(W303/H303,0)*0.02175),"")</f>
        <v>12.614999999999998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19">
        <v>4607091384130</v>
      </c>
      <c r="E304" s="32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2"/>
      <c r="P304" s="322"/>
      <c r="Q304" s="322"/>
      <c r="R304" s="32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19">
        <v>4607091384147</v>
      </c>
      <c r="E305" s="32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2"/>
      <c r="P305" s="322"/>
      <c r="Q305" s="322"/>
      <c r="R305" s="320"/>
      <c r="S305" s="34"/>
      <c r="T305" s="34"/>
      <c r="U305" s="35" t="s">
        <v>64</v>
      </c>
      <c r="V305" s="315">
        <v>9300</v>
      </c>
      <c r="W305" s="316">
        <f t="shared" si="14"/>
        <v>9300</v>
      </c>
      <c r="X305" s="36">
        <f>IFERROR(IF(W305=0,"",ROUNDUP(W305/H305,0)*0.02175),"")</f>
        <v>13.484999999999999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19">
        <v>4607091384147</v>
      </c>
      <c r="E306" s="32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12" t="s">
        <v>461</v>
      </c>
      <c r="O306" s="322"/>
      <c r="P306" s="322"/>
      <c r="Q306" s="322"/>
      <c r="R306" s="32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19">
        <v>4607091384154</v>
      </c>
      <c r="E307" s="32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2"/>
      <c r="P307" s="322"/>
      <c r="Q307" s="322"/>
      <c r="R307" s="320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19">
        <v>4607091384161</v>
      </c>
      <c r="E308" s="32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2"/>
      <c r="P308" s="322"/>
      <c r="Q308" s="322"/>
      <c r="R308" s="32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8"/>
      <c r="N309" s="323" t="s">
        <v>65</v>
      </c>
      <c r="O309" s="324"/>
      <c r="P309" s="324"/>
      <c r="Q309" s="324"/>
      <c r="R309" s="324"/>
      <c r="S309" s="324"/>
      <c r="T309" s="325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1200</v>
      </c>
      <c r="W309" s="317">
        <f>IFERROR(W301/H301,"0")+IFERROR(W302/H302,"0")+IFERROR(W303/H303,"0")+IFERROR(W304/H304,"0")+IFERROR(W305/H305,"0")+IFERROR(W306/H306,"0")+IFERROR(W307/H307,"0")+IFERROR(W308/H308,"0")</f>
        <v>1200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26.099999999999998</v>
      </c>
      <c r="Y309" s="318"/>
      <c r="Z309" s="318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8"/>
      <c r="N310" s="323" t="s">
        <v>65</v>
      </c>
      <c r="O310" s="324"/>
      <c r="P310" s="324"/>
      <c r="Q310" s="324"/>
      <c r="R310" s="324"/>
      <c r="S310" s="324"/>
      <c r="T310" s="325"/>
      <c r="U310" s="37" t="s">
        <v>64</v>
      </c>
      <c r="V310" s="317">
        <f>IFERROR(SUM(V301:V308),"0")</f>
        <v>18000</v>
      </c>
      <c r="W310" s="317">
        <f>IFERROR(SUM(W301:W308),"0")</f>
        <v>18000</v>
      </c>
      <c r="X310" s="37"/>
      <c r="Y310" s="318"/>
      <c r="Z310" s="318"/>
    </row>
    <row r="311" spans="1:53" ht="14.25" customHeight="1" x14ac:dyDescent="0.25">
      <c r="A311" s="331" t="s">
        <v>94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19">
        <v>4607091383980</v>
      </c>
      <c r="E312" s="32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2"/>
      <c r="P312" s="322"/>
      <c r="Q312" s="322"/>
      <c r="R312" s="320"/>
      <c r="S312" s="34"/>
      <c r="T312" s="34"/>
      <c r="U312" s="35" t="s">
        <v>64</v>
      </c>
      <c r="V312" s="315">
        <v>0</v>
      </c>
      <c r="W312" s="31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19">
        <v>4680115883314</v>
      </c>
      <c r="E313" s="32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4" t="s">
        <v>470</v>
      </c>
      <c r="O313" s="322"/>
      <c r="P313" s="322"/>
      <c r="Q313" s="322"/>
      <c r="R313" s="32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19">
        <v>4607091384178</v>
      </c>
      <c r="E314" s="32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2"/>
      <c r="P314" s="322"/>
      <c r="Q314" s="322"/>
      <c r="R314" s="32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26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8"/>
      <c r="N315" s="323" t="s">
        <v>65</v>
      </c>
      <c r="O315" s="324"/>
      <c r="P315" s="324"/>
      <c r="Q315" s="324"/>
      <c r="R315" s="324"/>
      <c r="S315" s="324"/>
      <c r="T315" s="325"/>
      <c r="U315" s="37" t="s">
        <v>66</v>
      </c>
      <c r="V315" s="317">
        <f>IFERROR(V312/H312,"0")+IFERROR(V313/H313,"0")+IFERROR(V314/H314,"0")</f>
        <v>0</v>
      </c>
      <c r="W315" s="317">
        <f>IFERROR(W312/H312,"0")+IFERROR(W313/H313,"0")+IFERROR(W314/H314,"0")</f>
        <v>0</v>
      </c>
      <c r="X315" s="317">
        <f>IFERROR(IF(X312="",0,X312),"0")+IFERROR(IF(X313="",0,X313),"0")+IFERROR(IF(X314="",0,X314),"0")</f>
        <v>0</v>
      </c>
      <c r="Y315" s="318"/>
      <c r="Z315" s="318"/>
    </row>
    <row r="316" spans="1:53" x14ac:dyDescent="0.2">
      <c r="A316" s="327"/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8"/>
      <c r="N316" s="323" t="s">
        <v>65</v>
      </c>
      <c r="O316" s="324"/>
      <c r="P316" s="324"/>
      <c r="Q316" s="324"/>
      <c r="R316" s="324"/>
      <c r="S316" s="324"/>
      <c r="T316" s="325"/>
      <c r="U316" s="37" t="s">
        <v>64</v>
      </c>
      <c r="V316" s="317">
        <f>IFERROR(SUM(V312:V314),"0")</f>
        <v>0</v>
      </c>
      <c r="W316" s="317">
        <f>IFERROR(SUM(W312:W314),"0")</f>
        <v>0</v>
      </c>
      <c r="X316" s="37"/>
      <c r="Y316" s="318"/>
      <c r="Z316" s="318"/>
    </row>
    <row r="317" spans="1:53" ht="14.25" customHeight="1" x14ac:dyDescent="0.25">
      <c r="A317" s="331" t="s">
        <v>67</v>
      </c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19">
        <v>4607091384260</v>
      </c>
      <c r="E318" s="32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2"/>
      <c r="P318" s="322"/>
      <c r="Q318" s="322"/>
      <c r="R318" s="32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26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23" t="s">
        <v>65</v>
      </c>
      <c r="O319" s="324"/>
      <c r="P319" s="324"/>
      <c r="Q319" s="324"/>
      <c r="R319" s="324"/>
      <c r="S319" s="324"/>
      <c r="T319" s="325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27"/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8"/>
      <c r="N320" s="323" t="s">
        <v>65</v>
      </c>
      <c r="O320" s="324"/>
      <c r="P320" s="324"/>
      <c r="Q320" s="324"/>
      <c r="R320" s="324"/>
      <c r="S320" s="324"/>
      <c r="T320" s="325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31" t="s">
        <v>224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19">
        <v>4607091384673</v>
      </c>
      <c r="E322" s="32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2"/>
      <c r="P322" s="322"/>
      <c r="Q322" s="322"/>
      <c r="R322" s="32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26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23" t="s">
        <v>65</v>
      </c>
      <c r="O323" s="324"/>
      <c r="P323" s="324"/>
      <c r="Q323" s="324"/>
      <c r="R323" s="324"/>
      <c r="S323" s="324"/>
      <c r="T323" s="325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x14ac:dyDescent="0.2">
      <c r="A324" s="327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8"/>
      <c r="N324" s="323" t="s">
        <v>65</v>
      </c>
      <c r="O324" s="324"/>
      <c r="P324" s="324"/>
      <c r="Q324" s="324"/>
      <c r="R324" s="324"/>
      <c r="S324" s="324"/>
      <c r="T324" s="325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customHeight="1" x14ac:dyDescent="0.25">
      <c r="A325" s="339" t="s">
        <v>477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0"/>
      <c r="Z325" s="310"/>
    </row>
    <row r="326" spans="1:53" ht="14.25" customHeight="1" x14ac:dyDescent="0.25">
      <c r="A326" s="331" t="s">
        <v>102</v>
      </c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27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19">
        <v>4607091384185</v>
      </c>
      <c r="E327" s="32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2"/>
      <c r="P327" s="322"/>
      <c r="Q327" s="322"/>
      <c r="R327" s="32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19">
        <v>4607091384192</v>
      </c>
      <c r="E328" s="32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2"/>
      <c r="P328" s="322"/>
      <c r="Q328" s="322"/>
      <c r="R328" s="32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19">
        <v>4680115881907</v>
      </c>
      <c r="E329" s="32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2"/>
      <c r="P329" s="322"/>
      <c r="Q329" s="322"/>
      <c r="R329" s="32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19">
        <v>4607091384680</v>
      </c>
      <c r="E330" s="32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2"/>
      <c r="P330" s="322"/>
      <c r="Q330" s="322"/>
      <c r="R330" s="32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23" t="s">
        <v>65</v>
      </c>
      <c r="O331" s="324"/>
      <c r="P331" s="324"/>
      <c r="Q331" s="324"/>
      <c r="R331" s="324"/>
      <c r="S331" s="324"/>
      <c r="T331" s="325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23" t="s">
        <v>65</v>
      </c>
      <c r="O332" s="324"/>
      <c r="P332" s="324"/>
      <c r="Q332" s="324"/>
      <c r="R332" s="324"/>
      <c r="S332" s="324"/>
      <c r="T332" s="325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31" t="s">
        <v>59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19">
        <v>4607091384802</v>
      </c>
      <c r="E334" s="32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2"/>
      <c r="P334" s="322"/>
      <c r="Q334" s="322"/>
      <c r="R334" s="32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19">
        <v>4607091384826</v>
      </c>
      <c r="E335" s="32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2"/>
      <c r="P335" s="322"/>
      <c r="Q335" s="322"/>
      <c r="R335" s="32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23" t="s">
        <v>65</v>
      </c>
      <c r="O336" s="324"/>
      <c r="P336" s="324"/>
      <c r="Q336" s="324"/>
      <c r="R336" s="324"/>
      <c r="S336" s="324"/>
      <c r="T336" s="325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23" t="s">
        <v>65</v>
      </c>
      <c r="O337" s="324"/>
      <c r="P337" s="324"/>
      <c r="Q337" s="324"/>
      <c r="R337" s="324"/>
      <c r="S337" s="324"/>
      <c r="T337" s="325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31" t="s">
        <v>67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19">
        <v>4607091384246</v>
      </c>
      <c r="E339" s="32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2"/>
      <c r="P339" s="322"/>
      <c r="Q339" s="322"/>
      <c r="R339" s="32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19">
        <v>4680115881976</v>
      </c>
      <c r="E340" s="32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2"/>
      <c r="P340" s="322"/>
      <c r="Q340" s="322"/>
      <c r="R340" s="32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19">
        <v>4607091384253</v>
      </c>
      <c r="E341" s="32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2"/>
      <c r="P341" s="322"/>
      <c r="Q341" s="322"/>
      <c r="R341" s="32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19">
        <v>4680115881969</v>
      </c>
      <c r="E342" s="32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2"/>
      <c r="P342" s="322"/>
      <c r="Q342" s="322"/>
      <c r="R342" s="32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23" t="s">
        <v>65</v>
      </c>
      <c r="O343" s="324"/>
      <c r="P343" s="324"/>
      <c r="Q343" s="324"/>
      <c r="R343" s="324"/>
      <c r="S343" s="324"/>
      <c r="T343" s="325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23" t="s">
        <v>65</v>
      </c>
      <c r="O344" s="324"/>
      <c r="P344" s="324"/>
      <c r="Q344" s="324"/>
      <c r="R344" s="324"/>
      <c r="S344" s="324"/>
      <c r="T344" s="325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1" t="s">
        <v>224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19">
        <v>4607091389357</v>
      </c>
      <c r="E346" s="32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2"/>
      <c r="P346" s="322"/>
      <c r="Q346" s="322"/>
      <c r="R346" s="32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23" t="s">
        <v>65</v>
      </c>
      <c r="O347" s="324"/>
      <c r="P347" s="324"/>
      <c r="Q347" s="324"/>
      <c r="R347" s="324"/>
      <c r="S347" s="324"/>
      <c r="T347" s="325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23" t="s">
        <v>65</v>
      </c>
      <c r="O348" s="324"/>
      <c r="P348" s="324"/>
      <c r="Q348" s="324"/>
      <c r="R348" s="324"/>
      <c r="S348" s="324"/>
      <c r="T348" s="325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361" t="s">
        <v>500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48"/>
      <c r="Z349" s="48"/>
    </row>
    <row r="350" spans="1:53" ht="16.5" customHeight="1" x14ac:dyDescent="0.25">
      <c r="A350" s="339" t="s">
        <v>501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0"/>
      <c r="Z350" s="310"/>
    </row>
    <row r="351" spans="1:53" ht="14.25" customHeight="1" x14ac:dyDescent="0.25">
      <c r="A351" s="331" t="s">
        <v>102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19">
        <v>4607091389708</v>
      </c>
      <c r="E352" s="32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2"/>
      <c r="P352" s="322"/>
      <c r="Q352" s="322"/>
      <c r="R352" s="32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19">
        <v>4607091389692</v>
      </c>
      <c r="E353" s="32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2"/>
      <c r="P353" s="322"/>
      <c r="Q353" s="322"/>
      <c r="R353" s="32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23" t="s">
        <v>65</v>
      </c>
      <c r="O354" s="324"/>
      <c r="P354" s="324"/>
      <c r="Q354" s="324"/>
      <c r="R354" s="324"/>
      <c r="S354" s="324"/>
      <c r="T354" s="325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23" t="s">
        <v>65</v>
      </c>
      <c r="O355" s="324"/>
      <c r="P355" s="324"/>
      <c r="Q355" s="324"/>
      <c r="R355" s="324"/>
      <c r="S355" s="324"/>
      <c r="T355" s="325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1" t="s">
        <v>59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19">
        <v>4607091389753</v>
      </c>
      <c r="E357" s="32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2"/>
      <c r="P357" s="322"/>
      <c r="Q357" s="322"/>
      <c r="R357" s="320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19">
        <v>4607091389760</v>
      </c>
      <c r="E358" s="32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2"/>
      <c r="P358" s="322"/>
      <c r="Q358" s="322"/>
      <c r="R358" s="320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19">
        <v>4607091389746</v>
      </c>
      <c r="E359" s="32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2"/>
      <c r="P359" s="322"/>
      <c r="Q359" s="322"/>
      <c r="R359" s="320"/>
      <c r="S359" s="34"/>
      <c r="T359" s="34"/>
      <c r="U359" s="35" t="s">
        <v>64</v>
      </c>
      <c r="V359" s="315">
        <v>0</v>
      </c>
      <c r="W359" s="316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19">
        <v>4680115882928</v>
      </c>
      <c r="E360" s="32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2"/>
      <c r="P360" s="322"/>
      <c r="Q360" s="322"/>
      <c r="R360" s="320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19">
        <v>4680115883147</v>
      </c>
      <c r="E361" s="32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2"/>
      <c r="P361" s="322"/>
      <c r="Q361" s="322"/>
      <c r="R361" s="32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19">
        <v>4607091384338</v>
      </c>
      <c r="E362" s="32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2"/>
      <c r="P362" s="322"/>
      <c r="Q362" s="322"/>
      <c r="R362" s="32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19">
        <v>4680115883154</v>
      </c>
      <c r="E363" s="32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2"/>
      <c r="P363" s="322"/>
      <c r="Q363" s="322"/>
      <c r="R363" s="32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19">
        <v>4607091389524</v>
      </c>
      <c r="E364" s="32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2"/>
      <c r="P364" s="322"/>
      <c r="Q364" s="322"/>
      <c r="R364" s="320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19">
        <v>4680115883161</v>
      </c>
      <c r="E365" s="32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2"/>
      <c r="P365" s="322"/>
      <c r="Q365" s="322"/>
      <c r="R365" s="32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19">
        <v>4607091384345</v>
      </c>
      <c r="E366" s="32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2"/>
      <c r="P366" s="322"/>
      <c r="Q366" s="322"/>
      <c r="R366" s="32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19">
        <v>4680115883178</v>
      </c>
      <c r="E367" s="32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2"/>
      <c r="P367" s="322"/>
      <c r="Q367" s="322"/>
      <c r="R367" s="32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19">
        <v>4607091389531</v>
      </c>
      <c r="E368" s="32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2"/>
      <c r="P368" s="322"/>
      <c r="Q368" s="322"/>
      <c r="R368" s="320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19">
        <v>4680115883185</v>
      </c>
      <c r="E369" s="32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09" t="s">
        <v>532</v>
      </c>
      <c r="O369" s="322"/>
      <c r="P369" s="322"/>
      <c r="Q369" s="322"/>
      <c r="R369" s="32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23" t="s">
        <v>65</v>
      </c>
      <c r="O370" s="324"/>
      <c r="P370" s="324"/>
      <c r="Q370" s="324"/>
      <c r="R370" s="324"/>
      <c r="S370" s="324"/>
      <c r="T370" s="325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18"/>
      <c r="Z370" s="318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23" t="s">
        <v>65</v>
      </c>
      <c r="O371" s="324"/>
      <c r="P371" s="324"/>
      <c r="Q371" s="324"/>
      <c r="R371" s="324"/>
      <c r="S371" s="324"/>
      <c r="T371" s="325"/>
      <c r="U371" s="37" t="s">
        <v>64</v>
      </c>
      <c r="V371" s="317">
        <f>IFERROR(SUM(V357:V369),"0")</f>
        <v>0</v>
      </c>
      <c r="W371" s="317">
        <f>IFERROR(SUM(W357:W369),"0")</f>
        <v>0</v>
      </c>
      <c r="X371" s="37"/>
      <c r="Y371" s="318"/>
      <c r="Z371" s="318"/>
    </row>
    <row r="372" spans="1:53" ht="14.25" customHeight="1" x14ac:dyDescent="0.25">
      <c r="A372" s="331" t="s">
        <v>67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19">
        <v>4607091389685</v>
      </c>
      <c r="E373" s="32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2"/>
      <c r="P373" s="322"/>
      <c r="Q373" s="322"/>
      <c r="R373" s="32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19">
        <v>4607091389654</v>
      </c>
      <c r="E374" s="32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2"/>
      <c r="P374" s="322"/>
      <c r="Q374" s="322"/>
      <c r="R374" s="32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19">
        <v>4607091384352</v>
      </c>
      <c r="E375" s="32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2"/>
      <c r="P375" s="322"/>
      <c r="Q375" s="322"/>
      <c r="R375" s="32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19">
        <v>4607091389661</v>
      </c>
      <c r="E376" s="32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2"/>
      <c r="P376" s="322"/>
      <c r="Q376" s="322"/>
      <c r="R376" s="32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23" t="s">
        <v>65</v>
      </c>
      <c r="O377" s="324"/>
      <c r="P377" s="324"/>
      <c r="Q377" s="324"/>
      <c r="R377" s="324"/>
      <c r="S377" s="324"/>
      <c r="T377" s="325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23" t="s">
        <v>65</v>
      </c>
      <c r="O378" s="324"/>
      <c r="P378" s="324"/>
      <c r="Q378" s="324"/>
      <c r="R378" s="324"/>
      <c r="S378" s="324"/>
      <c r="T378" s="325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1" t="s">
        <v>224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19">
        <v>4680115881648</v>
      </c>
      <c r="E380" s="32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2"/>
      <c r="P380" s="322"/>
      <c r="Q380" s="322"/>
      <c r="R380" s="32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23" t="s">
        <v>65</v>
      </c>
      <c r="O381" s="324"/>
      <c r="P381" s="324"/>
      <c r="Q381" s="324"/>
      <c r="R381" s="324"/>
      <c r="S381" s="324"/>
      <c r="T381" s="325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23" t="s">
        <v>65</v>
      </c>
      <c r="O382" s="324"/>
      <c r="P382" s="324"/>
      <c r="Q382" s="324"/>
      <c r="R382" s="324"/>
      <c r="S382" s="324"/>
      <c r="T382" s="325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1" t="s">
        <v>80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19">
        <v>4680115884335</v>
      </c>
      <c r="E384" s="32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72" t="s">
        <v>547</v>
      </c>
      <c r="O384" s="322"/>
      <c r="P384" s="322"/>
      <c r="Q384" s="322"/>
      <c r="R384" s="32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19">
        <v>4680115884113</v>
      </c>
      <c r="E385" s="32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4" t="s">
        <v>550</v>
      </c>
      <c r="O385" s="322"/>
      <c r="P385" s="322"/>
      <c r="Q385" s="322"/>
      <c r="R385" s="32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19">
        <v>4680115884359</v>
      </c>
      <c r="E386" s="32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476" t="s">
        <v>553</v>
      </c>
      <c r="O386" s="322"/>
      <c r="P386" s="322"/>
      <c r="Q386" s="322"/>
      <c r="R386" s="32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19">
        <v>4680115884342</v>
      </c>
      <c r="E387" s="32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6" t="s">
        <v>556</v>
      </c>
      <c r="O387" s="322"/>
      <c r="P387" s="322"/>
      <c r="Q387" s="322"/>
      <c r="R387" s="32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23" t="s">
        <v>65</v>
      </c>
      <c r="O388" s="324"/>
      <c r="P388" s="324"/>
      <c r="Q388" s="324"/>
      <c r="R388" s="324"/>
      <c r="S388" s="324"/>
      <c r="T388" s="325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23" t="s">
        <v>65</v>
      </c>
      <c r="O389" s="324"/>
      <c r="P389" s="324"/>
      <c r="Q389" s="324"/>
      <c r="R389" s="324"/>
      <c r="S389" s="324"/>
      <c r="T389" s="325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1" t="s">
        <v>89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19">
        <v>4680115884090</v>
      </c>
      <c r="E391" s="32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333" t="s">
        <v>559</v>
      </c>
      <c r="O391" s="322"/>
      <c r="P391" s="322"/>
      <c r="Q391" s="322"/>
      <c r="R391" s="32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19">
        <v>4680115882997</v>
      </c>
      <c r="E392" s="32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41" t="s">
        <v>562</v>
      </c>
      <c r="O392" s="322"/>
      <c r="P392" s="322"/>
      <c r="Q392" s="322"/>
      <c r="R392" s="32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7"/>
      <c r="M393" s="328"/>
      <c r="N393" s="323" t="s">
        <v>65</v>
      </c>
      <c r="O393" s="324"/>
      <c r="P393" s="324"/>
      <c r="Q393" s="324"/>
      <c r="R393" s="324"/>
      <c r="S393" s="324"/>
      <c r="T393" s="325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23" t="s">
        <v>65</v>
      </c>
      <c r="O394" s="324"/>
      <c r="P394" s="324"/>
      <c r="Q394" s="324"/>
      <c r="R394" s="324"/>
      <c r="S394" s="324"/>
      <c r="T394" s="325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39" t="s">
        <v>563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27"/>
      <c r="Y395" s="310"/>
      <c r="Z395" s="310"/>
    </row>
    <row r="396" spans="1:53" ht="14.25" customHeight="1" x14ac:dyDescent="0.25">
      <c r="A396" s="331" t="s">
        <v>94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19">
        <v>4607091389388</v>
      </c>
      <c r="E397" s="32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2"/>
      <c r="P397" s="322"/>
      <c r="Q397" s="322"/>
      <c r="R397" s="32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19">
        <v>4607091389364</v>
      </c>
      <c r="E398" s="32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2"/>
      <c r="P398" s="322"/>
      <c r="Q398" s="322"/>
      <c r="R398" s="32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26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8"/>
      <c r="N399" s="323" t="s">
        <v>65</v>
      </c>
      <c r="O399" s="324"/>
      <c r="P399" s="324"/>
      <c r="Q399" s="324"/>
      <c r="R399" s="324"/>
      <c r="S399" s="324"/>
      <c r="T399" s="325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8"/>
      <c r="N400" s="323" t="s">
        <v>65</v>
      </c>
      <c r="O400" s="324"/>
      <c r="P400" s="324"/>
      <c r="Q400" s="324"/>
      <c r="R400" s="324"/>
      <c r="S400" s="324"/>
      <c r="T400" s="325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1" t="s">
        <v>59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19">
        <v>4607091389739</v>
      </c>
      <c r="E402" s="32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4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2"/>
      <c r="P402" s="322"/>
      <c r="Q402" s="322"/>
      <c r="R402" s="320"/>
      <c r="S402" s="34"/>
      <c r="T402" s="34"/>
      <c r="U402" s="35" t="s">
        <v>64</v>
      </c>
      <c r="V402" s="315">
        <v>0</v>
      </c>
      <c r="W402" s="316">
        <f t="shared" ref="W402:W408" si="17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19">
        <v>4680115883048</v>
      </c>
      <c r="E403" s="32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2"/>
      <c r="P403" s="322"/>
      <c r="Q403" s="322"/>
      <c r="R403" s="32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19">
        <v>4607091389425</v>
      </c>
      <c r="E404" s="32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2"/>
      <c r="P404" s="322"/>
      <c r="Q404" s="322"/>
      <c r="R404" s="32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19">
        <v>4680115882911</v>
      </c>
      <c r="E405" s="32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8" t="s">
        <v>576</v>
      </c>
      <c r="O405" s="322"/>
      <c r="P405" s="322"/>
      <c r="Q405" s="322"/>
      <c r="R405" s="32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19">
        <v>4680115880771</v>
      </c>
      <c r="E406" s="32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2"/>
      <c r="P406" s="322"/>
      <c r="Q406" s="322"/>
      <c r="R406" s="32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19">
        <v>4607091389500</v>
      </c>
      <c r="E407" s="32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2"/>
      <c r="P407" s="322"/>
      <c r="Q407" s="322"/>
      <c r="R407" s="32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19">
        <v>4680115881983</v>
      </c>
      <c r="E408" s="32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4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2"/>
      <c r="P408" s="322"/>
      <c r="Q408" s="322"/>
      <c r="R408" s="32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6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23" t="s">
        <v>65</v>
      </c>
      <c r="O409" s="324"/>
      <c r="P409" s="324"/>
      <c r="Q409" s="324"/>
      <c r="R409" s="324"/>
      <c r="S409" s="324"/>
      <c r="T409" s="325"/>
      <c r="U409" s="37" t="s">
        <v>66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x14ac:dyDescent="0.2">
      <c r="A410" s="327"/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8"/>
      <c r="N410" s="323" t="s">
        <v>65</v>
      </c>
      <c r="O410" s="324"/>
      <c r="P410" s="324"/>
      <c r="Q410" s="324"/>
      <c r="R410" s="324"/>
      <c r="S410" s="324"/>
      <c r="T410" s="325"/>
      <c r="U410" s="37" t="s">
        <v>64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customHeight="1" x14ac:dyDescent="0.2">
      <c r="A411" s="361" t="s">
        <v>583</v>
      </c>
      <c r="B411" s="362"/>
      <c r="C411" s="362"/>
      <c r="D411" s="362"/>
      <c r="E411" s="362"/>
      <c r="F411" s="362"/>
      <c r="G411" s="362"/>
      <c r="H411" s="362"/>
      <c r="I411" s="362"/>
      <c r="J411" s="362"/>
      <c r="K411" s="362"/>
      <c r="L411" s="362"/>
      <c r="M411" s="362"/>
      <c r="N411" s="362"/>
      <c r="O411" s="362"/>
      <c r="P411" s="362"/>
      <c r="Q411" s="362"/>
      <c r="R411" s="362"/>
      <c r="S411" s="362"/>
      <c r="T411" s="362"/>
      <c r="U411" s="362"/>
      <c r="V411" s="362"/>
      <c r="W411" s="362"/>
      <c r="X411" s="362"/>
      <c r="Y411" s="48"/>
      <c r="Z411" s="48"/>
    </row>
    <row r="412" spans="1:53" ht="16.5" customHeight="1" x14ac:dyDescent="0.25">
      <c r="A412" s="339" t="s">
        <v>583</v>
      </c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310"/>
      <c r="Z412" s="310"/>
    </row>
    <row r="413" spans="1:53" ht="14.25" customHeight="1" x14ac:dyDescent="0.25">
      <c r="A413" s="331" t="s">
        <v>102</v>
      </c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19">
        <v>4607091389067</v>
      </c>
      <c r="E414" s="32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2"/>
      <c r="P414" s="322"/>
      <c r="Q414" s="322"/>
      <c r="R414" s="320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19">
        <v>4607091383522</v>
      </c>
      <c r="E415" s="32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2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2"/>
      <c r="P415" s="322"/>
      <c r="Q415" s="322"/>
      <c r="R415" s="320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19">
        <v>4607091384437</v>
      </c>
      <c r="E416" s="32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6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2"/>
      <c r="P416" s="322"/>
      <c r="Q416" s="322"/>
      <c r="R416" s="32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19">
        <v>4607091389104</v>
      </c>
      <c r="E417" s="32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2"/>
      <c r="P417" s="322"/>
      <c r="Q417" s="322"/>
      <c r="R417" s="320"/>
      <c r="S417" s="34"/>
      <c r="T417" s="34"/>
      <c r="U417" s="35" t="s">
        <v>64</v>
      </c>
      <c r="V417" s="315">
        <v>0</v>
      </c>
      <c r="W417" s="316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19">
        <v>4680115880603</v>
      </c>
      <c r="E418" s="32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2"/>
      <c r="P418" s="322"/>
      <c r="Q418" s="322"/>
      <c r="R418" s="32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19">
        <v>4607091389999</v>
      </c>
      <c r="E419" s="32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8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2"/>
      <c r="P419" s="322"/>
      <c r="Q419" s="322"/>
      <c r="R419" s="32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19">
        <v>4680115882782</v>
      </c>
      <c r="E420" s="32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6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2"/>
      <c r="P420" s="322"/>
      <c r="Q420" s="322"/>
      <c r="R420" s="32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19">
        <v>4607091389098</v>
      </c>
      <c r="E421" s="32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2"/>
      <c r="P421" s="322"/>
      <c r="Q421" s="322"/>
      <c r="R421" s="32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19">
        <v>4607091389982</v>
      </c>
      <c r="E422" s="32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2"/>
      <c r="P422" s="322"/>
      <c r="Q422" s="322"/>
      <c r="R422" s="32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26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8"/>
      <c r="N423" s="323" t="s">
        <v>65</v>
      </c>
      <c r="O423" s="324"/>
      <c r="P423" s="324"/>
      <c r="Q423" s="324"/>
      <c r="R423" s="324"/>
      <c r="S423" s="324"/>
      <c r="T423" s="325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0</v>
      </c>
      <c r="W423" s="317">
        <f>IFERROR(W414/H414,"0")+IFERROR(W415/H415,"0")+IFERROR(W416/H416,"0")+IFERROR(W417/H417,"0")+IFERROR(W418/H418,"0")+IFERROR(W419/H419,"0")+IFERROR(W420/H420,"0")+IFERROR(W421/H421,"0")+IFERROR(W422/H422,"0")</f>
        <v>0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8"/>
      <c r="Z423" s="318"/>
    </row>
    <row r="424" spans="1:53" x14ac:dyDescent="0.2">
      <c r="A424" s="327"/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8"/>
      <c r="N424" s="323" t="s">
        <v>65</v>
      </c>
      <c r="O424" s="324"/>
      <c r="P424" s="324"/>
      <c r="Q424" s="324"/>
      <c r="R424" s="324"/>
      <c r="S424" s="324"/>
      <c r="T424" s="325"/>
      <c r="U424" s="37" t="s">
        <v>64</v>
      </c>
      <c r="V424" s="317">
        <f>IFERROR(SUM(V414:V422),"0")</f>
        <v>0</v>
      </c>
      <c r="W424" s="317">
        <f>IFERROR(SUM(W414:W422),"0")</f>
        <v>0</v>
      </c>
      <c r="X424" s="37"/>
      <c r="Y424" s="318"/>
      <c r="Z424" s="318"/>
    </row>
    <row r="425" spans="1:53" ht="14.25" customHeight="1" x14ac:dyDescent="0.25">
      <c r="A425" s="331" t="s">
        <v>94</v>
      </c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27"/>
      <c r="N425" s="327"/>
      <c r="O425" s="327"/>
      <c r="P425" s="327"/>
      <c r="Q425" s="327"/>
      <c r="R425" s="327"/>
      <c r="S425" s="327"/>
      <c r="T425" s="327"/>
      <c r="U425" s="327"/>
      <c r="V425" s="327"/>
      <c r="W425" s="327"/>
      <c r="X425" s="327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19">
        <v>4607091388930</v>
      </c>
      <c r="E426" s="32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2"/>
      <c r="P426" s="322"/>
      <c r="Q426" s="322"/>
      <c r="R426" s="320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19">
        <v>4680115880054</v>
      </c>
      <c r="E427" s="32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2"/>
      <c r="P427" s="322"/>
      <c r="Q427" s="322"/>
      <c r="R427" s="32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26"/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8"/>
      <c r="N428" s="323" t="s">
        <v>65</v>
      </c>
      <c r="O428" s="324"/>
      <c r="P428" s="324"/>
      <c r="Q428" s="324"/>
      <c r="R428" s="324"/>
      <c r="S428" s="324"/>
      <c r="T428" s="325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x14ac:dyDescent="0.2">
      <c r="A429" s="327"/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8"/>
      <c r="N429" s="323" t="s">
        <v>65</v>
      </c>
      <c r="O429" s="324"/>
      <c r="P429" s="324"/>
      <c r="Q429" s="324"/>
      <c r="R429" s="324"/>
      <c r="S429" s="324"/>
      <c r="T429" s="325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customHeight="1" x14ac:dyDescent="0.25">
      <c r="A430" s="331" t="s">
        <v>59</v>
      </c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7"/>
      <c r="N430" s="327"/>
      <c r="O430" s="327"/>
      <c r="P430" s="327"/>
      <c r="Q430" s="327"/>
      <c r="R430" s="327"/>
      <c r="S430" s="327"/>
      <c r="T430" s="327"/>
      <c r="U430" s="327"/>
      <c r="V430" s="327"/>
      <c r="W430" s="327"/>
      <c r="X430" s="327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19">
        <v>4680115883116</v>
      </c>
      <c r="E431" s="32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6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2"/>
      <c r="P431" s="322"/>
      <c r="Q431" s="322"/>
      <c r="R431" s="320"/>
      <c r="S431" s="34"/>
      <c r="T431" s="34"/>
      <c r="U431" s="35" t="s">
        <v>64</v>
      </c>
      <c r="V431" s="315">
        <v>0</v>
      </c>
      <c r="W431" s="316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19">
        <v>4680115883093</v>
      </c>
      <c r="E432" s="32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2"/>
      <c r="P432" s="322"/>
      <c r="Q432" s="322"/>
      <c r="R432" s="320"/>
      <c r="S432" s="34"/>
      <c r="T432" s="34"/>
      <c r="U432" s="35" t="s">
        <v>64</v>
      </c>
      <c r="V432" s="315">
        <v>0</v>
      </c>
      <c r="W432" s="316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19">
        <v>4680115883109</v>
      </c>
      <c r="E433" s="32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2"/>
      <c r="P433" s="322"/>
      <c r="Q433" s="322"/>
      <c r="R433" s="320"/>
      <c r="S433" s="34"/>
      <c r="T433" s="34"/>
      <c r="U433" s="35" t="s">
        <v>64</v>
      </c>
      <c r="V433" s="315">
        <v>0</v>
      </c>
      <c r="W433" s="316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19">
        <v>4680115882072</v>
      </c>
      <c r="E434" s="32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2" t="s">
        <v>614</v>
      </c>
      <c r="O434" s="322"/>
      <c r="P434" s="322"/>
      <c r="Q434" s="322"/>
      <c r="R434" s="32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19">
        <v>4680115882102</v>
      </c>
      <c r="E435" s="32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32" t="s">
        <v>617</v>
      </c>
      <c r="O435" s="322"/>
      <c r="P435" s="322"/>
      <c r="Q435" s="322"/>
      <c r="R435" s="32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19">
        <v>4680115882096</v>
      </c>
      <c r="E436" s="32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7" t="s">
        <v>620</v>
      </c>
      <c r="O436" s="322"/>
      <c r="P436" s="322"/>
      <c r="Q436" s="322"/>
      <c r="R436" s="32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26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8"/>
      <c r="N437" s="323" t="s">
        <v>65</v>
      </c>
      <c r="O437" s="324"/>
      <c r="P437" s="324"/>
      <c r="Q437" s="324"/>
      <c r="R437" s="324"/>
      <c r="S437" s="324"/>
      <c r="T437" s="325"/>
      <c r="U437" s="37" t="s">
        <v>66</v>
      </c>
      <c r="V437" s="317">
        <f>IFERROR(V431/H431,"0")+IFERROR(V432/H432,"0")+IFERROR(V433/H433,"0")+IFERROR(V434/H434,"0")+IFERROR(V435/H435,"0")+IFERROR(V436/H436,"0")</f>
        <v>0</v>
      </c>
      <c r="W437" s="317">
        <f>IFERROR(W431/H431,"0")+IFERROR(W432/H432,"0")+IFERROR(W433/H433,"0")+IFERROR(W434/H434,"0")+IFERROR(W435/H435,"0")+IFERROR(W436/H436,"0")</f>
        <v>0</v>
      </c>
      <c r="X437" s="317">
        <f>IFERROR(IF(X431="",0,X431),"0")+IFERROR(IF(X432="",0,X432),"0")+IFERROR(IF(X433="",0,X433),"0")+IFERROR(IF(X434="",0,X434),"0")+IFERROR(IF(X435="",0,X435),"0")+IFERROR(IF(X436="",0,X436),"0")</f>
        <v>0</v>
      </c>
      <c r="Y437" s="318"/>
      <c r="Z437" s="318"/>
    </row>
    <row r="438" spans="1:53" x14ac:dyDescent="0.2">
      <c r="A438" s="327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7"/>
      <c r="M438" s="328"/>
      <c r="N438" s="323" t="s">
        <v>65</v>
      </c>
      <c r="O438" s="324"/>
      <c r="P438" s="324"/>
      <c r="Q438" s="324"/>
      <c r="R438" s="324"/>
      <c r="S438" s="324"/>
      <c r="T438" s="325"/>
      <c r="U438" s="37" t="s">
        <v>64</v>
      </c>
      <c r="V438" s="317">
        <f>IFERROR(SUM(V431:V436),"0")</f>
        <v>0</v>
      </c>
      <c r="W438" s="317">
        <f>IFERROR(SUM(W431:W436),"0")</f>
        <v>0</v>
      </c>
      <c r="X438" s="37"/>
      <c r="Y438" s="318"/>
      <c r="Z438" s="318"/>
    </row>
    <row r="439" spans="1:53" ht="14.25" customHeight="1" x14ac:dyDescent="0.25">
      <c r="A439" s="331" t="s">
        <v>67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19">
        <v>4607091383409</v>
      </c>
      <c r="E440" s="32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2"/>
      <c r="P440" s="322"/>
      <c r="Q440" s="322"/>
      <c r="R440" s="32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19">
        <v>4607091383416</v>
      </c>
      <c r="E441" s="32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3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2"/>
      <c r="P441" s="322"/>
      <c r="Q441" s="322"/>
      <c r="R441" s="32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26"/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8"/>
      <c r="N442" s="323" t="s">
        <v>65</v>
      </c>
      <c r="O442" s="324"/>
      <c r="P442" s="324"/>
      <c r="Q442" s="324"/>
      <c r="R442" s="324"/>
      <c r="S442" s="324"/>
      <c r="T442" s="325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27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8"/>
      <c r="N443" s="323" t="s">
        <v>65</v>
      </c>
      <c r="O443" s="324"/>
      <c r="P443" s="324"/>
      <c r="Q443" s="324"/>
      <c r="R443" s="324"/>
      <c r="S443" s="324"/>
      <c r="T443" s="325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61" t="s">
        <v>625</v>
      </c>
      <c r="B444" s="362"/>
      <c r="C444" s="362"/>
      <c r="D444" s="362"/>
      <c r="E444" s="362"/>
      <c r="F444" s="362"/>
      <c r="G444" s="362"/>
      <c r="H444" s="362"/>
      <c r="I444" s="362"/>
      <c r="J444" s="362"/>
      <c r="K444" s="362"/>
      <c r="L444" s="362"/>
      <c r="M444" s="362"/>
      <c r="N444" s="362"/>
      <c r="O444" s="362"/>
      <c r="P444" s="362"/>
      <c r="Q444" s="362"/>
      <c r="R444" s="362"/>
      <c r="S444" s="362"/>
      <c r="T444" s="362"/>
      <c r="U444" s="362"/>
      <c r="V444" s="362"/>
      <c r="W444" s="362"/>
      <c r="X444" s="362"/>
      <c r="Y444" s="48"/>
      <c r="Z444" s="48"/>
    </row>
    <row r="445" spans="1:53" ht="16.5" customHeight="1" x14ac:dyDescent="0.25">
      <c r="A445" s="339" t="s">
        <v>626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10"/>
      <c r="Z445" s="310"/>
    </row>
    <row r="446" spans="1:53" ht="14.25" customHeight="1" x14ac:dyDescent="0.25">
      <c r="A446" s="331" t="s">
        <v>102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19">
        <v>4640242180441</v>
      </c>
      <c r="E447" s="32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44" t="s">
        <v>629</v>
      </c>
      <c r="O447" s="322"/>
      <c r="P447" s="322"/>
      <c r="Q447" s="322"/>
      <c r="R447" s="32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19">
        <v>4640242180564</v>
      </c>
      <c r="E448" s="32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33" t="s">
        <v>632</v>
      </c>
      <c r="O448" s="322"/>
      <c r="P448" s="322"/>
      <c r="Q448" s="322"/>
      <c r="R448" s="32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23" t="s">
        <v>65</v>
      </c>
      <c r="O449" s="324"/>
      <c r="P449" s="324"/>
      <c r="Q449" s="324"/>
      <c r="R449" s="324"/>
      <c r="S449" s="324"/>
      <c r="T449" s="325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23" t="s">
        <v>65</v>
      </c>
      <c r="O450" s="324"/>
      <c r="P450" s="324"/>
      <c r="Q450" s="324"/>
      <c r="R450" s="324"/>
      <c r="S450" s="324"/>
      <c r="T450" s="325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31" t="s">
        <v>94</v>
      </c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27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19">
        <v>4640242180526</v>
      </c>
      <c r="E452" s="32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2" t="s">
        <v>635</v>
      </c>
      <c r="O452" s="322"/>
      <c r="P452" s="322"/>
      <c r="Q452" s="322"/>
      <c r="R452" s="32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19">
        <v>4640242180519</v>
      </c>
      <c r="E453" s="32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398" t="s">
        <v>638</v>
      </c>
      <c r="O453" s="322"/>
      <c r="P453" s="322"/>
      <c r="Q453" s="322"/>
      <c r="R453" s="32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26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8"/>
      <c r="N454" s="323" t="s">
        <v>65</v>
      </c>
      <c r="O454" s="324"/>
      <c r="P454" s="324"/>
      <c r="Q454" s="324"/>
      <c r="R454" s="324"/>
      <c r="S454" s="324"/>
      <c r="T454" s="325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27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8"/>
      <c r="N455" s="323" t="s">
        <v>65</v>
      </c>
      <c r="O455" s="324"/>
      <c r="P455" s="324"/>
      <c r="Q455" s="324"/>
      <c r="R455" s="324"/>
      <c r="S455" s="324"/>
      <c r="T455" s="325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1" t="s">
        <v>59</v>
      </c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7"/>
      <c r="N456" s="327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19">
        <v>4640242180816</v>
      </c>
      <c r="E457" s="32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3" t="s">
        <v>641</v>
      </c>
      <c r="O457" s="322"/>
      <c r="P457" s="322"/>
      <c r="Q457" s="322"/>
      <c r="R457" s="32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19">
        <v>4640242180595</v>
      </c>
      <c r="E458" s="32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7" t="s">
        <v>644</v>
      </c>
      <c r="O458" s="322"/>
      <c r="P458" s="322"/>
      <c r="Q458" s="322"/>
      <c r="R458" s="32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x14ac:dyDescent="0.2">
      <c r="A459" s="326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8"/>
      <c r="N459" s="323" t="s">
        <v>65</v>
      </c>
      <c r="O459" s="324"/>
      <c r="P459" s="324"/>
      <c r="Q459" s="324"/>
      <c r="R459" s="324"/>
      <c r="S459" s="324"/>
      <c r="T459" s="325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8"/>
      <c r="N460" s="323" t="s">
        <v>65</v>
      </c>
      <c r="O460" s="324"/>
      <c r="P460" s="324"/>
      <c r="Q460" s="324"/>
      <c r="R460" s="324"/>
      <c r="S460" s="324"/>
      <c r="T460" s="325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customHeight="1" x14ac:dyDescent="0.25">
      <c r="A461" s="331" t="s">
        <v>67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19">
        <v>4640242180540</v>
      </c>
      <c r="E462" s="32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34" t="s">
        <v>647</v>
      </c>
      <c r="O462" s="322"/>
      <c r="P462" s="322"/>
      <c r="Q462" s="322"/>
      <c r="R462" s="32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19">
        <v>4640242180557</v>
      </c>
      <c r="E463" s="32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68" t="s">
        <v>650</v>
      </c>
      <c r="O463" s="322"/>
      <c r="P463" s="322"/>
      <c r="Q463" s="322"/>
      <c r="R463" s="32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26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8"/>
      <c r="N464" s="323" t="s">
        <v>65</v>
      </c>
      <c r="O464" s="324"/>
      <c r="P464" s="324"/>
      <c r="Q464" s="324"/>
      <c r="R464" s="324"/>
      <c r="S464" s="324"/>
      <c r="T464" s="325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8"/>
      <c r="N465" s="323" t="s">
        <v>65</v>
      </c>
      <c r="O465" s="324"/>
      <c r="P465" s="324"/>
      <c r="Q465" s="324"/>
      <c r="R465" s="324"/>
      <c r="S465" s="324"/>
      <c r="T465" s="325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9" t="s">
        <v>651</v>
      </c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7"/>
      <c r="W466" s="327"/>
      <c r="X466" s="327"/>
      <c r="Y466" s="310"/>
      <c r="Z466" s="310"/>
    </row>
    <row r="467" spans="1:53" ht="14.25" customHeight="1" x14ac:dyDescent="0.25">
      <c r="A467" s="331" t="s">
        <v>67</v>
      </c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7"/>
      <c r="W467" s="327"/>
      <c r="X467" s="327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19">
        <v>4680115880870</v>
      </c>
      <c r="E468" s="32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8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2"/>
      <c r="P468" s="322"/>
      <c r="Q468" s="322"/>
      <c r="R468" s="320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x14ac:dyDescent="0.2">
      <c r="A469" s="326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23" t="s">
        <v>65</v>
      </c>
      <c r="O469" s="324"/>
      <c r="P469" s="324"/>
      <c r="Q469" s="324"/>
      <c r="R469" s="324"/>
      <c r="S469" s="324"/>
      <c r="T469" s="325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8"/>
      <c r="N470" s="323" t="s">
        <v>65</v>
      </c>
      <c r="O470" s="324"/>
      <c r="P470" s="324"/>
      <c r="Q470" s="324"/>
      <c r="R470" s="324"/>
      <c r="S470" s="324"/>
      <c r="T470" s="325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589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72"/>
      <c r="N471" s="344" t="s">
        <v>654</v>
      </c>
      <c r="O471" s="345"/>
      <c r="P471" s="345"/>
      <c r="Q471" s="345"/>
      <c r="R471" s="345"/>
      <c r="S471" s="345"/>
      <c r="T471" s="346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18000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18000</v>
      </c>
      <c r="X471" s="37"/>
      <c r="Y471" s="318"/>
      <c r="Z471" s="318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72"/>
      <c r="N472" s="344" t="s">
        <v>655</v>
      </c>
      <c r="O472" s="345"/>
      <c r="P472" s="345"/>
      <c r="Q472" s="345"/>
      <c r="R472" s="345"/>
      <c r="S472" s="345"/>
      <c r="T472" s="346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18576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18576</v>
      </c>
      <c r="X472" s="37"/>
      <c r="Y472" s="318"/>
      <c r="Z472" s="318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72"/>
      <c r="N473" s="344" t="s">
        <v>656</v>
      </c>
      <c r="O473" s="345"/>
      <c r="P473" s="345"/>
      <c r="Q473" s="345"/>
      <c r="R473" s="345"/>
      <c r="S473" s="345"/>
      <c r="T473" s="346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25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25</v>
      </c>
      <c r="X473" s="37"/>
      <c r="Y473" s="318"/>
      <c r="Z473" s="318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72"/>
      <c r="N474" s="344" t="s">
        <v>658</v>
      </c>
      <c r="O474" s="345"/>
      <c r="P474" s="345"/>
      <c r="Q474" s="345"/>
      <c r="R474" s="345"/>
      <c r="S474" s="345"/>
      <c r="T474" s="346"/>
      <c r="U474" s="37" t="s">
        <v>64</v>
      </c>
      <c r="V474" s="317">
        <f>GrossWeightTotal+PalletQtyTotal*25</f>
        <v>19201</v>
      </c>
      <c r="W474" s="317">
        <f>GrossWeightTotalR+PalletQtyTotalR*25</f>
        <v>19201</v>
      </c>
      <c r="X474" s="37"/>
      <c r="Y474" s="318"/>
      <c r="Z474" s="318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72"/>
      <c r="N475" s="344" t="s">
        <v>659</v>
      </c>
      <c r="O475" s="345"/>
      <c r="P475" s="345"/>
      <c r="Q475" s="345"/>
      <c r="R475" s="345"/>
      <c r="S475" s="345"/>
      <c r="T475" s="346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1200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1200</v>
      </c>
      <c r="X475" s="37"/>
      <c r="Y475" s="318"/>
      <c r="Z475" s="318"/>
    </row>
    <row r="476" spans="1:53" ht="14.25" customHeight="1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72"/>
      <c r="N476" s="344" t="s">
        <v>660</v>
      </c>
      <c r="O476" s="345"/>
      <c r="P476" s="345"/>
      <c r="Q476" s="345"/>
      <c r="R476" s="345"/>
      <c r="S476" s="345"/>
      <c r="T476" s="346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26.099999999999998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12" t="s">
        <v>58</v>
      </c>
      <c r="C478" s="376" t="s">
        <v>92</v>
      </c>
      <c r="D478" s="550"/>
      <c r="E478" s="550"/>
      <c r="F478" s="515"/>
      <c r="G478" s="376" t="s">
        <v>245</v>
      </c>
      <c r="H478" s="550"/>
      <c r="I478" s="550"/>
      <c r="J478" s="550"/>
      <c r="K478" s="550"/>
      <c r="L478" s="550"/>
      <c r="M478" s="550"/>
      <c r="N478" s="515"/>
      <c r="O478" s="376" t="s">
        <v>450</v>
      </c>
      <c r="P478" s="515"/>
      <c r="Q478" s="376" t="s">
        <v>500</v>
      </c>
      <c r="R478" s="515"/>
      <c r="S478" s="312" t="s">
        <v>583</v>
      </c>
      <c r="T478" s="376" t="s">
        <v>625</v>
      </c>
      <c r="U478" s="515"/>
      <c r="Z478" s="52"/>
      <c r="AC478" s="313"/>
    </row>
    <row r="479" spans="1:53" ht="14.25" customHeight="1" thickTop="1" x14ac:dyDescent="0.2">
      <c r="A479" s="624" t="s">
        <v>663</v>
      </c>
      <c r="B479" s="376" t="s">
        <v>58</v>
      </c>
      <c r="C479" s="376" t="s">
        <v>93</v>
      </c>
      <c r="D479" s="376" t="s">
        <v>101</v>
      </c>
      <c r="E479" s="376" t="s">
        <v>92</v>
      </c>
      <c r="F479" s="376" t="s">
        <v>237</v>
      </c>
      <c r="G479" s="376" t="s">
        <v>246</v>
      </c>
      <c r="H479" s="376" t="s">
        <v>253</v>
      </c>
      <c r="I479" s="376" t="s">
        <v>274</v>
      </c>
      <c r="J479" s="376" t="s">
        <v>340</v>
      </c>
      <c r="K479" s="313"/>
      <c r="L479" s="376" t="s">
        <v>343</v>
      </c>
      <c r="M479" s="376" t="s">
        <v>423</v>
      </c>
      <c r="N479" s="376" t="s">
        <v>441</v>
      </c>
      <c r="O479" s="376" t="s">
        <v>451</v>
      </c>
      <c r="P479" s="376" t="s">
        <v>477</v>
      </c>
      <c r="Q479" s="376" t="s">
        <v>501</v>
      </c>
      <c r="R479" s="376" t="s">
        <v>563</v>
      </c>
      <c r="S479" s="376" t="s">
        <v>583</v>
      </c>
      <c r="T479" s="376" t="s">
        <v>626</v>
      </c>
      <c r="U479" s="376" t="s">
        <v>651</v>
      </c>
      <c r="Z479" s="52"/>
      <c r="AC479" s="313"/>
    </row>
    <row r="480" spans="1:53" ht="13.5" customHeight="1" thickBot="1" x14ac:dyDescent="0.25">
      <c r="A480" s="625"/>
      <c r="B480" s="377"/>
      <c r="C480" s="377"/>
      <c r="D480" s="377"/>
      <c r="E480" s="377"/>
      <c r="F480" s="377"/>
      <c r="G480" s="377"/>
      <c r="H480" s="377"/>
      <c r="I480" s="377"/>
      <c r="J480" s="377"/>
      <c r="K480" s="313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Z480" s="52"/>
      <c r="AC480" s="313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18000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13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P1:R1"/>
    <mergeCell ref="N263:T263"/>
    <mergeCell ref="D17:E18"/>
    <mergeCell ref="N313:R313"/>
    <mergeCell ref="V17:V18"/>
    <mergeCell ref="D123:E123"/>
    <mergeCell ref="X17:X18"/>
    <mergeCell ref="T478:U478"/>
    <mergeCell ref="D250:E250"/>
    <mergeCell ref="D50:E50"/>
    <mergeCell ref="A430:X430"/>
    <mergeCell ref="A59:M6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N474:T474"/>
    <mergeCell ref="A377:M378"/>
    <mergeCell ref="N84:R84"/>
    <mergeCell ref="N249:R249"/>
    <mergeCell ref="D121:E121"/>
    <mergeCell ref="A199:M200"/>
    <mergeCell ref="I479:I480"/>
    <mergeCell ref="S479:S480"/>
    <mergeCell ref="D239:E239"/>
    <mergeCell ref="N316:T316"/>
    <mergeCell ref="D95:E95"/>
    <mergeCell ref="N385:R385"/>
    <mergeCell ref="N310:T310"/>
    <mergeCell ref="Y17:Y18"/>
    <mergeCell ref="S17:T17"/>
    <mergeCell ref="D57:E57"/>
    <mergeCell ref="A247:X247"/>
    <mergeCell ref="N151:R151"/>
    <mergeCell ref="D268:E268"/>
    <mergeCell ref="D97:E97"/>
    <mergeCell ref="N180:R180"/>
    <mergeCell ref="A204:M205"/>
    <mergeCell ref="C478:F478"/>
    <mergeCell ref="N381:T381"/>
    <mergeCell ref="A347:M348"/>
    <mergeCell ref="N217:R217"/>
    <mergeCell ref="N90:R90"/>
    <mergeCell ref="J9:L9"/>
    <mergeCell ref="R5:S5"/>
    <mergeCell ref="A257:M258"/>
    <mergeCell ref="N27:R27"/>
    <mergeCell ref="D271:E271"/>
    <mergeCell ref="D191:E191"/>
    <mergeCell ref="D458:E458"/>
    <mergeCell ref="D433:E433"/>
    <mergeCell ref="D262:E262"/>
    <mergeCell ref="N285:T285"/>
    <mergeCell ref="D237:E237"/>
    <mergeCell ref="A315:M316"/>
    <mergeCell ref="N85:R85"/>
    <mergeCell ref="N327:R327"/>
    <mergeCell ref="A137:X137"/>
    <mergeCell ref="A379:X379"/>
    <mergeCell ref="A325:X325"/>
    <mergeCell ref="D291:E291"/>
    <mergeCell ref="A8:C8"/>
    <mergeCell ref="A13:L13"/>
    <mergeCell ref="N165:T165"/>
    <mergeCell ref="A19:X19"/>
    <mergeCell ref="N81:T81"/>
    <mergeCell ref="D102:E102"/>
    <mergeCell ref="N88:R88"/>
    <mergeCell ref="N450:T450"/>
    <mergeCell ref="D196:E196"/>
    <mergeCell ref="A15:L15"/>
    <mergeCell ref="A48:X48"/>
    <mergeCell ref="N23:T23"/>
    <mergeCell ref="N261:R261"/>
    <mergeCell ref="D468:E468"/>
    <mergeCell ref="N72:R72"/>
    <mergeCell ref="O5:P5"/>
    <mergeCell ref="N248:R248"/>
    <mergeCell ref="A133:M134"/>
    <mergeCell ref="N441:R441"/>
    <mergeCell ref="D242:E242"/>
    <mergeCell ref="D49:E49"/>
    <mergeCell ref="N435:R435"/>
    <mergeCell ref="F17:F18"/>
    <mergeCell ref="N257:T257"/>
    <mergeCell ref="D278:E278"/>
    <mergeCell ref="D163:E163"/>
    <mergeCell ref="D107:E107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342:E342"/>
    <mergeCell ref="D171:E171"/>
    <mergeCell ref="O478:P478"/>
    <mergeCell ref="T11:U11"/>
    <mergeCell ref="D392:E392"/>
    <mergeCell ref="D221:E221"/>
    <mergeCell ref="A401:X401"/>
    <mergeCell ref="N57:R57"/>
    <mergeCell ref="D457:E457"/>
    <mergeCell ref="A479:A480"/>
    <mergeCell ref="N146:R146"/>
    <mergeCell ref="C479:C480"/>
    <mergeCell ref="A167:X167"/>
    <mergeCell ref="D152:E152"/>
    <mergeCell ref="N33:T33"/>
    <mergeCell ref="N465:T465"/>
    <mergeCell ref="D29:E29"/>
    <mergeCell ref="D216:E216"/>
    <mergeCell ref="N437:T437"/>
    <mergeCell ref="A396:X396"/>
    <mergeCell ref="A225:X225"/>
    <mergeCell ref="A467:X467"/>
    <mergeCell ref="D452:E452"/>
    <mergeCell ref="A461:X461"/>
    <mergeCell ref="A162:X162"/>
    <mergeCell ref="A40:M41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322:R322"/>
    <mergeCell ref="N189:R189"/>
    <mergeCell ref="D175:E175"/>
    <mergeCell ref="D218:E218"/>
    <mergeCell ref="N375:R375"/>
    <mergeCell ref="N440:R440"/>
    <mergeCell ref="N289:T289"/>
    <mergeCell ref="A51:M52"/>
    <mergeCell ref="D249:E249"/>
    <mergeCell ref="D341:E341"/>
    <mergeCell ref="D170:E170"/>
    <mergeCell ref="D407:E407"/>
    <mergeCell ref="O8:P8"/>
    <mergeCell ref="N69:R69"/>
    <mergeCell ref="A274:M275"/>
    <mergeCell ref="N367:R367"/>
    <mergeCell ref="N196:R196"/>
    <mergeCell ref="D177:E177"/>
    <mergeCell ref="D226:E226"/>
    <mergeCell ref="D164:E164"/>
    <mergeCell ref="D462:E462"/>
    <mergeCell ref="N369:R369"/>
    <mergeCell ref="N198:R198"/>
    <mergeCell ref="D241:E241"/>
    <mergeCell ref="N418:R418"/>
    <mergeCell ref="D35:E35"/>
    <mergeCell ref="D404:E404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320:T320"/>
    <mergeCell ref="J479:J480"/>
    <mergeCell ref="D6:L6"/>
    <mergeCell ref="L479:L480"/>
    <mergeCell ref="B479:B480"/>
    <mergeCell ref="N419:R419"/>
    <mergeCell ref="D479:D480"/>
    <mergeCell ref="N250:R250"/>
    <mergeCell ref="O13:P13"/>
    <mergeCell ref="D318:E318"/>
    <mergeCell ref="N406:R406"/>
    <mergeCell ref="N139:R139"/>
    <mergeCell ref="N237:R237"/>
    <mergeCell ref="A471:M476"/>
    <mergeCell ref="A319:M320"/>
    <mergeCell ref="N212:R212"/>
    <mergeCell ref="N283:R283"/>
    <mergeCell ref="D84:E84"/>
    <mergeCell ref="N277:R277"/>
    <mergeCell ref="N203:R203"/>
    <mergeCell ref="D22:E22"/>
    <mergeCell ref="D149:E149"/>
    <mergeCell ref="N301:R301"/>
    <mergeCell ref="D447:E447"/>
    <mergeCell ref="A351:X351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385:E385"/>
    <mergeCell ref="A326:X326"/>
    <mergeCell ref="N239:R239"/>
    <mergeCell ref="N122:R122"/>
    <mergeCell ref="A120:X120"/>
    <mergeCell ref="N214:R214"/>
    <mergeCell ref="N43:R43"/>
    <mergeCell ref="N341:R341"/>
    <mergeCell ref="D86:E86"/>
    <mergeCell ref="N192:T192"/>
    <mergeCell ref="A469:M470"/>
    <mergeCell ref="N295:R295"/>
    <mergeCell ref="N432:R432"/>
    <mergeCell ref="N68:R68"/>
    <mergeCell ref="N117:R117"/>
    <mergeCell ref="D434:E434"/>
    <mergeCell ref="N353:R353"/>
    <mergeCell ref="N204:T204"/>
    <mergeCell ref="A91:M92"/>
    <mergeCell ref="D436:E436"/>
    <mergeCell ref="N417:R417"/>
    <mergeCell ref="N246:T246"/>
    <mergeCell ref="D384:E384"/>
    <mergeCell ref="D213:E213"/>
    <mergeCell ref="D151:E151"/>
    <mergeCell ref="N428:T428"/>
    <mergeCell ref="N228:T228"/>
    <mergeCell ref="N278:R278"/>
    <mergeCell ref="N107:R107"/>
    <mergeCell ref="D150:E150"/>
    <mergeCell ref="D386:E386"/>
    <mergeCell ref="A290:X290"/>
    <mergeCell ref="A395:X395"/>
    <mergeCell ref="N292:T292"/>
    <mergeCell ref="G17:G18"/>
    <mergeCell ref="N293:T293"/>
    <mergeCell ref="D314:E314"/>
    <mergeCell ref="A345:X345"/>
    <mergeCell ref="H10:L10"/>
    <mergeCell ref="N287:R287"/>
    <mergeCell ref="N414:R414"/>
    <mergeCell ref="D159:E159"/>
    <mergeCell ref="A46:X46"/>
    <mergeCell ref="D80:E80"/>
    <mergeCell ref="N188:R188"/>
    <mergeCell ref="N66:R66"/>
    <mergeCell ref="A282:X282"/>
    <mergeCell ref="N284:T284"/>
    <mergeCell ref="A233:M234"/>
    <mergeCell ref="A227:M228"/>
    <mergeCell ref="N130:R130"/>
    <mergeCell ref="D215:E215"/>
    <mergeCell ref="M17:M18"/>
    <mergeCell ref="N67:R67"/>
    <mergeCell ref="N303:R303"/>
    <mergeCell ref="N132:R132"/>
    <mergeCell ref="N223:T223"/>
    <mergeCell ref="N230:R230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D368:E368"/>
    <mergeCell ref="A350:X350"/>
    <mergeCell ref="N177:R177"/>
    <mergeCell ref="N335:R335"/>
    <mergeCell ref="A300:X300"/>
    <mergeCell ref="N269:R269"/>
    <mergeCell ref="D256:E256"/>
    <mergeCell ref="D85:E85"/>
    <mergeCell ref="G478:N478"/>
    <mergeCell ref="D420:E420"/>
    <mergeCell ref="D153:E153"/>
    <mergeCell ref="N59:T59"/>
    <mergeCell ref="N256:R256"/>
    <mergeCell ref="N109:R109"/>
    <mergeCell ref="H1:O1"/>
    <mergeCell ref="D364:E364"/>
    <mergeCell ref="D435:E435"/>
    <mergeCell ref="D186:E186"/>
    <mergeCell ref="D217:E217"/>
    <mergeCell ref="O9:P9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N421:R421"/>
    <mergeCell ref="N408:R408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N399:T399"/>
    <mergeCell ref="D222:E222"/>
    <mergeCell ref="N416:R416"/>
    <mergeCell ref="N429:T429"/>
    <mergeCell ref="N205:T205"/>
    <mergeCell ref="D397:E397"/>
    <mergeCell ref="A174:X174"/>
    <mergeCell ref="N110:R110"/>
    <mergeCell ref="D99:E99"/>
    <mergeCell ref="N164:R164"/>
    <mergeCell ref="P479:P480"/>
    <mergeCell ref="D267:E267"/>
    <mergeCell ref="D359:E359"/>
    <mergeCell ref="N409:T409"/>
    <mergeCell ref="N96:R96"/>
    <mergeCell ref="H17:H18"/>
    <mergeCell ref="A331:M332"/>
    <mergeCell ref="D198:E198"/>
    <mergeCell ref="A42:X42"/>
    <mergeCell ref="D440:E440"/>
    <mergeCell ref="N275:T275"/>
    <mergeCell ref="D269:E269"/>
    <mergeCell ref="N104:T104"/>
    <mergeCell ref="D427:E427"/>
    <mergeCell ref="N98:R98"/>
    <mergeCell ref="D75:E75"/>
    <mergeCell ref="A144:X144"/>
    <mergeCell ref="A411:X411"/>
    <mergeCell ref="N41:T41"/>
    <mergeCell ref="D181:E181"/>
    <mergeCell ref="N475:T475"/>
    <mergeCell ref="N252:T252"/>
    <mergeCell ref="D273:E273"/>
    <mergeCell ref="N323:T323"/>
    <mergeCell ref="N108:R108"/>
    <mergeCell ref="N199:T199"/>
    <mergeCell ref="N95:R95"/>
    <mergeCell ref="N70:R70"/>
    <mergeCell ref="D138:E138"/>
    <mergeCell ref="D374:E374"/>
    <mergeCell ref="D203:E203"/>
    <mergeCell ref="N330:R330"/>
    <mergeCell ref="N159:R159"/>
    <mergeCell ref="N268:R268"/>
    <mergeCell ref="N97:R97"/>
    <mergeCell ref="D140:E140"/>
    <mergeCell ref="A160:M161"/>
    <mergeCell ref="N123:R123"/>
    <mergeCell ref="N105:T105"/>
    <mergeCell ref="E479:E480"/>
    <mergeCell ref="N380:R380"/>
    <mergeCell ref="A343:M344"/>
    <mergeCell ref="G479:G480"/>
    <mergeCell ref="N184:R184"/>
    <mergeCell ref="D7:L7"/>
    <mergeCell ref="N171:R171"/>
    <mergeCell ref="N315:T315"/>
    <mergeCell ref="N121:R121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283:E283"/>
    <mergeCell ref="A265:X265"/>
    <mergeCell ref="D112:E112"/>
    <mergeCell ref="N460:T460"/>
    <mergeCell ref="N190:R190"/>
    <mergeCell ref="N89:R89"/>
    <mergeCell ref="D132:E13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D56:E56"/>
    <mergeCell ref="N448:R448"/>
    <mergeCell ref="N304:R304"/>
    <mergeCell ref="A202:X202"/>
    <mergeCell ref="N155:T155"/>
    <mergeCell ref="D176:E176"/>
    <mergeCell ref="N264:T264"/>
    <mergeCell ref="D114:E114"/>
    <mergeCell ref="D64:E64"/>
    <mergeCell ref="D362:E362"/>
    <mergeCell ref="A266:X266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329:R329"/>
    <mergeCell ref="N158:R158"/>
    <mergeCell ref="D130:E130"/>
    <mergeCell ref="A83:X83"/>
    <mergeCell ref="D335:E335"/>
    <mergeCell ref="A276:X276"/>
    <mergeCell ref="D74:E74"/>
    <mergeCell ref="D68:E68"/>
    <mergeCell ref="A34:X34"/>
    <mergeCell ref="D188:E188"/>
    <mergeCell ref="N168:R168"/>
    <mergeCell ref="N260:R260"/>
    <mergeCell ref="T5:U5"/>
    <mergeCell ref="N374:R374"/>
    <mergeCell ref="D190:E190"/>
    <mergeCell ref="A128:X128"/>
    <mergeCell ref="U17:U18"/>
    <mergeCell ref="N361:R361"/>
    <mergeCell ref="D111:E111"/>
    <mergeCell ref="A413:X413"/>
    <mergeCell ref="N388:T388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479:N480"/>
    <mergeCell ref="N219:R219"/>
    <mergeCell ref="N160:T160"/>
    <mergeCell ref="F479:F480"/>
    <mergeCell ref="N141:T141"/>
    <mergeCell ref="A126:M127"/>
    <mergeCell ref="H479:H480"/>
    <mergeCell ref="N452:R452"/>
    <mergeCell ref="N377:T377"/>
    <mergeCell ref="D398:E398"/>
    <mergeCell ref="D327:E327"/>
    <mergeCell ref="N233:T233"/>
    <mergeCell ref="A333:X333"/>
    <mergeCell ref="N469:T469"/>
    <mergeCell ref="N427:R427"/>
    <mergeCell ref="D416:E416"/>
    <mergeCell ref="N370:T370"/>
    <mergeCell ref="D391:E391"/>
    <mergeCell ref="D220:E220"/>
    <mergeCell ref="N297:T297"/>
    <mergeCell ref="D328:E328"/>
    <mergeCell ref="N470:T470"/>
    <mergeCell ref="N397:R397"/>
    <mergeCell ref="N468:R468"/>
    <mergeCell ref="D96:E96"/>
    <mergeCell ref="N242:R242"/>
    <mergeCell ref="A251:M252"/>
    <mergeCell ref="A118:M119"/>
    <mergeCell ref="N152:R152"/>
    <mergeCell ref="D27:E27"/>
    <mergeCell ref="N15:R16"/>
    <mergeCell ref="D116:E116"/>
    <mergeCell ref="D414:E414"/>
    <mergeCell ref="D352:E352"/>
    <mergeCell ref="A62:X62"/>
    <mergeCell ref="N37:T37"/>
    <mergeCell ref="A44:M45"/>
    <mergeCell ref="N99:R99"/>
    <mergeCell ref="N74:R74"/>
    <mergeCell ref="A279:M280"/>
    <mergeCell ref="N145:R145"/>
    <mergeCell ref="D182:E182"/>
    <mergeCell ref="N163:R163"/>
    <mergeCell ref="D109:E109"/>
    <mergeCell ref="N101:R101"/>
    <mergeCell ref="N324:T324"/>
    <mergeCell ref="N138:R138"/>
    <mergeCell ref="N76:R76"/>
    <mergeCell ref="A5:C5"/>
    <mergeCell ref="N71:R71"/>
    <mergeCell ref="N373:R373"/>
    <mergeCell ref="N307:R307"/>
    <mergeCell ref="A192:M193"/>
    <mergeCell ref="A263:M264"/>
    <mergeCell ref="N227:T227"/>
    <mergeCell ref="N58:R58"/>
    <mergeCell ref="A428:M429"/>
    <mergeCell ref="D179:E179"/>
    <mergeCell ref="D402:E402"/>
    <mergeCell ref="N244:R244"/>
    <mergeCell ref="N73:R73"/>
    <mergeCell ref="A17:A18"/>
    <mergeCell ref="A20:X20"/>
    <mergeCell ref="N231:R231"/>
    <mergeCell ref="C17:C18"/>
    <mergeCell ref="K17:K18"/>
    <mergeCell ref="N358:R358"/>
    <mergeCell ref="D103:E103"/>
    <mergeCell ref="D230:E230"/>
    <mergeCell ref="D339:E339"/>
    <mergeCell ref="D168:E168"/>
    <mergeCell ref="N308:R308"/>
    <mergeCell ref="AD17:AD18"/>
    <mergeCell ref="A6:C6"/>
    <mergeCell ref="D88:E88"/>
    <mergeCell ref="N80:R80"/>
    <mergeCell ref="N403:R403"/>
    <mergeCell ref="D148:E148"/>
    <mergeCell ref="D26:E26"/>
    <mergeCell ref="N55:R55"/>
    <mergeCell ref="D115:E115"/>
    <mergeCell ref="N218:R218"/>
    <mergeCell ref="D261:E261"/>
    <mergeCell ref="D90:E90"/>
    <mergeCell ref="A25:X25"/>
    <mergeCell ref="A286:X286"/>
    <mergeCell ref="N354:T354"/>
    <mergeCell ref="N133:T133"/>
    <mergeCell ref="A294:X294"/>
    <mergeCell ref="A370:M371"/>
    <mergeCell ref="D180:E180"/>
    <mergeCell ref="D9:E9"/>
    <mergeCell ref="F9:G9"/>
    <mergeCell ref="N224:T224"/>
    <mergeCell ref="N251:T251"/>
    <mergeCell ref="D403:E403"/>
    <mergeCell ref="O11:P11"/>
    <mergeCell ref="N447:R447"/>
    <mergeCell ref="D322:E322"/>
    <mergeCell ref="N314:R314"/>
    <mergeCell ref="D260:E260"/>
    <mergeCell ref="D453:E453"/>
    <mergeCell ref="N241:R241"/>
    <mergeCell ref="N92:T92"/>
    <mergeCell ref="A201:X201"/>
    <mergeCell ref="N124:R124"/>
    <mergeCell ref="N422:R422"/>
    <mergeCell ref="D113:E113"/>
    <mergeCell ref="N360:R360"/>
    <mergeCell ref="A245:M246"/>
    <mergeCell ref="N438:T438"/>
    <mergeCell ref="D448:E448"/>
    <mergeCell ref="N436:R436"/>
    <mergeCell ref="N431:R431"/>
    <mergeCell ref="D232:E232"/>
    <mergeCell ref="A412:X412"/>
    <mergeCell ref="N309:T309"/>
    <mergeCell ref="D169:E169"/>
    <mergeCell ref="N82:T82"/>
    <mergeCell ref="A349:X349"/>
    <mergeCell ref="N51:T51"/>
    <mergeCell ref="D72:E72"/>
    <mergeCell ref="N368:R368"/>
    <mergeCell ref="N318:R318"/>
    <mergeCell ref="D421:E421"/>
    <mergeCell ref="D255:E255"/>
    <mergeCell ref="A23:M24"/>
    <mergeCell ref="M479:M480"/>
    <mergeCell ref="O479:O480"/>
    <mergeCell ref="Q479:Q480"/>
    <mergeCell ref="N78:R78"/>
    <mergeCell ref="N149:R149"/>
    <mergeCell ref="N376:R376"/>
    <mergeCell ref="N86:R86"/>
    <mergeCell ref="N384:R384"/>
    <mergeCell ref="N213:R213"/>
    <mergeCell ref="D330:E330"/>
    <mergeCell ref="D63:E63"/>
    <mergeCell ref="N344:T344"/>
    <mergeCell ref="N319:T319"/>
    <mergeCell ref="N255:R255"/>
    <mergeCell ref="A423:M424"/>
    <mergeCell ref="N150:R150"/>
    <mergeCell ref="N386:R386"/>
    <mergeCell ref="R479:R480"/>
    <mergeCell ref="D1:F1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D100:E100"/>
    <mergeCell ref="N17:R18"/>
    <mergeCell ref="N415:R415"/>
    <mergeCell ref="N442:T442"/>
    <mergeCell ref="N63:R63"/>
    <mergeCell ref="N305:R305"/>
    <mergeCell ref="O6:P6"/>
    <mergeCell ref="N365:R365"/>
    <mergeCell ref="N243:R243"/>
    <mergeCell ref="N221:R221"/>
    <mergeCell ref="D8:L8"/>
    <mergeCell ref="D308:E308"/>
    <mergeCell ref="N39:R39"/>
    <mergeCell ref="D380:E380"/>
    <mergeCell ref="D209:E209"/>
    <mergeCell ref="N402:R402"/>
    <mergeCell ref="A336:M337"/>
    <mergeCell ref="A156:X156"/>
    <mergeCell ref="D147:E147"/>
    <mergeCell ref="N116:R116"/>
    <mergeCell ref="D301:E301"/>
    <mergeCell ref="D87:E87"/>
    <mergeCell ref="D122:E122"/>
    <mergeCell ref="N352:R352"/>
    <mergeCell ref="N103:R103"/>
    <mergeCell ref="A299:X299"/>
    <mergeCell ref="N339:R339"/>
    <mergeCell ref="A93:X93"/>
    <mergeCell ref="D211:E211"/>
    <mergeCell ref="N50:R50"/>
    <mergeCell ref="A317:X317"/>
    <mergeCell ref="D31:E31"/>
    <mergeCell ref="N357:R357"/>
    <mergeCell ref="D329:E329"/>
    <mergeCell ref="D5:E5"/>
    <mergeCell ref="N453:R453"/>
    <mergeCell ref="D303:E303"/>
    <mergeCell ref="A207:X207"/>
    <mergeCell ref="N222:R222"/>
    <mergeCell ref="D94:E94"/>
    <mergeCell ref="D361:E361"/>
    <mergeCell ref="D417:E417"/>
    <mergeCell ref="N371:T371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273:R273"/>
    <mergeCell ref="N102:R102"/>
    <mergeCell ref="A298:X298"/>
    <mergeCell ref="D145:E145"/>
    <mergeCell ref="D387:E387"/>
    <mergeCell ref="D272:E272"/>
    <mergeCell ref="D210:E210"/>
    <mergeCell ref="A466:X466"/>
    <mergeCell ref="D313:E313"/>
    <mergeCell ref="N426:R426"/>
    <mergeCell ref="A323:M324"/>
    <mergeCell ref="N364:R364"/>
    <mergeCell ref="A143:X143"/>
    <mergeCell ref="D432:E432"/>
    <mergeCell ref="D236:E236"/>
    <mergeCell ref="N220:R220"/>
    <mergeCell ref="N407:R407"/>
    <mergeCell ref="D353:E353"/>
    <mergeCell ref="N195:R195"/>
    <mergeCell ref="D158:E158"/>
    <mergeCell ref="N236:R236"/>
    <mergeCell ref="D375:E375"/>
    <mergeCell ref="D369:E369"/>
    <mergeCell ref="N443:T443"/>
    <mergeCell ref="A235:X235"/>
    <mergeCell ref="A321:X321"/>
    <mergeCell ref="D306:E306"/>
    <mergeCell ref="N464:T464"/>
    <mergeCell ref="D419:E419"/>
    <mergeCell ref="N455:T455"/>
    <mergeCell ref="N172:T172"/>
    <mergeCell ref="BA17:BA18"/>
    <mergeCell ref="U479:U480"/>
    <mergeCell ref="N113:R113"/>
    <mergeCell ref="D302:E302"/>
    <mergeCell ref="N271:R271"/>
    <mergeCell ref="A172:M173"/>
    <mergeCell ref="N100:R100"/>
    <mergeCell ref="N94:R94"/>
    <mergeCell ref="N60:T60"/>
    <mergeCell ref="A54:X54"/>
    <mergeCell ref="D208:E208"/>
    <mergeCell ref="AA17:AC18"/>
    <mergeCell ref="N423:T423"/>
    <mergeCell ref="D366:E366"/>
    <mergeCell ref="N279:T279"/>
    <mergeCell ref="N472:T472"/>
    <mergeCell ref="N410:T410"/>
    <mergeCell ref="N118:T118"/>
    <mergeCell ref="D139:E139"/>
    <mergeCell ref="D406:E406"/>
    <mergeCell ref="N125:R125"/>
    <mergeCell ref="N45:T45"/>
    <mergeCell ref="A390:X390"/>
    <mergeCell ref="N343:T343"/>
    <mergeCell ref="N463:R463"/>
    <mergeCell ref="N49:R49"/>
    <mergeCell ref="N359:R359"/>
    <mergeCell ref="R6:S9"/>
    <mergeCell ref="D365:E365"/>
    <mergeCell ref="A437:M438"/>
    <mergeCell ref="N2:U3"/>
    <mergeCell ref="N334:R334"/>
    <mergeCell ref="D79:E79"/>
    <mergeCell ref="A61:X61"/>
    <mergeCell ref="A292:M293"/>
    <mergeCell ref="N126:T126"/>
    <mergeCell ref="N424:T424"/>
    <mergeCell ref="N280:T280"/>
    <mergeCell ref="N176:R176"/>
    <mergeCell ref="N193:T193"/>
    <mergeCell ref="D214:E214"/>
    <mergeCell ref="A223:M224"/>
    <mergeCell ref="N64:R64"/>
    <mergeCell ref="N362:R362"/>
    <mergeCell ref="N191:R191"/>
    <mergeCell ref="D28:E28"/>
    <mergeCell ref="A165:M166"/>
    <mergeCell ref="D117:E117"/>
    <mergeCell ref="H5:L5"/>
    <mergeCell ref="N473:T473"/>
    <mergeCell ref="N346:R346"/>
    <mergeCell ref="N175:R175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360:E360"/>
    <mergeCell ref="D189:E189"/>
    <mergeCell ref="D431:E431"/>
    <mergeCell ref="D287:E287"/>
    <mergeCell ref="N393:T393"/>
    <mergeCell ref="N331:T331"/>
    <mergeCell ref="N355:T355"/>
    <mergeCell ref="D66:E66"/>
    <mergeCell ref="N181:R181"/>
    <mergeCell ref="A439:X439"/>
    <mergeCell ref="N457:R457"/>
    <mergeCell ref="N382:T382"/>
    <mergeCell ref="D307:E307"/>
    <mergeCell ref="A338:X338"/>
    <mergeCell ref="N400:T400"/>
    <mergeCell ref="N471:T471"/>
    <mergeCell ref="N30:R30"/>
    <mergeCell ref="D98:E98"/>
    <mergeCell ref="D73:E73"/>
    <mergeCell ref="N166:T166"/>
    <mergeCell ref="N44:T44"/>
    <mergeCell ref="D197:E197"/>
    <mergeCell ref="A206:X206"/>
    <mergeCell ref="A135:X135"/>
    <mergeCell ref="N32:T32"/>
    <mergeCell ref="N134:T134"/>
    <mergeCell ref="A409:M410"/>
    <mergeCell ref="N147:R147"/>
    <mergeCell ref="A104:M105"/>
    <mergeCell ref="N332:T332"/>
    <mergeCell ref="N161:T161"/>
    <mergeCell ref="N459:T459"/>
    <mergeCell ref="N178:R178"/>
    <mergeCell ref="D110:E110"/>
    <mergeCell ref="A388:M389"/>
    <mergeCell ref="N391:R391"/>
    <mergeCell ref="D70:E70"/>
    <mergeCell ref="A154:M155"/>
    <mergeCell ref="D312:E312"/>
    <mergeCell ref="N462:R462"/>
    <mergeCell ref="N366:R366"/>
    <mergeCell ref="N170:R170"/>
    <mergeCell ref="D238:E238"/>
    <mergeCell ref="D426:E426"/>
    <mergeCell ref="N234:T234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A356:X356"/>
    <mergeCell ref="N267:R267"/>
    <mergeCell ref="A38:X38"/>
    <mergeCell ref="N28:R28"/>
    <mergeCell ref="W17:W18"/>
    <mergeCell ref="N270:R270"/>
    <mergeCell ref="A81:M82"/>
    <mergeCell ref="D55:E55"/>
    <mergeCell ref="D30:E30"/>
    <mergeCell ref="D67:E67"/>
    <mergeCell ref="N131:R131"/>
    <mergeCell ref="D77:E77"/>
    <mergeCell ref="D108:E108"/>
    <mergeCell ref="I17:I18"/>
    <mergeCell ref="A106:X106"/>
    <mergeCell ref="T12:U1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2023-12-12T10:01:28Z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