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86D7F5-9B3B-4868-8139-0819EDC007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5" i="1" s="1"/>
  <c r="V461" i="1"/>
  <c r="V460" i="1"/>
  <c r="W459" i="1"/>
  <c r="U472" i="1" s="1"/>
  <c r="N459" i="1"/>
  <c r="V456" i="1"/>
  <c r="V455" i="1"/>
  <c r="W454" i="1"/>
  <c r="X454" i="1" s="1"/>
  <c r="W453" i="1"/>
  <c r="W456" i="1" s="1"/>
  <c r="V451" i="1"/>
  <c r="V450" i="1"/>
  <c r="W449" i="1"/>
  <c r="X449" i="1" s="1"/>
  <c r="W448" i="1"/>
  <c r="V446" i="1"/>
  <c r="W445" i="1"/>
  <c r="V445" i="1"/>
  <c r="X444" i="1"/>
  <c r="W444" i="1"/>
  <c r="X443" i="1"/>
  <c r="X445" i="1" s="1"/>
  <c r="W443" i="1"/>
  <c r="W446" i="1" s="1"/>
  <c r="V441" i="1"/>
  <c r="V440" i="1"/>
  <c r="W439" i="1"/>
  <c r="X439" i="1" s="1"/>
  <c r="W438" i="1"/>
  <c r="V434" i="1"/>
  <c r="V433" i="1"/>
  <c r="X432" i="1"/>
  <c r="W432" i="1"/>
  <c r="N432" i="1"/>
  <c r="W431" i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X423" i="1"/>
  <c r="W423" i="1"/>
  <c r="N423" i="1"/>
  <c r="W422" i="1"/>
  <c r="N422" i="1"/>
  <c r="V420" i="1"/>
  <c r="V419" i="1"/>
  <c r="W418" i="1"/>
  <c r="N418" i="1"/>
  <c r="W417" i="1"/>
  <c r="X417" i="1" s="1"/>
  <c r="N417" i="1"/>
  <c r="V415" i="1"/>
  <c r="V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V401" i="1"/>
  <c r="V400" i="1"/>
  <c r="W399" i="1"/>
  <c r="X399" i="1" s="1"/>
  <c r="N399" i="1"/>
  <c r="W398" i="1"/>
  <c r="X398" i="1" s="1"/>
  <c r="N398" i="1"/>
  <c r="X397" i="1"/>
  <c r="W397" i="1"/>
  <c r="N397" i="1"/>
  <c r="W396" i="1"/>
  <c r="X396" i="1" s="1"/>
  <c r="W395" i="1"/>
  <c r="X395" i="1" s="1"/>
  <c r="N395" i="1"/>
  <c r="X394" i="1"/>
  <c r="W394" i="1"/>
  <c r="N394" i="1"/>
  <c r="W393" i="1"/>
  <c r="N393" i="1"/>
  <c r="V391" i="1"/>
  <c r="V390" i="1"/>
  <c r="W389" i="1"/>
  <c r="N389" i="1"/>
  <c r="W388" i="1"/>
  <c r="X388" i="1" s="1"/>
  <c r="N388" i="1"/>
  <c r="V385" i="1"/>
  <c r="V384" i="1"/>
  <c r="W383" i="1"/>
  <c r="X383" i="1" s="1"/>
  <c r="W382" i="1"/>
  <c r="W385" i="1" s="1"/>
  <c r="V380" i="1"/>
  <c r="V379" i="1"/>
  <c r="W378" i="1"/>
  <c r="X378" i="1" s="1"/>
  <c r="W377" i="1"/>
  <c r="X377" i="1" s="1"/>
  <c r="W376" i="1"/>
  <c r="X376" i="1" s="1"/>
  <c r="W375" i="1"/>
  <c r="W380" i="1" s="1"/>
  <c r="V373" i="1"/>
  <c r="W372" i="1"/>
  <c r="V372" i="1"/>
  <c r="X371" i="1"/>
  <c r="X372" i="1" s="1"/>
  <c r="W371" i="1"/>
  <c r="W373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W364" i="1"/>
  <c r="W368" i="1" s="1"/>
  <c r="N364" i="1"/>
  <c r="V362" i="1"/>
  <c r="V361" i="1"/>
  <c r="W360" i="1"/>
  <c r="X360" i="1" s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V346" i="1"/>
  <c r="V345" i="1"/>
  <c r="W344" i="1"/>
  <c r="X344" i="1" s="1"/>
  <c r="N344" i="1"/>
  <c r="W343" i="1"/>
  <c r="W345" i="1" s="1"/>
  <c r="N343" i="1"/>
  <c r="V339" i="1"/>
  <c r="V338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X330" i="1"/>
  <c r="W330" i="1"/>
  <c r="N330" i="1"/>
  <c r="V328" i="1"/>
  <c r="W327" i="1"/>
  <c r="V327" i="1"/>
  <c r="X326" i="1"/>
  <c r="W326" i="1"/>
  <c r="N326" i="1"/>
  <c r="W325" i="1"/>
  <c r="N325" i="1"/>
  <c r="V323" i="1"/>
  <c r="V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N269" i="1"/>
  <c r="W268" i="1"/>
  <c r="X268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W245" i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W225" i="1" s="1"/>
  <c r="N221" i="1"/>
  <c r="V219" i="1"/>
  <c r="V218" i="1"/>
  <c r="W217" i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V197" i="1"/>
  <c r="V196" i="1"/>
  <c r="W195" i="1"/>
  <c r="J472" i="1" s="1"/>
  <c r="N195" i="1"/>
  <c r="V192" i="1"/>
  <c r="V191" i="1"/>
  <c r="X190" i="1"/>
  <c r="W190" i="1"/>
  <c r="N190" i="1"/>
  <c r="W189" i="1"/>
  <c r="X189" i="1" s="1"/>
  <c r="N189" i="1"/>
  <c r="W188" i="1"/>
  <c r="X188" i="1" s="1"/>
  <c r="W187" i="1"/>
  <c r="X187" i="1" s="1"/>
  <c r="X191" i="1" s="1"/>
  <c r="V185" i="1"/>
  <c r="V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X176" i="1"/>
  <c r="W176" i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X160" i="1" s="1"/>
  <c r="N160" i="1"/>
  <c r="V158" i="1"/>
  <c r="V157" i="1"/>
  <c r="W156" i="1"/>
  <c r="X156" i="1" s="1"/>
  <c r="N156" i="1"/>
  <c r="W155" i="1"/>
  <c r="W157" i="1" s="1"/>
  <c r="V153" i="1"/>
  <c r="V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X140" i="1"/>
  <c r="W140" i="1"/>
  <c r="N140" i="1"/>
  <c r="W139" i="1"/>
  <c r="X139" i="1" s="1"/>
  <c r="N139" i="1"/>
  <c r="W138" i="1"/>
  <c r="X138" i="1" s="1"/>
  <c r="N138" i="1"/>
  <c r="W137" i="1"/>
  <c r="V134" i="1"/>
  <c r="V133" i="1"/>
  <c r="X132" i="1"/>
  <c r="W132" i="1"/>
  <c r="N132" i="1"/>
  <c r="W131" i="1"/>
  <c r="X131" i="1" s="1"/>
  <c r="N131" i="1"/>
  <c r="W130" i="1"/>
  <c r="X130" i="1" s="1"/>
  <c r="N130" i="1"/>
  <c r="V126" i="1"/>
  <c r="V125" i="1"/>
  <c r="W124" i="1"/>
  <c r="X124" i="1" s="1"/>
  <c r="N124" i="1"/>
  <c r="W123" i="1"/>
  <c r="N123" i="1"/>
  <c r="W122" i="1"/>
  <c r="X122" i="1" s="1"/>
  <c r="V119" i="1"/>
  <c r="V118" i="1"/>
  <c r="W117" i="1"/>
  <c r="X117" i="1" s="1"/>
  <c r="W116" i="1"/>
  <c r="X116" i="1" s="1"/>
  <c r="N116" i="1"/>
  <c r="X115" i="1"/>
  <c r="W115" i="1"/>
  <c r="X114" i="1"/>
  <c r="W114" i="1"/>
  <c r="N114" i="1"/>
  <c r="W113" i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V99" i="1"/>
  <c r="V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W90" i="1"/>
  <c r="X90" i="1" s="1"/>
  <c r="N90" i="1"/>
  <c r="V88" i="1"/>
  <c r="V87" i="1"/>
  <c r="W86" i="1"/>
  <c r="X86" i="1" s="1"/>
  <c r="N86" i="1"/>
  <c r="X85" i="1"/>
  <c r="W85" i="1"/>
  <c r="N85" i="1"/>
  <c r="W84" i="1"/>
  <c r="X84" i="1" s="1"/>
  <c r="W83" i="1"/>
  <c r="X83" i="1" s="1"/>
  <c r="W82" i="1"/>
  <c r="W81" i="1"/>
  <c r="X81" i="1" s="1"/>
  <c r="N81" i="1"/>
  <c r="X80" i="1"/>
  <c r="W80" i="1"/>
  <c r="V78" i="1"/>
  <c r="V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W63" i="1"/>
  <c r="W62" i="1"/>
  <c r="V59" i="1"/>
  <c r="V58" i="1"/>
  <c r="W57" i="1"/>
  <c r="X57" i="1" s="1"/>
  <c r="W56" i="1"/>
  <c r="N56" i="1"/>
  <c r="W55" i="1"/>
  <c r="X55" i="1" s="1"/>
  <c r="W54" i="1"/>
  <c r="X54" i="1" s="1"/>
  <c r="N54" i="1"/>
  <c r="V51" i="1"/>
  <c r="V50" i="1"/>
  <c r="W49" i="1"/>
  <c r="C472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X164" i="1" l="1"/>
  <c r="V462" i="1"/>
  <c r="W32" i="1"/>
  <c r="X35" i="1"/>
  <c r="X36" i="1" s="1"/>
  <c r="W36" i="1"/>
  <c r="X39" i="1"/>
  <c r="X40" i="1" s="1"/>
  <c r="W40" i="1"/>
  <c r="X43" i="1"/>
  <c r="X44" i="1" s="1"/>
  <c r="W44" i="1"/>
  <c r="X49" i="1"/>
  <c r="X50" i="1" s="1"/>
  <c r="W50" i="1"/>
  <c r="W59" i="1"/>
  <c r="E472" i="1"/>
  <c r="H472" i="1"/>
  <c r="I472" i="1"/>
  <c r="W248" i="1"/>
  <c r="X309" i="1"/>
  <c r="X310" i="1" s="1"/>
  <c r="W310" i="1"/>
  <c r="X313" i="1"/>
  <c r="X314" i="1" s="1"/>
  <c r="W314" i="1"/>
  <c r="W77" i="1"/>
  <c r="W133" i="1"/>
  <c r="X214" i="1"/>
  <c r="X322" i="1"/>
  <c r="X334" i="1"/>
  <c r="X361" i="1"/>
  <c r="W58" i="1"/>
  <c r="X62" i="1"/>
  <c r="X63" i="1"/>
  <c r="W87" i="1"/>
  <c r="W88" i="1"/>
  <c r="W110" i="1"/>
  <c r="W118" i="1"/>
  <c r="W125" i="1"/>
  <c r="X195" i="1"/>
  <c r="X196" i="1" s="1"/>
  <c r="W196" i="1"/>
  <c r="W197" i="1"/>
  <c r="X245" i="1"/>
  <c r="X248" i="1" s="1"/>
  <c r="W306" i="1"/>
  <c r="W334" i="1"/>
  <c r="X382" i="1"/>
  <c r="W384" i="1"/>
  <c r="W415" i="1"/>
  <c r="W441" i="1"/>
  <c r="X453" i="1"/>
  <c r="X455" i="1" s="1"/>
  <c r="W455" i="1"/>
  <c r="X459" i="1"/>
  <c r="X460" i="1" s="1"/>
  <c r="W460" i="1"/>
  <c r="X98" i="1"/>
  <c r="X77" i="1"/>
  <c r="X133" i="1"/>
  <c r="W464" i="1"/>
  <c r="B472" i="1"/>
  <c r="W463" i="1"/>
  <c r="W119" i="1"/>
  <c r="F9" i="1"/>
  <c r="F10" i="1"/>
  <c r="X22" i="1"/>
  <c r="X23" i="1" s="1"/>
  <c r="X26" i="1"/>
  <c r="X32" i="1" s="1"/>
  <c r="W33" i="1"/>
  <c r="W51" i="1"/>
  <c r="X56" i="1"/>
  <c r="X58" i="1" s="1"/>
  <c r="X82" i="1"/>
  <c r="X87" i="1" s="1"/>
  <c r="W99" i="1"/>
  <c r="X113" i="1"/>
  <c r="X118" i="1" s="1"/>
  <c r="F472" i="1"/>
  <c r="X123" i="1"/>
  <c r="X125" i="1" s="1"/>
  <c r="W126" i="1"/>
  <c r="X137" i="1"/>
  <c r="X146" i="1" s="1"/>
  <c r="W152" i="1"/>
  <c r="W184" i="1"/>
  <c r="X167" i="1"/>
  <c r="X184" i="1" s="1"/>
  <c r="W191" i="1"/>
  <c r="W249" i="1"/>
  <c r="W322" i="1"/>
  <c r="W323" i="1"/>
  <c r="W338" i="1"/>
  <c r="X337" i="1"/>
  <c r="X338" i="1" s="1"/>
  <c r="W339" i="1"/>
  <c r="X384" i="1"/>
  <c r="W401" i="1"/>
  <c r="X393" i="1"/>
  <c r="X400" i="1" s="1"/>
  <c r="W400" i="1"/>
  <c r="X414" i="1"/>
  <c r="W419" i="1"/>
  <c r="X418" i="1"/>
  <c r="X419" i="1" s="1"/>
  <c r="W420" i="1"/>
  <c r="W434" i="1"/>
  <c r="X431" i="1"/>
  <c r="X433" i="1" s="1"/>
  <c r="W450" i="1"/>
  <c r="X448" i="1"/>
  <c r="X450" i="1" s="1"/>
  <c r="H9" i="1"/>
  <c r="V466" i="1"/>
  <c r="W24" i="1"/>
  <c r="W78" i="1"/>
  <c r="W98" i="1"/>
  <c r="W111" i="1"/>
  <c r="W147" i="1"/>
  <c r="W185" i="1"/>
  <c r="X217" i="1"/>
  <c r="X218" i="1" s="1"/>
  <c r="W218" i="1"/>
  <c r="W219" i="1"/>
  <c r="W242" i="1"/>
  <c r="X239" i="1"/>
  <c r="X242" i="1" s="1"/>
  <c r="M472" i="1"/>
  <c r="X258" i="1"/>
  <c r="X265" i="1" s="1"/>
  <c r="W266" i="1"/>
  <c r="W265" i="1"/>
  <c r="X274" i="1"/>
  <c r="X275" i="1" s="1"/>
  <c r="W275" i="1"/>
  <c r="W276" i="1"/>
  <c r="X282" i="1"/>
  <c r="X283" i="1" s="1"/>
  <c r="W283" i="1"/>
  <c r="W284" i="1"/>
  <c r="X292" i="1"/>
  <c r="X300" i="1" s="1"/>
  <c r="O472" i="1"/>
  <c r="W300" i="1"/>
  <c r="W301" i="1"/>
  <c r="X364" i="1"/>
  <c r="X368" i="1" s="1"/>
  <c r="W369" i="1"/>
  <c r="W433" i="1"/>
  <c r="W451" i="1"/>
  <c r="A10" i="1"/>
  <c r="W23" i="1"/>
  <c r="D472" i="1"/>
  <c r="X101" i="1"/>
  <c r="X110" i="1" s="1"/>
  <c r="G472" i="1"/>
  <c r="W134" i="1"/>
  <c r="W146" i="1"/>
  <c r="W158" i="1"/>
  <c r="X155" i="1"/>
  <c r="X157" i="1" s="1"/>
  <c r="W164" i="1"/>
  <c r="W165" i="1"/>
  <c r="W192" i="1"/>
  <c r="L472" i="1"/>
  <c r="W236" i="1"/>
  <c r="X227" i="1"/>
  <c r="X236" i="1" s="1"/>
  <c r="W243" i="1"/>
  <c r="W254" i="1"/>
  <c r="X251" i="1"/>
  <c r="X254" i="1" s="1"/>
  <c r="W328" i="1"/>
  <c r="X325" i="1"/>
  <c r="X327" i="1" s="1"/>
  <c r="W335" i="1"/>
  <c r="Q472" i="1"/>
  <c r="W346" i="1"/>
  <c r="X343" i="1"/>
  <c r="X345" i="1" s="1"/>
  <c r="W361" i="1"/>
  <c r="W390" i="1"/>
  <c r="X389" i="1"/>
  <c r="X390" i="1" s="1"/>
  <c r="W391" i="1"/>
  <c r="W414" i="1"/>
  <c r="W428" i="1"/>
  <c r="X422" i="1"/>
  <c r="X428" i="1" s="1"/>
  <c r="W429" i="1"/>
  <c r="N472" i="1"/>
  <c r="W153" i="1"/>
  <c r="X150" i="1"/>
  <c r="X152" i="1" s="1"/>
  <c r="W215" i="1"/>
  <c r="W224" i="1"/>
  <c r="X221" i="1"/>
  <c r="X224" i="1" s="1"/>
  <c r="W237" i="1"/>
  <c r="W255" i="1"/>
  <c r="X269" i="1"/>
  <c r="X270" i="1" s="1"/>
  <c r="W270" i="1"/>
  <c r="W271" i="1"/>
  <c r="X278" i="1"/>
  <c r="X279" i="1" s="1"/>
  <c r="W279" i="1"/>
  <c r="W280" i="1"/>
  <c r="X286" i="1"/>
  <c r="X287" i="1" s="1"/>
  <c r="W287" i="1"/>
  <c r="W288" i="1"/>
  <c r="X303" i="1"/>
  <c r="X306" i="1" s="1"/>
  <c r="W307" i="1"/>
  <c r="W362" i="1"/>
  <c r="W379" i="1"/>
  <c r="X375" i="1"/>
  <c r="X379" i="1" s="1"/>
  <c r="W440" i="1"/>
  <c r="X438" i="1"/>
  <c r="X440" i="1" s="1"/>
  <c r="T472" i="1"/>
  <c r="R472" i="1"/>
  <c r="W214" i="1"/>
  <c r="W461" i="1"/>
  <c r="S472" i="1"/>
  <c r="P472" i="1"/>
  <c r="W465" i="1" l="1"/>
  <c r="W466" i="1"/>
  <c r="W462" i="1"/>
  <c r="X467" i="1"/>
</calcChain>
</file>

<file path=xl/sharedStrings.xml><?xml version="1.0" encoding="utf-8"?>
<sst xmlns="http://schemas.openxmlformats.org/spreadsheetml/2006/main" count="1951" uniqueCount="670">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</sst>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2"/>
  <sheetViews>
    <sheetView showGridLines="0" tabSelected="1" topLeftCell="A2" zoomScaleNormal="100" zoomScaleSheetLayoutView="100" workbookViewId="0">
      <selection activeCell="Z406" sqref="Z406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47" t="s">
        <v>0</v>
      </c>
      <c r="E1" s="315"/>
      <c r="F1" s="315"/>
      <c r="G1" s="12" t="s">
        <v>1</v>
      </c>
      <c r="H1" s="447" t="s">
        <v>2</v>
      </c>
      <c r="I1" s="315"/>
      <c r="J1" s="315"/>
      <c r="K1" s="315"/>
      <c r="L1" s="315"/>
      <c r="M1" s="315"/>
      <c r="N1" s="315"/>
      <c r="O1" s="315"/>
      <c r="P1" s="314" t="s">
        <v>3</v>
      </c>
      <c r="Q1" s="315"/>
      <c r="R1" s="31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7"/>
      <c r="O3" s="317"/>
      <c r="P3" s="317"/>
      <c r="Q3" s="317"/>
      <c r="R3" s="317"/>
      <c r="S3" s="317"/>
      <c r="T3" s="317"/>
      <c r="U3" s="317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562" t="s">
        <v>7</v>
      </c>
      <c r="B5" s="362"/>
      <c r="C5" s="363"/>
      <c r="D5" s="583"/>
      <c r="E5" s="584"/>
      <c r="F5" s="385" t="s">
        <v>8</v>
      </c>
      <c r="G5" s="363"/>
      <c r="H5" s="583" t="s">
        <v>669</v>
      </c>
      <c r="I5" s="612"/>
      <c r="J5" s="612"/>
      <c r="K5" s="612"/>
      <c r="L5" s="584"/>
      <c r="N5" s="24" t="s">
        <v>9</v>
      </c>
      <c r="O5" s="356">
        <v>45276</v>
      </c>
      <c r="P5" s="357"/>
      <c r="R5" s="369" t="s">
        <v>10</v>
      </c>
      <c r="S5" s="370"/>
      <c r="T5" s="567" t="s">
        <v>11</v>
      </c>
      <c r="U5" s="357"/>
      <c r="Z5" s="51"/>
      <c r="AA5" s="51"/>
      <c r="AB5" s="51"/>
    </row>
    <row r="6" spans="1:29" s="304" customFormat="1" ht="24" customHeight="1" x14ac:dyDescent="0.2">
      <c r="A6" s="562" t="s">
        <v>12</v>
      </c>
      <c r="B6" s="362"/>
      <c r="C6" s="363"/>
      <c r="D6" s="408" t="s">
        <v>13</v>
      </c>
      <c r="E6" s="409"/>
      <c r="F6" s="409"/>
      <c r="G6" s="409"/>
      <c r="H6" s="409"/>
      <c r="I6" s="409"/>
      <c r="J6" s="409"/>
      <c r="K6" s="409"/>
      <c r="L6" s="357"/>
      <c r="N6" s="24" t="s">
        <v>14</v>
      </c>
      <c r="O6" s="560" t="str">
        <f>IF(O5=0," ",CHOOSE(WEEKDAY(O5,2),"Понедельник","Вторник","Среда","Четверг","Пятница","Суббота","Воскресенье"))</f>
        <v>Суббота</v>
      </c>
      <c r="P6" s="313"/>
      <c r="R6" s="588" t="s">
        <v>15</v>
      </c>
      <c r="S6" s="370"/>
      <c r="T6" s="494" t="s">
        <v>16</v>
      </c>
      <c r="U6" s="495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75" t="str">
        <f>IFERROR(VLOOKUP(DeliveryAddress,Table,3,0),1)</f>
        <v>1</v>
      </c>
      <c r="E7" s="476"/>
      <c r="F7" s="476"/>
      <c r="G7" s="476"/>
      <c r="H7" s="476"/>
      <c r="I7" s="476"/>
      <c r="J7" s="476"/>
      <c r="K7" s="476"/>
      <c r="L7" s="422"/>
      <c r="N7" s="24"/>
      <c r="O7" s="42"/>
      <c r="P7" s="42"/>
      <c r="R7" s="317"/>
      <c r="S7" s="370"/>
      <c r="T7" s="496"/>
      <c r="U7" s="497"/>
      <c r="Z7" s="51"/>
      <c r="AA7" s="51"/>
      <c r="AB7" s="51"/>
    </row>
    <row r="8" spans="1:29" s="304" customFormat="1" ht="25.5" customHeight="1" x14ac:dyDescent="0.2">
      <c r="A8" s="329" t="s">
        <v>17</v>
      </c>
      <c r="B8" s="330"/>
      <c r="C8" s="331"/>
      <c r="D8" s="569"/>
      <c r="E8" s="570"/>
      <c r="F8" s="570"/>
      <c r="G8" s="570"/>
      <c r="H8" s="570"/>
      <c r="I8" s="570"/>
      <c r="J8" s="570"/>
      <c r="K8" s="570"/>
      <c r="L8" s="571"/>
      <c r="N8" s="24" t="s">
        <v>18</v>
      </c>
      <c r="O8" s="399">
        <v>0.54166666666666663</v>
      </c>
      <c r="P8" s="357"/>
      <c r="R8" s="317"/>
      <c r="S8" s="370"/>
      <c r="T8" s="496"/>
      <c r="U8" s="497"/>
      <c r="Z8" s="51"/>
      <c r="AA8" s="51"/>
      <c r="AB8" s="51"/>
    </row>
    <row r="9" spans="1:29" s="304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439"/>
      <c r="E9" s="368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19</v>
      </c>
      <c r="O9" s="356"/>
      <c r="P9" s="357"/>
      <c r="R9" s="317"/>
      <c r="S9" s="370"/>
      <c r="T9" s="498"/>
      <c r="U9" s="499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439"/>
      <c r="E10" s="368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436" t="str">
        <f>IFERROR(VLOOKUP($D$10,Proxy,2,FALSE),"")</f>
        <v/>
      </c>
      <c r="I10" s="317"/>
      <c r="J10" s="317"/>
      <c r="K10" s="317"/>
      <c r="L10" s="317"/>
      <c r="N10" s="26" t="s">
        <v>20</v>
      </c>
      <c r="O10" s="399"/>
      <c r="P10" s="357"/>
      <c r="S10" s="24" t="s">
        <v>21</v>
      </c>
      <c r="T10" s="621" t="s">
        <v>22</v>
      </c>
      <c r="U10" s="495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57"/>
      <c r="S11" s="24" t="s">
        <v>25</v>
      </c>
      <c r="T11" s="391" t="s">
        <v>26</v>
      </c>
      <c r="U11" s="39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361" t="s">
        <v>27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28</v>
      </c>
      <c r="O12" s="421"/>
      <c r="P12" s="422"/>
      <c r="Q12" s="23"/>
      <c r="S12" s="24"/>
      <c r="T12" s="315"/>
      <c r="U12" s="317"/>
      <c r="Z12" s="51"/>
      <c r="AA12" s="51"/>
      <c r="AB12" s="51"/>
    </row>
    <row r="13" spans="1:29" s="304" customFormat="1" ht="23.25" customHeight="1" x14ac:dyDescent="0.2">
      <c r="A13" s="361" t="s">
        <v>29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30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361" t="s">
        <v>31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366" t="s">
        <v>32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563" t="s">
        <v>33</v>
      </c>
      <c r="O15" s="315"/>
      <c r="P15" s="315"/>
      <c r="Q15" s="315"/>
      <c r="R15" s="31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4"/>
      <c r="O16" s="564"/>
      <c r="P16" s="564"/>
      <c r="Q16" s="564"/>
      <c r="R16" s="56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9" t="s">
        <v>34</v>
      </c>
      <c r="B17" s="319" t="s">
        <v>35</v>
      </c>
      <c r="C17" s="526" t="s">
        <v>36</v>
      </c>
      <c r="D17" s="319" t="s">
        <v>37</v>
      </c>
      <c r="E17" s="320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558"/>
      <c r="P17" s="558"/>
      <c r="Q17" s="558"/>
      <c r="R17" s="320"/>
      <c r="S17" s="372" t="s">
        <v>47</v>
      </c>
      <c r="T17" s="363"/>
      <c r="U17" s="319" t="s">
        <v>48</v>
      </c>
      <c r="V17" s="319" t="s">
        <v>49</v>
      </c>
      <c r="W17" s="602" t="s">
        <v>50</v>
      </c>
      <c r="X17" s="319" t="s">
        <v>51</v>
      </c>
      <c r="Y17" s="326" t="s">
        <v>52</v>
      </c>
      <c r="Z17" s="326" t="s">
        <v>53</v>
      </c>
      <c r="AA17" s="326" t="s">
        <v>54</v>
      </c>
      <c r="AB17" s="596"/>
      <c r="AC17" s="597"/>
      <c r="AD17" s="533"/>
      <c r="BA17" s="591" t="s">
        <v>55</v>
      </c>
    </row>
    <row r="18" spans="1:53" ht="14.25" customHeight="1" x14ac:dyDescent="0.2">
      <c r="A18" s="325"/>
      <c r="B18" s="325"/>
      <c r="C18" s="325"/>
      <c r="D18" s="321"/>
      <c r="E18" s="322"/>
      <c r="F18" s="325"/>
      <c r="G18" s="325"/>
      <c r="H18" s="325"/>
      <c r="I18" s="325"/>
      <c r="J18" s="325"/>
      <c r="K18" s="325"/>
      <c r="L18" s="325"/>
      <c r="M18" s="325"/>
      <c r="N18" s="321"/>
      <c r="O18" s="559"/>
      <c r="P18" s="559"/>
      <c r="Q18" s="559"/>
      <c r="R18" s="322"/>
      <c r="S18" s="303" t="s">
        <v>56</v>
      </c>
      <c r="T18" s="303" t="s">
        <v>57</v>
      </c>
      <c r="U18" s="325"/>
      <c r="V18" s="325"/>
      <c r="W18" s="603"/>
      <c r="X18" s="325"/>
      <c r="Y18" s="327"/>
      <c r="Z18" s="327"/>
      <c r="AA18" s="598"/>
      <c r="AB18" s="599"/>
      <c r="AC18" s="600"/>
      <c r="AD18" s="534"/>
      <c r="BA18" s="317"/>
    </row>
    <row r="19" spans="1:53" ht="27.75" hidden="1" customHeight="1" x14ac:dyDescent="0.2">
      <c r="A19" s="364" t="s">
        <v>58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48"/>
      <c r="Z19" s="48"/>
    </row>
    <row r="20" spans="1:53" ht="16.5" hidden="1" customHeight="1" x14ac:dyDescent="0.25">
      <c r="A20" s="328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01"/>
      <c r="Z20" s="301"/>
    </row>
    <row r="21" spans="1:53" ht="14.25" hidden="1" customHeight="1" x14ac:dyDescent="0.25">
      <c r="A21" s="341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02"/>
      <c r="Z21" s="302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12">
        <v>4607091389258</v>
      </c>
      <c r="E22" s="313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13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8"/>
      <c r="N23" s="336" t="s">
        <v>65</v>
      </c>
      <c r="O23" s="330"/>
      <c r="P23" s="330"/>
      <c r="Q23" s="330"/>
      <c r="R23" s="330"/>
      <c r="S23" s="330"/>
      <c r="T23" s="331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hidden="1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8"/>
      <c r="N24" s="336" t="s">
        <v>65</v>
      </c>
      <c r="O24" s="330"/>
      <c r="P24" s="330"/>
      <c r="Q24" s="330"/>
      <c r="R24" s="330"/>
      <c r="S24" s="330"/>
      <c r="T24" s="331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hidden="1" customHeight="1" x14ac:dyDescent="0.25">
      <c r="A25" s="341" t="s">
        <v>67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02"/>
      <c r="Z25" s="302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12">
        <v>4607091383881</v>
      </c>
      <c r="E26" s="313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13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12">
        <v>4607091388237</v>
      </c>
      <c r="E27" s="313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13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12">
        <v>4607091383935</v>
      </c>
      <c r="E28" s="313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13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12">
        <v>4680115881853</v>
      </c>
      <c r="E29" s="313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13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12">
        <v>4607091383911</v>
      </c>
      <c r="E30" s="313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2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13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12">
        <v>4607091388244</v>
      </c>
      <c r="E31" s="313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13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8"/>
      <c r="N32" s="336" t="s">
        <v>65</v>
      </c>
      <c r="O32" s="330"/>
      <c r="P32" s="330"/>
      <c r="Q32" s="330"/>
      <c r="R32" s="330"/>
      <c r="S32" s="330"/>
      <c r="T32" s="331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hidden="1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8"/>
      <c r="N33" s="336" t="s">
        <v>65</v>
      </c>
      <c r="O33" s="330"/>
      <c r="P33" s="330"/>
      <c r="Q33" s="330"/>
      <c r="R33" s="330"/>
      <c r="S33" s="330"/>
      <c r="T33" s="331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hidden="1" customHeight="1" x14ac:dyDescent="0.25">
      <c r="A34" s="341" t="s">
        <v>80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02"/>
      <c r="Z34" s="302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12">
        <v>4607091388503</v>
      </c>
      <c r="E35" s="313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13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1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18"/>
      <c r="N36" s="336" t="s">
        <v>65</v>
      </c>
      <c r="O36" s="330"/>
      <c r="P36" s="330"/>
      <c r="Q36" s="330"/>
      <c r="R36" s="330"/>
      <c r="S36" s="330"/>
      <c r="T36" s="331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hidden="1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8"/>
      <c r="N37" s="336" t="s">
        <v>65</v>
      </c>
      <c r="O37" s="330"/>
      <c r="P37" s="330"/>
      <c r="Q37" s="330"/>
      <c r="R37" s="330"/>
      <c r="S37" s="330"/>
      <c r="T37" s="331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hidden="1" customHeight="1" x14ac:dyDescent="0.25">
      <c r="A38" s="341" t="s">
        <v>85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02"/>
      <c r="Z38" s="302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12">
        <v>4607091388282</v>
      </c>
      <c r="E39" s="313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13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1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8"/>
      <c r="N40" s="336" t="s">
        <v>65</v>
      </c>
      <c r="O40" s="330"/>
      <c r="P40" s="330"/>
      <c r="Q40" s="330"/>
      <c r="R40" s="330"/>
      <c r="S40" s="330"/>
      <c r="T40" s="331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hidden="1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18"/>
      <c r="N41" s="336" t="s">
        <v>65</v>
      </c>
      <c r="O41" s="330"/>
      <c r="P41" s="330"/>
      <c r="Q41" s="330"/>
      <c r="R41" s="330"/>
      <c r="S41" s="330"/>
      <c r="T41" s="331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hidden="1" customHeight="1" x14ac:dyDescent="0.25">
      <c r="A42" s="341" t="s">
        <v>89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02"/>
      <c r="Z42" s="302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12">
        <v>4607091389111</v>
      </c>
      <c r="E43" s="313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1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13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1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8"/>
      <c r="N44" s="336" t="s">
        <v>65</v>
      </c>
      <c r="O44" s="330"/>
      <c r="P44" s="330"/>
      <c r="Q44" s="330"/>
      <c r="R44" s="330"/>
      <c r="S44" s="330"/>
      <c r="T44" s="331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hidden="1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8"/>
      <c r="N45" s="336" t="s">
        <v>65</v>
      </c>
      <c r="O45" s="330"/>
      <c r="P45" s="330"/>
      <c r="Q45" s="330"/>
      <c r="R45" s="330"/>
      <c r="S45" s="330"/>
      <c r="T45" s="331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hidden="1" customHeight="1" x14ac:dyDescent="0.2">
      <c r="A46" s="364" t="s">
        <v>92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48"/>
      <c r="Z46" s="48"/>
    </row>
    <row r="47" spans="1:53" ht="16.5" hidden="1" customHeight="1" x14ac:dyDescent="0.25">
      <c r="A47" s="328" t="s">
        <v>93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17"/>
      <c r="Y47" s="301"/>
      <c r="Z47" s="301"/>
    </row>
    <row r="48" spans="1:53" ht="14.25" hidden="1" customHeight="1" x14ac:dyDescent="0.25">
      <c r="A48" s="341" t="s">
        <v>94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302"/>
      <c r="Z48" s="302"/>
    </row>
    <row r="49" spans="1:53" ht="27" hidden="1" customHeight="1" x14ac:dyDescent="0.25">
      <c r="A49" s="54" t="s">
        <v>95</v>
      </c>
      <c r="B49" s="54" t="s">
        <v>96</v>
      </c>
      <c r="C49" s="31">
        <v>4301020234</v>
      </c>
      <c r="D49" s="312">
        <v>4680115881440</v>
      </c>
      <c r="E49" s="313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13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idden="1" x14ac:dyDescent="0.2">
      <c r="A50" s="316"/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8"/>
      <c r="N50" s="336" t="s">
        <v>65</v>
      </c>
      <c r="O50" s="330"/>
      <c r="P50" s="330"/>
      <c r="Q50" s="330"/>
      <c r="R50" s="330"/>
      <c r="S50" s="330"/>
      <c r="T50" s="331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hidden="1" x14ac:dyDescent="0.2">
      <c r="A51" s="317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36" t="s">
        <v>65</v>
      </c>
      <c r="O51" s="330"/>
      <c r="P51" s="330"/>
      <c r="Q51" s="330"/>
      <c r="R51" s="330"/>
      <c r="S51" s="330"/>
      <c r="T51" s="331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hidden="1" customHeight="1" x14ac:dyDescent="0.25">
      <c r="A52" s="328" t="s">
        <v>99</v>
      </c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17"/>
      <c r="W52" s="317"/>
      <c r="X52" s="317"/>
      <c r="Y52" s="301"/>
      <c r="Z52" s="301"/>
    </row>
    <row r="53" spans="1:53" ht="14.25" hidden="1" customHeight="1" x14ac:dyDescent="0.25">
      <c r="A53" s="341" t="s">
        <v>100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302"/>
      <c r="Z53" s="302"/>
    </row>
    <row r="54" spans="1:53" ht="27" hidden="1" customHeight="1" x14ac:dyDescent="0.25">
      <c r="A54" s="54" t="s">
        <v>101</v>
      </c>
      <c r="B54" s="54" t="s">
        <v>102</v>
      </c>
      <c r="C54" s="31">
        <v>4301011452</v>
      </c>
      <c r="D54" s="312">
        <v>4680115881426</v>
      </c>
      <c r="E54" s="313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4"/>
      <c r="P54" s="324"/>
      <c r="Q54" s="324"/>
      <c r="R54" s="313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hidden="1" customHeight="1" x14ac:dyDescent="0.25">
      <c r="A55" s="54" t="s">
        <v>101</v>
      </c>
      <c r="B55" s="54" t="s">
        <v>103</v>
      </c>
      <c r="C55" s="31">
        <v>4301011481</v>
      </c>
      <c r="D55" s="312">
        <v>4680115881426</v>
      </c>
      <c r="E55" s="313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538" t="s">
        <v>105</v>
      </c>
      <c r="O55" s="324"/>
      <c r="P55" s="324"/>
      <c r="Q55" s="324"/>
      <c r="R55" s="313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106</v>
      </c>
      <c r="B56" s="54" t="s">
        <v>107</v>
      </c>
      <c r="C56" s="31">
        <v>4301011437</v>
      </c>
      <c r="D56" s="312">
        <v>4680115881419</v>
      </c>
      <c r="E56" s="313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6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4"/>
      <c r="P56" s="324"/>
      <c r="Q56" s="324"/>
      <c r="R56" s="313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4301011458</v>
      </c>
      <c r="D57" s="312">
        <v>4680115881525</v>
      </c>
      <c r="E57" s="313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393" t="s">
        <v>110</v>
      </c>
      <c r="O57" s="324"/>
      <c r="P57" s="324"/>
      <c r="Q57" s="324"/>
      <c r="R57" s="313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idden="1" x14ac:dyDescent="0.2">
      <c r="A58" s="316"/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8"/>
      <c r="N58" s="336" t="s">
        <v>65</v>
      </c>
      <c r="O58" s="330"/>
      <c r="P58" s="330"/>
      <c r="Q58" s="330"/>
      <c r="R58" s="330"/>
      <c r="S58" s="330"/>
      <c r="T58" s="331"/>
      <c r="U58" s="37" t="s">
        <v>66</v>
      </c>
      <c r="V58" s="308">
        <f>IFERROR(V54/H54,"0")+IFERROR(V55/H55,"0")+IFERROR(V56/H56,"0")+IFERROR(V57/H57,"0")</f>
        <v>0</v>
      </c>
      <c r="W58" s="308">
        <f>IFERROR(W54/H54,"0")+IFERROR(W55/H55,"0")+IFERROR(W56/H56,"0")+IFERROR(W57/H57,"0")</f>
        <v>0</v>
      </c>
      <c r="X58" s="308">
        <f>IFERROR(IF(X54="",0,X54),"0")+IFERROR(IF(X55="",0,X55),"0")+IFERROR(IF(X56="",0,X56),"0")+IFERROR(IF(X57="",0,X57),"0")</f>
        <v>0</v>
      </c>
      <c r="Y58" s="309"/>
      <c r="Z58" s="309"/>
    </row>
    <row r="59" spans="1:53" hidden="1" x14ac:dyDescent="0.2">
      <c r="A59" s="317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8"/>
      <c r="N59" s="336" t="s">
        <v>65</v>
      </c>
      <c r="O59" s="330"/>
      <c r="P59" s="330"/>
      <c r="Q59" s="330"/>
      <c r="R59" s="330"/>
      <c r="S59" s="330"/>
      <c r="T59" s="331"/>
      <c r="U59" s="37" t="s">
        <v>64</v>
      </c>
      <c r="V59" s="308">
        <f>IFERROR(SUM(V54:V57),"0")</f>
        <v>0</v>
      </c>
      <c r="W59" s="308">
        <f>IFERROR(SUM(W54:W57),"0")</f>
        <v>0</v>
      </c>
      <c r="X59" s="37"/>
      <c r="Y59" s="309"/>
      <c r="Z59" s="309"/>
    </row>
    <row r="60" spans="1:53" ht="16.5" hidden="1" customHeight="1" x14ac:dyDescent="0.25">
      <c r="A60" s="328" t="s">
        <v>92</v>
      </c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01"/>
      <c r="Z60" s="301"/>
    </row>
    <row r="61" spans="1:53" ht="14.25" hidden="1" customHeight="1" x14ac:dyDescent="0.25">
      <c r="A61" s="341" t="s">
        <v>100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02"/>
      <c r="Z61" s="302"/>
    </row>
    <row r="62" spans="1:53" ht="27" hidden="1" customHeight="1" x14ac:dyDescent="0.25">
      <c r="A62" s="54" t="s">
        <v>111</v>
      </c>
      <c r="B62" s="54" t="s">
        <v>112</v>
      </c>
      <c r="C62" s="31">
        <v>4301011623</v>
      </c>
      <c r="D62" s="312">
        <v>4607091382945</v>
      </c>
      <c r="E62" s="313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601" t="s">
        <v>113</v>
      </c>
      <c r="O62" s="324"/>
      <c r="P62" s="324"/>
      <c r="Q62" s="324"/>
      <c r="R62" s="313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hidden="1" customHeight="1" x14ac:dyDescent="0.25">
      <c r="A63" s="54" t="s">
        <v>114</v>
      </c>
      <c r="B63" s="54" t="s">
        <v>115</v>
      </c>
      <c r="C63" s="31">
        <v>4301011540</v>
      </c>
      <c r="D63" s="312">
        <v>4607091385670</v>
      </c>
      <c r="E63" s="313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561" t="s">
        <v>117</v>
      </c>
      <c r="O63" s="324"/>
      <c r="P63" s="324"/>
      <c r="Q63" s="324"/>
      <c r="R63" s="313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4301011468</v>
      </c>
      <c r="D64" s="312">
        <v>4680115881327</v>
      </c>
      <c r="E64" s="313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6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4"/>
      <c r="P64" s="324"/>
      <c r="Q64" s="324"/>
      <c r="R64" s="313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hidden="1" customHeight="1" x14ac:dyDescent="0.25">
      <c r="A65" s="54" t="s">
        <v>121</v>
      </c>
      <c r="B65" s="54" t="s">
        <v>122</v>
      </c>
      <c r="C65" s="31">
        <v>4301011703</v>
      </c>
      <c r="D65" s="312">
        <v>4680115882133</v>
      </c>
      <c r="E65" s="313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557" t="s">
        <v>123</v>
      </c>
      <c r="O65" s="324"/>
      <c r="P65" s="324"/>
      <c r="Q65" s="324"/>
      <c r="R65" s="313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4301011192</v>
      </c>
      <c r="D66" s="312">
        <v>4607091382952</v>
      </c>
      <c r="E66" s="313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4"/>
      <c r="P66" s="324"/>
      <c r="Q66" s="324"/>
      <c r="R66" s="313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4301011382</v>
      </c>
      <c r="D67" s="312">
        <v>4607091385687</v>
      </c>
      <c r="E67" s="313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3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4"/>
      <c r="P67" s="324"/>
      <c r="Q67" s="324"/>
      <c r="R67" s="313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4301011565</v>
      </c>
      <c r="D68" s="312">
        <v>4680115882539</v>
      </c>
      <c r="E68" s="313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4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4"/>
      <c r="P68" s="324"/>
      <c r="Q68" s="324"/>
      <c r="R68" s="313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4301011344</v>
      </c>
      <c r="D69" s="312">
        <v>4607091384604</v>
      </c>
      <c r="E69" s="313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4"/>
      <c r="P69" s="324"/>
      <c r="Q69" s="324"/>
      <c r="R69" s="313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4301011386</v>
      </c>
      <c r="D70" s="312">
        <v>4680115880283</v>
      </c>
      <c r="E70" s="313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4"/>
      <c r="P70" s="324"/>
      <c r="Q70" s="324"/>
      <c r="R70" s="313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4301011443</v>
      </c>
      <c r="D71" s="312">
        <v>4680115881303</v>
      </c>
      <c r="E71" s="313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5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4"/>
      <c r="P71" s="324"/>
      <c r="Q71" s="324"/>
      <c r="R71" s="313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4301011432</v>
      </c>
      <c r="D72" s="312">
        <v>4680115882720</v>
      </c>
      <c r="E72" s="313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384" t="s">
        <v>138</v>
      </c>
      <c r="O72" s="324"/>
      <c r="P72" s="324"/>
      <c r="Q72" s="324"/>
      <c r="R72" s="313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4301011352</v>
      </c>
      <c r="D73" s="312">
        <v>4607091388466</v>
      </c>
      <c r="E73" s="313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5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4"/>
      <c r="P73" s="324"/>
      <c r="Q73" s="324"/>
      <c r="R73" s="313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4301011417</v>
      </c>
      <c r="D74" s="312">
        <v>4680115880269</v>
      </c>
      <c r="E74" s="313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5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4"/>
      <c r="P74" s="324"/>
      <c r="Q74" s="324"/>
      <c r="R74" s="313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143</v>
      </c>
      <c r="B75" s="54" t="s">
        <v>144</v>
      </c>
      <c r="C75" s="31">
        <v>4301011415</v>
      </c>
      <c r="D75" s="312">
        <v>4680115880429</v>
      </c>
      <c r="E75" s="313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5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4"/>
      <c r="P75" s="324"/>
      <c r="Q75" s="324"/>
      <c r="R75" s="313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4301011462</v>
      </c>
      <c r="D76" s="312">
        <v>4680115881457</v>
      </c>
      <c r="E76" s="313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5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4"/>
      <c r="P76" s="324"/>
      <c r="Q76" s="324"/>
      <c r="R76" s="313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idden="1" x14ac:dyDescent="0.2">
      <c r="A77" s="316"/>
      <c r="B77" s="317"/>
      <c r="C77" s="317"/>
      <c r="D77" s="317"/>
      <c r="E77" s="317"/>
      <c r="F77" s="317"/>
      <c r="G77" s="317"/>
      <c r="H77" s="317"/>
      <c r="I77" s="317"/>
      <c r="J77" s="317"/>
      <c r="K77" s="317"/>
      <c r="L77" s="317"/>
      <c r="M77" s="318"/>
      <c r="N77" s="336" t="s">
        <v>65</v>
      </c>
      <c r="O77" s="330"/>
      <c r="P77" s="330"/>
      <c r="Q77" s="330"/>
      <c r="R77" s="330"/>
      <c r="S77" s="330"/>
      <c r="T77" s="331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hidden="1" x14ac:dyDescent="0.2">
      <c r="A78" s="317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17"/>
      <c r="M78" s="318"/>
      <c r="N78" s="336" t="s">
        <v>65</v>
      </c>
      <c r="O78" s="330"/>
      <c r="P78" s="330"/>
      <c r="Q78" s="330"/>
      <c r="R78" s="330"/>
      <c r="S78" s="330"/>
      <c r="T78" s="331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hidden="1" customHeight="1" x14ac:dyDescent="0.25">
      <c r="A79" s="341" t="s">
        <v>94</v>
      </c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17"/>
      <c r="N79" s="317"/>
      <c r="O79" s="317"/>
      <c r="P79" s="317"/>
      <c r="Q79" s="317"/>
      <c r="R79" s="317"/>
      <c r="S79" s="317"/>
      <c r="T79" s="317"/>
      <c r="U79" s="317"/>
      <c r="V79" s="317"/>
      <c r="W79" s="317"/>
      <c r="X79" s="317"/>
      <c r="Y79" s="302"/>
      <c r="Z79" s="302"/>
    </row>
    <row r="80" spans="1:53" ht="27" hidden="1" customHeight="1" x14ac:dyDescent="0.25">
      <c r="A80" s="54" t="s">
        <v>147</v>
      </c>
      <c r="B80" s="54" t="s">
        <v>148</v>
      </c>
      <c r="C80" s="31">
        <v>4301020189</v>
      </c>
      <c r="D80" s="312">
        <v>4607091384789</v>
      </c>
      <c r="E80" s="313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536" t="s">
        <v>149</v>
      </c>
      <c r="O80" s="324"/>
      <c r="P80" s="324"/>
      <c r="Q80" s="324"/>
      <c r="R80" s="313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hidden="1" customHeight="1" x14ac:dyDescent="0.25">
      <c r="A81" s="54" t="s">
        <v>150</v>
      </c>
      <c r="B81" s="54" t="s">
        <v>151</v>
      </c>
      <c r="C81" s="31">
        <v>4301020235</v>
      </c>
      <c r="D81" s="312">
        <v>4680115881488</v>
      </c>
      <c r="E81" s="313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6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4"/>
      <c r="P81" s="324"/>
      <c r="Q81" s="324"/>
      <c r="R81" s="313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hidden="1" customHeight="1" x14ac:dyDescent="0.25">
      <c r="A82" s="54" t="s">
        <v>152</v>
      </c>
      <c r="B82" s="54" t="s">
        <v>153</v>
      </c>
      <c r="C82" s="31">
        <v>4301020183</v>
      </c>
      <c r="D82" s="312">
        <v>4607091384765</v>
      </c>
      <c r="E82" s="313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389" t="s">
        <v>154</v>
      </c>
      <c r="O82" s="324"/>
      <c r="P82" s="324"/>
      <c r="Q82" s="324"/>
      <c r="R82" s="313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hidden="1" customHeight="1" x14ac:dyDescent="0.25">
      <c r="A83" s="54" t="s">
        <v>155</v>
      </c>
      <c r="B83" s="54" t="s">
        <v>156</v>
      </c>
      <c r="C83" s="31">
        <v>4301020228</v>
      </c>
      <c r="D83" s="312">
        <v>4680115882751</v>
      </c>
      <c r="E83" s="313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354" t="s">
        <v>157</v>
      </c>
      <c r="O83" s="324"/>
      <c r="P83" s="324"/>
      <c r="Q83" s="324"/>
      <c r="R83" s="313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4301020258</v>
      </c>
      <c r="D84" s="312">
        <v>4680115882775</v>
      </c>
      <c r="E84" s="313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339" t="s">
        <v>161</v>
      </c>
      <c r="O84" s="324"/>
      <c r="P84" s="324"/>
      <c r="Q84" s="324"/>
      <c r="R84" s="313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162</v>
      </c>
      <c r="B85" s="54" t="s">
        <v>163</v>
      </c>
      <c r="C85" s="31">
        <v>4301020217</v>
      </c>
      <c r="D85" s="312">
        <v>4680115880658</v>
      </c>
      <c r="E85" s="313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34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4"/>
      <c r="P85" s="324"/>
      <c r="Q85" s="324"/>
      <c r="R85" s="313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4301020223</v>
      </c>
      <c r="D86" s="312">
        <v>4607091381962</v>
      </c>
      <c r="E86" s="313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5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4"/>
      <c r="P86" s="324"/>
      <c r="Q86" s="324"/>
      <c r="R86" s="313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idden="1" x14ac:dyDescent="0.2">
      <c r="A87" s="31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17"/>
      <c r="M87" s="318"/>
      <c r="N87" s="336" t="s">
        <v>65</v>
      </c>
      <c r="O87" s="330"/>
      <c r="P87" s="330"/>
      <c r="Q87" s="330"/>
      <c r="R87" s="330"/>
      <c r="S87" s="330"/>
      <c r="T87" s="331"/>
      <c r="U87" s="37" t="s">
        <v>66</v>
      </c>
      <c r="V87" s="308">
        <f>IFERROR(V80/H80,"0")+IFERROR(V81/H81,"0")+IFERROR(V82/H82,"0")+IFERROR(V83/H83,"0")+IFERROR(V84/H84,"0")+IFERROR(V85/H85,"0")+IFERROR(V86/H86,"0")</f>
        <v>0</v>
      </c>
      <c r="W87" s="308">
        <f>IFERROR(W80/H80,"0")+IFERROR(W81/H81,"0")+IFERROR(W82/H82,"0")+IFERROR(W83/H83,"0")+IFERROR(W84/H84,"0")+IFERROR(W85/H85,"0")+IFERROR(W86/H86,"0")</f>
        <v>0</v>
      </c>
      <c r="X87" s="308">
        <f>IFERROR(IF(X80="",0,X80),"0")+IFERROR(IF(X81="",0,X81),"0")+IFERROR(IF(X82="",0,X82),"0")+IFERROR(IF(X83="",0,X83),"0")+IFERROR(IF(X84="",0,X84),"0")+IFERROR(IF(X85="",0,X85),"0")+IFERROR(IF(X86="",0,X86),"0")</f>
        <v>0</v>
      </c>
      <c r="Y87" s="309"/>
      <c r="Z87" s="309"/>
    </row>
    <row r="88" spans="1:53" hidden="1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17"/>
      <c r="M88" s="318"/>
      <c r="N88" s="336" t="s">
        <v>65</v>
      </c>
      <c r="O88" s="330"/>
      <c r="P88" s="330"/>
      <c r="Q88" s="330"/>
      <c r="R88" s="330"/>
      <c r="S88" s="330"/>
      <c r="T88" s="331"/>
      <c r="U88" s="37" t="s">
        <v>64</v>
      </c>
      <c r="V88" s="308">
        <f>IFERROR(SUM(V80:V86),"0")</f>
        <v>0</v>
      </c>
      <c r="W88" s="308">
        <f>IFERROR(SUM(W80:W86),"0")</f>
        <v>0</v>
      </c>
      <c r="X88" s="37"/>
      <c r="Y88" s="309"/>
      <c r="Z88" s="309"/>
    </row>
    <row r="89" spans="1:53" ht="14.25" hidden="1" customHeight="1" x14ac:dyDescent="0.25">
      <c r="A89" s="341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7"/>
      <c r="Y89" s="302"/>
      <c r="Z89" s="302"/>
    </row>
    <row r="90" spans="1:53" ht="16.5" hidden="1" customHeight="1" x14ac:dyDescent="0.25">
      <c r="A90" s="54" t="s">
        <v>166</v>
      </c>
      <c r="B90" s="54" t="s">
        <v>167</v>
      </c>
      <c r="C90" s="31">
        <v>4301030895</v>
      </c>
      <c r="D90" s="312">
        <v>4607091387667</v>
      </c>
      <c r="E90" s="313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4"/>
      <c r="P90" s="324"/>
      <c r="Q90" s="324"/>
      <c r="R90" s="313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hidden="1" customHeight="1" x14ac:dyDescent="0.25">
      <c r="A91" s="54" t="s">
        <v>168</v>
      </c>
      <c r="B91" s="54" t="s">
        <v>169</v>
      </c>
      <c r="C91" s="31">
        <v>4301030961</v>
      </c>
      <c r="D91" s="312">
        <v>4607091387636</v>
      </c>
      <c r="E91" s="313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3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4"/>
      <c r="P91" s="324"/>
      <c r="Q91" s="324"/>
      <c r="R91" s="313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170</v>
      </c>
      <c r="B92" s="54" t="s">
        <v>171</v>
      </c>
      <c r="C92" s="31">
        <v>4301031078</v>
      </c>
      <c r="D92" s="312">
        <v>4607091384727</v>
      </c>
      <c r="E92" s="313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50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4"/>
      <c r="P92" s="324"/>
      <c r="Q92" s="324"/>
      <c r="R92" s="313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172</v>
      </c>
      <c r="B93" s="54" t="s">
        <v>173</v>
      </c>
      <c r="C93" s="31">
        <v>4301031080</v>
      </c>
      <c r="D93" s="312">
        <v>4607091386745</v>
      </c>
      <c r="E93" s="313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6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4"/>
      <c r="P93" s="324"/>
      <c r="Q93" s="324"/>
      <c r="R93" s="313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174</v>
      </c>
      <c r="B94" s="54" t="s">
        <v>175</v>
      </c>
      <c r="C94" s="31">
        <v>4301030963</v>
      </c>
      <c r="D94" s="312">
        <v>4607091382426</v>
      </c>
      <c r="E94" s="313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4"/>
      <c r="P94" s="324"/>
      <c r="Q94" s="324"/>
      <c r="R94" s="313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4301030962</v>
      </c>
      <c r="D95" s="312">
        <v>4607091386547</v>
      </c>
      <c r="E95" s="313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4"/>
      <c r="P95" s="324"/>
      <c r="Q95" s="324"/>
      <c r="R95" s="313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4301031079</v>
      </c>
      <c r="D96" s="312">
        <v>4607091384734</v>
      </c>
      <c r="E96" s="313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4"/>
      <c r="P96" s="324"/>
      <c r="Q96" s="324"/>
      <c r="R96" s="313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4301030964</v>
      </c>
      <c r="D97" s="312">
        <v>4607091382464</v>
      </c>
      <c r="E97" s="313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4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4"/>
      <c r="P97" s="324"/>
      <c r="Q97" s="324"/>
      <c r="R97" s="313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6"/>
      <c r="B98" s="317"/>
      <c r="C98" s="317"/>
      <c r="D98" s="317"/>
      <c r="E98" s="317"/>
      <c r="F98" s="317"/>
      <c r="G98" s="317"/>
      <c r="H98" s="317"/>
      <c r="I98" s="317"/>
      <c r="J98" s="317"/>
      <c r="K98" s="317"/>
      <c r="L98" s="317"/>
      <c r="M98" s="318"/>
      <c r="N98" s="336" t="s">
        <v>65</v>
      </c>
      <c r="O98" s="330"/>
      <c r="P98" s="330"/>
      <c r="Q98" s="330"/>
      <c r="R98" s="330"/>
      <c r="S98" s="330"/>
      <c r="T98" s="331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hidden="1" x14ac:dyDescent="0.2">
      <c r="A99" s="317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17"/>
      <c r="M99" s="318"/>
      <c r="N99" s="336" t="s">
        <v>65</v>
      </c>
      <c r="O99" s="330"/>
      <c r="P99" s="330"/>
      <c r="Q99" s="330"/>
      <c r="R99" s="330"/>
      <c r="S99" s="330"/>
      <c r="T99" s="331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hidden="1" customHeight="1" x14ac:dyDescent="0.25">
      <c r="A100" s="341" t="s">
        <v>67</v>
      </c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17"/>
      <c r="M100" s="317"/>
      <c r="N100" s="317"/>
      <c r="O100" s="317"/>
      <c r="P100" s="317"/>
      <c r="Q100" s="317"/>
      <c r="R100" s="317"/>
      <c r="S100" s="317"/>
      <c r="T100" s="317"/>
      <c r="U100" s="317"/>
      <c r="V100" s="317"/>
      <c r="W100" s="317"/>
      <c r="X100" s="317"/>
      <c r="Y100" s="302"/>
      <c r="Z100" s="302"/>
    </row>
    <row r="101" spans="1:53" ht="27" hidden="1" customHeight="1" x14ac:dyDescent="0.25">
      <c r="A101" s="54" t="s">
        <v>182</v>
      </c>
      <c r="B101" s="54" t="s">
        <v>183</v>
      </c>
      <c r="C101" s="31">
        <v>4301051437</v>
      </c>
      <c r="D101" s="312">
        <v>4607091386967</v>
      </c>
      <c r="E101" s="313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511" t="s">
        <v>184</v>
      </c>
      <c r="O101" s="324"/>
      <c r="P101" s="324"/>
      <c r="Q101" s="324"/>
      <c r="R101" s="313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182</v>
      </c>
      <c r="B102" s="54" t="s">
        <v>185</v>
      </c>
      <c r="C102" s="31">
        <v>4301051543</v>
      </c>
      <c r="D102" s="312">
        <v>4607091386967</v>
      </c>
      <c r="E102" s="313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638" t="s">
        <v>186</v>
      </c>
      <c r="O102" s="324"/>
      <c r="P102" s="324"/>
      <c r="Q102" s="324"/>
      <c r="R102" s="313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187</v>
      </c>
      <c r="B103" s="54" t="s">
        <v>188</v>
      </c>
      <c r="C103" s="31">
        <v>4301051611</v>
      </c>
      <c r="D103" s="312">
        <v>4607091385304</v>
      </c>
      <c r="E103" s="313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576" t="s">
        <v>189</v>
      </c>
      <c r="O103" s="324"/>
      <c r="P103" s="324"/>
      <c r="Q103" s="324"/>
      <c r="R103" s="313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190</v>
      </c>
      <c r="B104" s="54" t="s">
        <v>191</v>
      </c>
      <c r="C104" s="31">
        <v>4301051306</v>
      </c>
      <c r="D104" s="312">
        <v>4607091386264</v>
      </c>
      <c r="E104" s="313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4"/>
      <c r="P104" s="324"/>
      <c r="Q104" s="324"/>
      <c r="R104" s="313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192</v>
      </c>
      <c r="B105" s="54" t="s">
        <v>193</v>
      </c>
      <c r="C105" s="31">
        <v>4301051436</v>
      </c>
      <c r="D105" s="312">
        <v>4607091385731</v>
      </c>
      <c r="E105" s="313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417" t="s">
        <v>194</v>
      </c>
      <c r="O105" s="324"/>
      <c r="P105" s="324"/>
      <c r="Q105" s="324"/>
      <c r="R105" s="313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195</v>
      </c>
      <c r="B106" s="54" t="s">
        <v>196</v>
      </c>
      <c r="C106" s="31">
        <v>4301051439</v>
      </c>
      <c r="D106" s="312">
        <v>4680115880214</v>
      </c>
      <c r="E106" s="313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618" t="s">
        <v>197</v>
      </c>
      <c r="O106" s="324"/>
      <c r="P106" s="324"/>
      <c r="Q106" s="324"/>
      <c r="R106" s="313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198</v>
      </c>
      <c r="B107" s="54" t="s">
        <v>199</v>
      </c>
      <c r="C107" s="31">
        <v>4301051438</v>
      </c>
      <c r="D107" s="312">
        <v>4680115880894</v>
      </c>
      <c r="E107" s="313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419" t="s">
        <v>200</v>
      </c>
      <c r="O107" s="324"/>
      <c r="P107" s="324"/>
      <c r="Q107" s="324"/>
      <c r="R107" s="313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4301051313</v>
      </c>
      <c r="D108" s="312">
        <v>4607091385427</v>
      </c>
      <c r="E108" s="313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4"/>
      <c r="P108" s="324"/>
      <c r="Q108" s="324"/>
      <c r="R108" s="313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4301051480</v>
      </c>
      <c r="D109" s="312">
        <v>4680115882645</v>
      </c>
      <c r="E109" s="313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457" t="s">
        <v>205</v>
      </c>
      <c r="O109" s="324"/>
      <c r="P109" s="324"/>
      <c r="Q109" s="324"/>
      <c r="R109" s="313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6"/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8"/>
      <c r="N110" s="336" t="s">
        <v>65</v>
      </c>
      <c r="O110" s="330"/>
      <c r="P110" s="330"/>
      <c r="Q110" s="330"/>
      <c r="R110" s="330"/>
      <c r="S110" s="330"/>
      <c r="T110" s="331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0</v>
      </c>
      <c r="W110" s="308">
        <f>IFERROR(W101/H101,"0")+IFERROR(W102/H102,"0")+IFERROR(W103/H103,"0")+IFERROR(W104/H104,"0")+IFERROR(W105/H105,"0")+IFERROR(W106/H106,"0")+IFERROR(W107/H107,"0")+IFERROR(W108/H108,"0")+IFERROR(W109/H109,"0")</f>
        <v>0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9"/>
      <c r="Z110" s="309"/>
    </row>
    <row r="111" spans="1:53" hidden="1" x14ac:dyDescent="0.2">
      <c r="A111" s="317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17"/>
      <c r="M111" s="318"/>
      <c r="N111" s="336" t="s">
        <v>65</v>
      </c>
      <c r="O111" s="330"/>
      <c r="P111" s="330"/>
      <c r="Q111" s="330"/>
      <c r="R111" s="330"/>
      <c r="S111" s="330"/>
      <c r="T111" s="331"/>
      <c r="U111" s="37" t="s">
        <v>64</v>
      </c>
      <c r="V111" s="308">
        <f>IFERROR(SUM(V101:V109),"0")</f>
        <v>0</v>
      </c>
      <c r="W111" s="308">
        <f>IFERROR(SUM(W101:W109),"0")</f>
        <v>0</v>
      </c>
      <c r="X111" s="37"/>
      <c r="Y111" s="309"/>
      <c r="Z111" s="309"/>
    </row>
    <row r="112" spans="1:53" ht="14.25" hidden="1" customHeight="1" x14ac:dyDescent="0.25">
      <c r="A112" s="341" t="s">
        <v>206</v>
      </c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17"/>
      <c r="M112" s="317"/>
      <c r="N112" s="317"/>
      <c r="O112" s="317"/>
      <c r="P112" s="317"/>
      <c r="Q112" s="317"/>
      <c r="R112" s="317"/>
      <c r="S112" s="317"/>
      <c r="T112" s="317"/>
      <c r="U112" s="317"/>
      <c r="V112" s="317"/>
      <c r="W112" s="317"/>
      <c r="X112" s="317"/>
      <c r="Y112" s="302"/>
      <c r="Z112" s="302"/>
    </row>
    <row r="113" spans="1:53" ht="27" hidden="1" customHeight="1" x14ac:dyDescent="0.25">
      <c r="A113" s="54" t="s">
        <v>207</v>
      </c>
      <c r="B113" s="54" t="s">
        <v>208</v>
      </c>
      <c r="C113" s="31">
        <v>4301060296</v>
      </c>
      <c r="D113" s="312">
        <v>4607091383065</v>
      </c>
      <c r="E113" s="313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5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4"/>
      <c r="P113" s="324"/>
      <c r="Q113" s="324"/>
      <c r="R113" s="313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209</v>
      </c>
      <c r="B114" s="54" t="s">
        <v>210</v>
      </c>
      <c r="C114" s="31">
        <v>4301060350</v>
      </c>
      <c r="D114" s="312">
        <v>4680115881532</v>
      </c>
      <c r="E114" s="313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4"/>
      <c r="P114" s="324"/>
      <c r="Q114" s="324"/>
      <c r="R114" s="313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211</v>
      </c>
      <c r="B115" s="54" t="s">
        <v>212</v>
      </c>
      <c r="C115" s="31">
        <v>4301060356</v>
      </c>
      <c r="D115" s="312">
        <v>4680115882652</v>
      </c>
      <c r="E115" s="313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478" t="s">
        <v>213</v>
      </c>
      <c r="O115" s="324"/>
      <c r="P115" s="324"/>
      <c r="Q115" s="324"/>
      <c r="R115" s="313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hidden="1" customHeight="1" x14ac:dyDescent="0.25">
      <c r="A116" s="54" t="s">
        <v>214</v>
      </c>
      <c r="B116" s="54" t="s">
        <v>215</v>
      </c>
      <c r="C116" s="31">
        <v>4301060309</v>
      </c>
      <c r="D116" s="312">
        <v>4680115880238</v>
      </c>
      <c r="E116" s="313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57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4"/>
      <c r="P116" s="324"/>
      <c r="Q116" s="324"/>
      <c r="R116" s="313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217</v>
      </c>
      <c r="C117" s="31">
        <v>4301060351</v>
      </c>
      <c r="D117" s="312">
        <v>4680115881464</v>
      </c>
      <c r="E117" s="313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431" t="s">
        <v>218</v>
      </c>
      <c r="O117" s="324"/>
      <c r="P117" s="324"/>
      <c r="Q117" s="324"/>
      <c r="R117" s="313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idden="1" x14ac:dyDescent="0.2">
      <c r="A118" s="316"/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8"/>
      <c r="N118" s="336" t="s">
        <v>65</v>
      </c>
      <c r="O118" s="330"/>
      <c r="P118" s="330"/>
      <c r="Q118" s="330"/>
      <c r="R118" s="330"/>
      <c r="S118" s="330"/>
      <c r="T118" s="331"/>
      <c r="U118" s="37" t="s">
        <v>66</v>
      </c>
      <c r="V118" s="308">
        <f>IFERROR(V113/H113,"0")+IFERROR(V114/H114,"0")+IFERROR(V115/H115,"0")+IFERROR(V116/H116,"0")+IFERROR(V117/H117,"0")</f>
        <v>0</v>
      </c>
      <c r="W118" s="308">
        <f>IFERROR(W113/H113,"0")+IFERROR(W114/H114,"0")+IFERROR(W115/H115,"0")+IFERROR(W116/H116,"0")+IFERROR(W117/H117,"0")</f>
        <v>0</v>
      </c>
      <c r="X118" s="308">
        <f>IFERROR(IF(X113="",0,X113),"0")+IFERROR(IF(X114="",0,X114),"0")+IFERROR(IF(X115="",0,X115),"0")+IFERROR(IF(X116="",0,X116),"0")+IFERROR(IF(X117="",0,X117),"0")</f>
        <v>0</v>
      </c>
      <c r="Y118" s="309"/>
      <c r="Z118" s="309"/>
    </row>
    <row r="119" spans="1:53" hidden="1" x14ac:dyDescent="0.2">
      <c r="A119" s="317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8"/>
      <c r="N119" s="336" t="s">
        <v>65</v>
      </c>
      <c r="O119" s="330"/>
      <c r="P119" s="330"/>
      <c r="Q119" s="330"/>
      <c r="R119" s="330"/>
      <c r="S119" s="330"/>
      <c r="T119" s="331"/>
      <c r="U119" s="37" t="s">
        <v>64</v>
      </c>
      <c r="V119" s="308">
        <f>IFERROR(SUM(V113:V117),"0")</f>
        <v>0</v>
      </c>
      <c r="W119" s="308">
        <f>IFERROR(SUM(W113:W117),"0")</f>
        <v>0</v>
      </c>
      <c r="X119" s="37"/>
      <c r="Y119" s="309"/>
      <c r="Z119" s="309"/>
    </row>
    <row r="120" spans="1:53" ht="16.5" hidden="1" customHeight="1" x14ac:dyDescent="0.25">
      <c r="A120" s="328" t="s">
        <v>219</v>
      </c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17"/>
      <c r="M120" s="317"/>
      <c r="N120" s="317"/>
      <c r="O120" s="317"/>
      <c r="P120" s="317"/>
      <c r="Q120" s="317"/>
      <c r="R120" s="317"/>
      <c r="S120" s="317"/>
      <c r="T120" s="317"/>
      <c r="U120" s="317"/>
      <c r="V120" s="317"/>
      <c r="W120" s="317"/>
      <c r="X120" s="317"/>
      <c r="Y120" s="301"/>
      <c r="Z120" s="301"/>
    </row>
    <row r="121" spans="1:53" ht="14.25" hidden="1" customHeight="1" x14ac:dyDescent="0.25">
      <c r="A121" s="341" t="s">
        <v>67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17"/>
      <c r="Y121" s="302"/>
      <c r="Z121" s="302"/>
    </row>
    <row r="122" spans="1:53" ht="27" hidden="1" customHeight="1" x14ac:dyDescent="0.25">
      <c r="A122" s="54" t="s">
        <v>220</v>
      </c>
      <c r="B122" s="54" t="s">
        <v>221</v>
      </c>
      <c r="C122" s="31">
        <v>4301051612</v>
      </c>
      <c r="D122" s="312">
        <v>4607091385168</v>
      </c>
      <c r="E122" s="313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416" t="s">
        <v>222</v>
      </c>
      <c r="O122" s="324"/>
      <c r="P122" s="324"/>
      <c r="Q122" s="324"/>
      <c r="R122" s="313"/>
      <c r="S122" s="34"/>
      <c r="T122" s="34"/>
      <c r="U122" s="35" t="s">
        <v>64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223</v>
      </c>
      <c r="B123" s="54" t="s">
        <v>224</v>
      </c>
      <c r="C123" s="31">
        <v>4301051362</v>
      </c>
      <c r="D123" s="312">
        <v>4607091383256</v>
      </c>
      <c r="E123" s="313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4"/>
      <c r="P123" s="324"/>
      <c r="Q123" s="324"/>
      <c r="R123" s="313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hidden="1" customHeight="1" x14ac:dyDescent="0.25">
      <c r="A124" s="54" t="s">
        <v>225</v>
      </c>
      <c r="B124" s="54" t="s">
        <v>226</v>
      </c>
      <c r="C124" s="31">
        <v>4301051358</v>
      </c>
      <c r="D124" s="312">
        <v>4607091385748</v>
      </c>
      <c r="E124" s="313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4"/>
      <c r="P124" s="324"/>
      <c r="Q124" s="324"/>
      <c r="R124" s="313"/>
      <c r="S124" s="34"/>
      <c r="T124" s="34"/>
      <c r="U124" s="35" t="s">
        <v>64</v>
      </c>
      <c r="V124" s="306">
        <v>0</v>
      </c>
      <c r="W124" s="307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hidden="1" x14ac:dyDescent="0.2">
      <c r="A125" s="316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8"/>
      <c r="N125" s="336" t="s">
        <v>65</v>
      </c>
      <c r="O125" s="330"/>
      <c r="P125" s="330"/>
      <c r="Q125" s="330"/>
      <c r="R125" s="330"/>
      <c r="S125" s="330"/>
      <c r="T125" s="331"/>
      <c r="U125" s="37" t="s">
        <v>66</v>
      </c>
      <c r="V125" s="308">
        <f>IFERROR(V122/H122,"0")+IFERROR(V123/H123,"0")+IFERROR(V124/H124,"0")</f>
        <v>0</v>
      </c>
      <c r="W125" s="308">
        <f>IFERROR(W122/H122,"0")+IFERROR(W123/H123,"0")+IFERROR(W124/H124,"0")</f>
        <v>0</v>
      </c>
      <c r="X125" s="308">
        <f>IFERROR(IF(X122="",0,X122),"0")+IFERROR(IF(X123="",0,X123),"0")+IFERROR(IF(X124="",0,X124),"0")</f>
        <v>0</v>
      </c>
      <c r="Y125" s="309"/>
      <c r="Z125" s="309"/>
    </row>
    <row r="126" spans="1:53" hidden="1" x14ac:dyDescent="0.2">
      <c r="A126" s="317"/>
      <c r="B126" s="317"/>
      <c r="C126" s="317"/>
      <c r="D126" s="317"/>
      <c r="E126" s="317"/>
      <c r="F126" s="317"/>
      <c r="G126" s="317"/>
      <c r="H126" s="317"/>
      <c r="I126" s="317"/>
      <c r="J126" s="317"/>
      <c r="K126" s="317"/>
      <c r="L126" s="317"/>
      <c r="M126" s="318"/>
      <c r="N126" s="336" t="s">
        <v>65</v>
      </c>
      <c r="O126" s="330"/>
      <c r="P126" s="330"/>
      <c r="Q126" s="330"/>
      <c r="R126" s="330"/>
      <c r="S126" s="330"/>
      <c r="T126" s="331"/>
      <c r="U126" s="37" t="s">
        <v>64</v>
      </c>
      <c r="V126" s="308">
        <f>IFERROR(SUM(V122:V124),"0")</f>
        <v>0</v>
      </c>
      <c r="W126" s="308">
        <f>IFERROR(SUM(W122:W124),"0")</f>
        <v>0</v>
      </c>
      <c r="X126" s="37"/>
      <c r="Y126" s="309"/>
      <c r="Z126" s="309"/>
    </row>
    <row r="127" spans="1:53" ht="27.75" hidden="1" customHeight="1" x14ac:dyDescent="0.2">
      <c r="A127" s="364" t="s">
        <v>227</v>
      </c>
      <c r="B127" s="365"/>
      <c r="C127" s="365"/>
      <c r="D127" s="365"/>
      <c r="E127" s="365"/>
      <c r="F127" s="365"/>
      <c r="G127" s="365"/>
      <c r="H127" s="365"/>
      <c r="I127" s="365"/>
      <c r="J127" s="365"/>
      <c r="K127" s="365"/>
      <c r="L127" s="365"/>
      <c r="M127" s="365"/>
      <c r="N127" s="365"/>
      <c r="O127" s="365"/>
      <c r="P127" s="365"/>
      <c r="Q127" s="365"/>
      <c r="R127" s="365"/>
      <c r="S127" s="365"/>
      <c r="T127" s="365"/>
      <c r="U127" s="365"/>
      <c r="V127" s="365"/>
      <c r="W127" s="365"/>
      <c r="X127" s="365"/>
      <c r="Y127" s="48"/>
      <c r="Z127" s="48"/>
    </row>
    <row r="128" spans="1:53" ht="16.5" hidden="1" customHeight="1" x14ac:dyDescent="0.25">
      <c r="A128" s="328" t="s">
        <v>228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17"/>
      <c r="Y128" s="301"/>
      <c r="Z128" s="301"/>
    </row>
    <row r="129" spans="1:53" ht="14.25" hidden="1" customHeight="1" x14ac:dyDescent="0.25">
      <c r="A129" s="341" t="s">
        <v>100</v>
      </c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17"/>
      <c r="M129" s="317"/>
      <c r="N129" s="317"/>
      <c r="O129" s="317"/>
      <c r="P129" s="317"/>
      <c r="Q129" s="317"/>
      <c r="R129" s="317"/>
      <c r="S129" s="317"/>
      <c r="T129" s="317"/>
      <c r="U129" s="317"/>
      <c r="V129" s="317"/>
      <c r="W129" s="317"/>
      <c r="X129" s="317"/>
      <c r="Y129" s="302"/>
      <c r="Z129" s="302"/>
    </row>
    <row r="130" spans="1:53" ht="27" hidden="1" customHeight="1" x14ac:dyDescent="0.25">
      <c r="A130" s="54" t="s">
        <v>229</v>
      </c>
      <c r="B130" s="54" t="s">
        <v>230</v>
      </c>
      <c r="C130" s="31">
        <v>4301011223</v>
      </c>
      <c r="D130" s="312">
        <v>4607091383423</v>
      </c>
      <c r="E130" s="313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4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4"/>
      <c r="P130" s="324"/>
      <c r="Q130" s="324"/>
      <c r="R130" s="313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231</v>
      </c>
      <c r="B131" s="54" t="s">
        <v>232</v>
      </c>
      <c r="C131" s="31">
        <v>4301011338</v>
      </c>
      <c r="D131" s="312">
        <v>4607091381405</v>
      </c>
      <c r="E131" s="313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4"/>
      <c r="P131" s="324"/>
      <c r="Q131" s="324"/>
      <c r="R131" s="313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hidden="1" customHeight="1" x14ac:dyDescent="0.25">
      <c r="A132" s="54" t="s">
        <v>233</v>
      </c>
      <c r="B132" s="54" t="s">
        <v>234</v>
      </c>
      <c r="C132" s="31">
        <v>4301011333</v>
      </c>
      <c r="D132" s="312">
        <v>4607091386516</v>
      </c>
      <c r="E132" s="313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3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4"/>
      <c r="P132" s="324"/>
      <c r="Q132" s="324"/>
      <c r="R132" s="313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idden="1" x14ac:dyDescent="0.2">
      <c r="A133" s="316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8"/>
      <c r="N133" s="336" t="s">
        <v>65</v>
      </c>
      <c r="O133" s="330"/>
      <c r="P133" s="330"/>
      <c r="Q133" s="330"/>
      <c r="R133" s="330"/>
      <c r="S133" s="330"/>
      <c r="T133" s="331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hidden="1" x14ac:dyDescent="0.2">
      <c r="A134" s="317"/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8"/>
      <c r="N134" s="336" t="s">
        <v>65</v>
      </c>
      <c r="O134" s="330"/>
      <c r="P134" s="330"/>
      <c r="Q134" s="330"/>
      <c r="R134" s="330"/>
      <c r="S134" s="330"/>
      <c r="T134" s="331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hidden="1" customHeight="1" x14ac:dyDescent="0.25">
      <c r="A135" s="328" t="s">
        <v>235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17"/>
      <c r="Y135" s="301"/>
      <c r="Z135" s="301"/>
    </row>
    <row r="136" spans="1:53" ht="14.25" hidden="1" customHeight="1" x14ac:dyDescent="0.25">
      <c r="A136" s="341" t="s">
        <v>59</v>
      </c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17"/>
      <c r="W136" s="317"/>
      <c r="X136" s="317"/>
      <c r="Y136" s="302"/>
      <c r="Z136" s="302"/>
    </row>
    <row r="137" spans="1:53" ht="16.5" hidden="1" customHeight="1" x14ac:dyDescent="0.25">
      <c r="A137" s="54" t="s">
        <v>236</v>
      </c>
      <c r="B137" s="54" t="s">
        <v>237</v>
      </c>
      <c r="C137" s="31">
        <v>4301031245</v>
      </c>
      <c r="D137" s="312">
        <v>4680115883963</v>
      </c>
      <c r="E137" s="313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530" t="s">
        <v>238</v>
      </c>
      <c r="O137" s="324"/>
      <c r="P137" s="324"/>
      <c r="Q137" s="324"/>
      <c r="R137" s="313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hidden="1" customHeight="1" x14ac:dyDescent="0.25">
      <c r="A138" s="54" t="s">
        <v>240</v>
      </c>
      <c r="B138" s="54" t="s">
        <v>241</v>
      </c>
      <c r="C138" s="31">
        <v>4301031191</v>
      </c>
      <c r="D138" s="312">
        <v>4680115880993</v>
      </c>
      <c r="E138" s="313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4"/>
      <c r="P138" s="324"/>
      <c r="Q138" s="324"/>
      <c r="R138" s="313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242</v>
      </c>
      <c r="B139" s="54" t="s">
        <v>243</v>
      </c>
      <c r="C139" s="31">
        <v>4301031204</v>
      </c>
      <c r="D139" s="312">
        <v>4680115881761</v>
      </c>
      <c r="E139" s="313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4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4"/>
      <c r="P139" s="324"/>
      <c r="Q139" s="324"/>
      <c r="R139" s="313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244</v>
      </c>
      <c r="B140" s="54" t="s">
        <v>245</v>
      </c>
      <c r="C140" s="31">
        <v>4301031201</v>
      </c>
      <c r="D140" s="312">
        <v>4680115881563</v>
      </c>
      <c r="E140" s="313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4"/>
      <c r="P140" s="324"/>
      <c r="Q140" s="324"/>
      <c r="R140" s="313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246</v>
      </c>
      <c r="B141" s="54" t="s">
        <v>247</v>
      </c>
      <c r="C141" s="31">
        <v>4301031199</v>
      </c>
      <c r="D141" s="312">
        <v>4680115880986</v>
      </c>
      <c r="E141" s="313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3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4"/>
      <c r="P141" s="324"/>
      <c r="Q141" s="324"/>
      <c r="R141" s="313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248</v>
      </c>
      <c r="B142" s="54" t="s">
        <v>249</v>
      </c>
      <c r="C142" s="31">
        <v>4301031190</v>
      </c>
      <c r="D142" s="312">
        <v>4680115880207</v>
      </c>
      <c r="E142" s="313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5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4"/>
      <c r="P142" s="324"/>
      <c r="Q142" s="324"/>
      <c r="R142" s="313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250</v>
      </c>
      <c r="B143" s="54" t="s">
        <v>251</v>
      </c>
      <c r="C143" s="31">
        <v>4301031205</v>
      </c>
      <c r="D143" s="312">
        <v>4680115881785</v>
      </c>
      <c r="E143" s="313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3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4"/>
      <c r="P143" s="324"/>
      <c r="Q143" s="324"/>
      <c r="R143" s="313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252</v>
      </c>
      <c r="B144" s="54" t="s">
        <v>253</v>
      </c>
      <c r="C144" s="31">
        <v>4301031202</v>
      </c>
      <c r="D144" s="312">
        <v>4680115881679</v>
      </c>
      <c r="E144" s="313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4"/>
      <c r="P144" s="324"/>
      <c r="Q144" s="324"/>
      <c r="R144" s="313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254</v>
      </c>
      <c r="B145" s="54" t="s">
        <v>255</v>
      </c>
      <c r="C145" s="31">
        <v>4301031158</v>
      </c>
      <c r="D145" s="312">
        <v>4680115880191</v>
      </c>
      <c r="E145" s="313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4"/>
      <c r="P145" s="324"/>
      <c r="Q145" s="324"/>
      <c r="R145" s="313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idden="1" x14ac:dyDescent="0.2">
      <c r="A146" s="316"/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8"/>
      <c r="N146" s="336" t="s">
        <v>65</v>
      </c>
      <c r="O146" s="330"/>
      <c r="P146" s="330"/>
      <c r="Q146" s="330"/>
      <c r="R146" s="330"/>
      <c r="S146" s="330"/>
      <c r="T146" s="331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hidden="1" x14ac:dyDescent="0.2">
      <c r="A147" s="317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8"/>
      <c r="N147" s="336" t="s">
        <v>65</v>
      </c>
      <c r="O147" s="330"/>
      <c r="P147" s="330"/>
      <c r="Q147" s="330"/>
      <c r="R147" s="330"/>
      <c r="S147" s="330"/>
      <c r="T147" s="331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hidden="1" customHeight="1" x14ac:dyDescent="0.25">
      <c r="A148" s="328" t="s">
        <v>256</v>
      </c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17"/>
      <c r="M148" s="317"/>
      <c r="N148" s="317"/>
      <c r="O148" s="317"/>
      <c r="P148" s="317"/>
      <c r="Q148" s="317"/>
      <c r="R148" s="317"/>
      <c r="S148" s="317"/>
      <c r="T148" s="317"/>
      <c r="U148" s="317"/>
      <c r="V148" s="317"/>
      <c r="W148" s="317"/>
      <c r="X148" s="317"/>
      <c r="Y148" s="301"/>
      <c r="Z148" s="301"/>
    </row>
    <row r="149" spans="1:53" ht="14.25" hidden="1" customHeight="1" x14ac:dyDescent="0.25">
      <c r="A149" s="341" t="s">
        <v>100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17"/>
      <c r="Y149" s="302"/>
      <c r="Z149" s="302"/>
    </row>
    <row r="150" spans="1:53" ht="16.5" hidden="1" customHeight="1" x14ac:dyDescent="0.25">
      <c r="A150" s="54" t="s">
        <v>257</v>
      </c>
      <c r="B150" s="54" t="s">
        <v>258</v>
      </c>
      <c r="C150" s="31">
        <v>4301011450</v>
      </c>
      <c r="D150" s="312">
        <v>4680115881402</v>
      </c>
      <c r="E150" s="313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5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4"/>
      <c r="P150" s="324"/>
      <c r="Q150" s="324"/>
      <c r="R150" s="313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hidden="1" customHeight="1" x14ac:dyDescent="0.25">
      <c r="A151" s="54" t="s">
        <v>259</v>
      </c>
      <c r="B151" s="54" t="s">
        <v>260</v>
      </c>
      <c r="C151" s="31">
        <v>4301011454</v>
      </c>
      <c r="D151" s="312">
        <v>4680115881396</v>
      </c>
      <c r="E151" s="313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3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4"/>
      <c r="P151" s="324"/>
      <c r="Q151" s="324"/>
      <c r="R151" s="313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hidden="1" x14ac:dyDescent="0.2">
      <c r="A152" s="316"/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8"/>
      <c r="N152" s="336" t="s">
        <v>65</v>
      </c>
      <c r="O152" s="330"/>
      <c r="P152" s="330"/>
      <c r="Q152" s="330"/>
      <c r="R152" s="330"/>
      <c r="S152" s="330"/>
      <c r="T152" s="331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hidden="1" x14ac:dyDescent="0.2">
      <c r="A153" s="317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17"/>
      <c r="M153" s="318"/>
      <c r="N153" s="336" t="s">
        <v>65</v>
      </c>
      <c r="O153" s="330"/>
      <c r="P153" s="330"/>
      <c r="Q153" s="330"/>
      <c r="R153" s="330"/>
      <c r="S153" s="330"/>
      <c r="T153" s="331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hidden="1" customHeight="1" x14ac:dyDescent="0.25">
      <c r="A154" s="341" t="s">
        <v>94</v>
      </c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17"/>
      <c r="M154" s="317"/>
      <c r="N154" s="317"/>
      <c r="O154" s="317"/>
      <c r="P154" s="317"/>
      <c r="Q154" s="317"/>
      <c r="R154" s="317"/>
      <c r="S154" s="317"/>
      <c r="T154" s="317"/>
      <c r="U154" s="317"/>
      <c r="V154" s="317"/>
      <c r="W154" s="317"/>
      <c r="X154" s="317"/>
      <c r="Y154" s="302"/>
      <c r="Z154" s="302"/>
    </row>
    <row r="155" spans="1:53" ht="16.5" hidden="1" customHeight="1" x14ac:dyDescent="0.25">
      <c r="A155" s="54" t="s">
        <v>261</v>
      </c>
      <c r="B155" s="54" t="s">
        <v>262</v>
      </c>
      <c r="C155" s="31">
        <v>4301020262</v>
      </c>
      <c r="D155" s="312">
        <v>4680115882935</v>
      </c>
      <c r="E155" s="313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626" t="s">
        <v>263</v>
      </c>
      <c r="O155" s="324"/>
      <c r="P155" s="324"/>
      <c r="Q155" s="324"/>
      <c r="R155" s="313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hidden="1" customHeight="1" x14ac:dyDescent="0.25">
      <c r="A156" s="54" t="s">
        <v>264</v>
      </c>
      <c r="B156" s="54" t="s">
        <v>265</v>
      </c>
      <c r="C156" s="31">
        <v>4301020220</v>
      </c>
      <c r="D156" s="312">
        <v>4680115880764</v>
      </c>
      <c r="E156" s="313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3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4"/>
      <c r="P156" s="324"/>
      <c r="Q156" s="324"/>
      <c r="R156" s="313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hidden="1" x14ac:dyDescent="0.2">
      <c r="A157" s="316"/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8"/>
      <c r="N157" s="336" t="s">
        <v>65</v>
      </c>
      <c r="O157" s="330"/>
      <c r="P157" s="330"/>
      <c r="Q157" s="330"/>
      <c r="R157" s="330"/>
      <c r="S157" s="330"/>
      <c r="T157" s="331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hidden="1" x14ac:dyDescent="0.2">
      <c r="A158" s="317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17"/>
      <c r="M158" s="318"/>
      <c r="N158" s="336" t="s">
        <v>65</v>
      </c>
      <c r="O158" s="330"/>
      <c r="P158" s="330"/>
      <c r="Q158" s="330"/>
      <c r="R158" s="330"/>
      <c r="S158" s="330"/>
      <c r="T158" s="331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hidden="1" customHeight="1" x14ac:dyDescent="0.25">
      <c r="A159" s="341" t="s">
        <v>59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02"/>
      <c r="Z159" s="302"/>
    </row>
    <row r="160" spans="1:53" ht="27" hidden="1" customHeight="1" x14ac:dyDescent="0.25">
      <c r="A160" s="54" t="s">
        <v>266</v>
      </c>
      <c r="B160" s="54" t="s">
        <v>267</v>
      </c>
      <c r="C160" s="31">
        <v>4301031224</v>
      </c>
      <c r="D160" s="312">
        <v>4680115882683</v>
      </c>
      <c r="E160" s="313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3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4"/>
      <c r="P160" s="324"/>
      <c r="Q160" s="324"/>
      <c r="R160" s="313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268</v>
      </c>
      <c r="B161" s="54" t="s">
        <v>269</v>
      </c>
      <c r="C161" s="31">
        <v>4301031230</v>
      </c>
      <c r="D161" s="312">
        <v>4680115882690</v>
      </c>
      <c r="E161" s="313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4"/>
      <c r="P161" s="324"/>
      <c r="Q161" s="324"/>
      <c r="R161" s="313"/>
      <c r="S161" s="34"/>
      <c r="T161" s="34"/>
      <c r="U161" s="35" t="s">
        <v>64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270</v>
      </c>
      <c r="B162" s="54" t="s">
        <v>271</v>
      </c>
      <c r="C162" s="31">
        <v>4301031220</v>
      </c>
      <c r="D162" s="312">
        <v>4680115882669</v>
      </c>
      <c r="E162" s="313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4"/>
      <c r="P162" s="324"/>
      <c r="Q162" s="324"/>
      <c r="R162" s="313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272</v>
      </c>
      <c r="B163" s="54" t="s">
        <v>273</v>
      </c>
      <c r="C163" s="31">
        <v>4301031221</v>
      </c>
      <c r="D163" s="312">
        <v>4680115882676</v>
      </c>
      <c r="E163" s="313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5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4"/>
      <c r="P163" s="324"/>
      <c r="Q163" s="324"/>
      <c r="R163" s="313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idden="1" x14ac:dyDescent="0.2">
      <c r="A164" s="316"/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8"/>
      <c r="N164" s="336" t="s">
        <v>65</v>
      </c>
      <c r="O164" s="330"/>
      <c r="P164" s="330"/>
      <c r="Q164" s="330"/>
      <c r="R164" s="330"/>
      <c r="S164" s="330"/>
      <c r="T164" s="331"/>
      <c r="U164" s="37" t="s">
        <v>66</v>
      </c>
      <c r="V164" s="308">
        <f>IFERROR(V160/H160,"0")+IFERROR(V161/H161,"0")+IFERROR(V162/H162,"0")+IFERROR(V163/H163,"0")</f>
        <v>0</v>
      </c>
      <c r="W164" s="308">
        <f>IFERROR(W160/H160,"0")+IFERROR(W161/H161,"0")+IFERROR(W162/H162,"0")+IFERROR(W163/H163,"0")</f>
        <v>0</v>
      </c>
      <c r="X164" s="308">
        <f>IFERROR(IF(X160="",0,X160),"0")+IFERROR(IF(X161="",0,X161),"0")+IFERROR(IF(X162="",0,X162),"0")+IFERROR(IF(X163="",0,X163),"0")</f>
        <v>0</v>
      </c>
      <c r="Y164" s="309"/>
      <c r="Z164" s="309"/>
    </row>
    <row r="165" spans="1:53" hidden="1" x14ac:dyDescent="0.2">
      <c r="A165" s="317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17"/>
      <c r="M165" s="318"/>
      <c r="N165" s="336" t="s">
        <v>65</v>
      </c>
      <c r="O165" s="330"/>
      <c r="P165" s="330"/>
      <c r="Q165" s="330"/>
      <c r="R165" s="330"/>
      <c r="S165" s="330"/>
      <c r="T165" s="331"/>
      <c r="U165" s="37" t="s">
        <v>64</v>
      </c>
      <c r="V165" s="308">
        <f>IFERROR(SUM(V160:V163),"0")</f>
        <v>0</v>
      </c>
      <c r="W165" s="308">
        <f>IFERROR(SUM(W160:W163),"0")</f>
        <v>0</v>
      </c>
      <c r="X165" s="37"/>
      <c r="Y165" s="309"/>
      <c r="Z165" s="309"/>
    </row>
    <row r="166" spans="1:53" ht="14.25" hidden="1" customHeight="1" x14ac:dyDescent="0.25">
      <c r="A166" s="341" t="s">
        <v>67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02"/>
      <c r="Z166" s="302"/>
    </row>
    <row r="167" spans="1:53" ht="27" hidden="1" customHeight="1" x14ac:dyDescent="0.25">
      <c r="A167" s="54" t="s">
        <v>274</v>
      </c>
      <c r="B167" s="54" t="s">
        <v>275</v>
      </c>
      <c r="C167" s="31">
        <v>4301051409</v>
      </c>
      <c r="D167" s="312">
        <v>4680115881556</v>
      </c>
      <c r="E167" s="313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4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4"/>
      <c r="P167" s="324"/>
      <c r="Q167" s="324"/>
      <c r="R167" s="313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hidden="1" customHeight="1" x14ac:dyDescent="0.25">
      <c r="A168" s="54" t="s">
        <v>276</v>
      </c>
      <c r="B168" s="54" t="s">
        <v>277</v>
      </c>
      <c r="C168" s="31">
        <v>4301051538</v>
      </c>
      <c r="D168" s="312">
        <v>4680115880573</v>
      </c>
      <c r="E168" s="313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92" t="s">
        <v>278</v>
      </c>
      <c r="O168" s="324"/>
      <c r="P168" s="324"/>
      <c r="Q168" s="324"/>
      <c r="R168" s="313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279</v>
      </c>
      <c r="B169" s="54" t="s">
        <v>280</v>
      </c>
      <c r="C169" s="31">
        <v>4301051408</v>
      </c>
      <c r="D169" s="312">
        <v>4680115881594</v>
      </c>
      <c r="E169" s="313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4"/>
      <c r="P169" s="324"/>
      <c r="Q169" s="324"/>
      <c r="R169" s="313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hidden="1" customHeight="1" x14ac:dyDescent="0.25">
      <c r="A170" s="54" t="s">
        <v>281</v>
      </c>
      <c r="B170" s="54" t="s">
        <v>282</v>
      </c>
      <c r="C170" s="31">
        <v>4301051505</v>
      </c>
      <c r="D170" s="312">
        <v>4680115881587</v>
      </c>
      <c r="E170" s="313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630" t="s">
        <v>283</v>
      </c>
      <c r="O170" s="324"/>
      <c r="P170" s="324"/>
      <c r="Q170" s="324"/>
      <c r="R170" s="313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hidden="1" customHeight="1" x14ac:dyDescent="0.25">
      <c r="A171" s="54" t="s">
        <v>284</v>
      </c>
      <c r="B171" s="54" t="s">
        <v>285</v>
      </c>
      <c r="C171" s="31">
        <v>4301051380</v>
      </c>
      <c r="D171" s="312">
        <v>4680115880962</v>
      </c>
      <c r="E171" s="313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4"/>
      <c r="P171" s="324"/>
      <c r="Q171" s="324"/>
      <c r="R171" s="313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286</v>
      </c>
      <c r="B172" s="54" t="s">
        <v>287</v>
      </c>
      <c r="C172" s="31">
        <v>4301051411</v>
      </c>
      <c r="D172" s="312">
        <v>4680115881617</v>
      </c>
      <c r="E172" s="313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6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4"/>
      <c r="P172" s="324"/>
      <c r="Q172" s="324"/>
      <c r="R172" s="313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288</v>
      </c>
      <c r="B173" s="54" t="s">
        <v>289</v>
      </c>
      <c r="C173" s="31">
        <v>4301051487</v>
      </c>
      <c r="D173" s="312">
        <v>4680115881228</v>
      </c>
      <c r="E173" s="313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594" t="s">
        <v>290</v>
      </c>
      <c r="O173" s="324"/>
      <c r="P173" s="324"/>
      <c r="Q173" s="324"/>
      <c r="R173" s="313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291</v>
      </c>
      <c r="B174" s="54" t="s">
        <v>292</v>
      </c>
      <c r="C174" s="31">
        <v>4301051506</v>
      </c>
      <c r="D174" s="312">
        <v>4680115881037</v>
      </c>
      <c r="E174" s="313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513" t="s">
        <v>293</v>
      </c>
      <c r="O174" s="324"/>
      <c r="P174" s="324"/>
      <c r="Q174" s="324"/>
      <c r="R174" s="313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4301051384</v>
      </c>
      <c r="D175" s="312">
        <v>4680115881211</v>
      </c>
      <c r="E175" s="313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6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4"/>
      <c r="P175" s="324"/>
      <c r="Q175" s="324"/>
      <c r="R175" s="313"/>
      <c r="S175" s="34"/>
      <c r="T175" s="34"/>
      <c r="U175" s="35" t="s">
        <v>64</v>
      </c>
      <c r="V175" s="306">
        <v>0</v>
      </c>
      <c r="W175" s="307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4301051378</v>
      </c>
      <c r="D176" s="312">
        <v>4680115881020</v>
      </c>
      <c r="E176" s="313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4"/>
      <c r="P176" s="324"/>
      <c r="Q176" s="324"/>
      <c r="R176" s="313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4301051407</v>
      </c>
      <c r="D177" s="312">
        <v>4680115882195</v>
      </c>
      <c r="E177" s="313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4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4"/>
      <c r="P177" s="324"/>
      <c r="Q177" s="324"/>
      <c r="R177" s="313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300</v>
      </c>
      <c r="B178" s="54" t="s">
        <v>301</v>
      </c>
      <c r="C178" s="31">
        <v>4301051479</v>
      </c>
      <c r="D178" s="312">
        <v>4680115882607</v>
      </c>
      <c r="E178" s="313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60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4"/>
      <c r="P178" s="324"/>
      <c r="Q178" s="324"/>
      <c r="R178" s="313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302</v>
      </c>
      <c r="B179" s="54" t="s">
        <v>303</v>
      </c>
      <c r="C179" s="31">
        <v>4301051468</v>
      </c>
      <c r="D179" s="312">
        <v>4680115880092</v>
      </c>
      <c r="E179" s="313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4"/>
      <c r="P179" s="324"/>
      <c r="Q179" s="324"/>
      <c r="R179" s="313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4301051469</v>
      </c>
      <c r="D180" s="312">
        <v>4680115880221</v>
      </c>
      <c r="E180" s="313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3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4"/>
      <c r="P180" s="324"/>
      <c r="Q180" s="324"/>
      <c r="R180" s="313"/>
      <c r="S180" s="34"/>
      <c r="T180" s="34"/>
      <c r="U180" s="35" t="s">
        <v>64</v>
      </c>
      <c r="V180" s="306">
        <v>0</v>
      </c>
      <c r="W180" s="307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306</v>
      </c>
      <c r="B181" s="54" t="s">
        <v>307</v>
      </c>
      <c r="C181" s="31">
        <v>4301051523</v>
      </c>
      <c r="D181" s="312">
        <v>4680115882942</v>
      </c>
      <c r="E181" s="313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62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4"/>
      <c r="P181" s="324"/>
      <c r="Q181" s="324"/>
      <c r="R181" s="313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308</v>
      </c>
      <c r="B182" s="54" t="s">
        <v>309</v>
      </c>
      <c r="C182" s="31">
        <v>4301051326</v>
      </c>
      <c r="D182" s="312">
        <v>4680115880504</v>
      </c>
      <c r="E182" s="313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4"/>
      <c r="P182" s="324"/>
      <c r="Q182" s="324"/>
      <c r="R182" s="313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310</v>
      </c>
      <c r="B183" s="54" t="s">
        <v>311</v>
      </c>
      <c r="C183" s="31">
        <v>4301051410</v>
      </c>
      <c r="D183" s="312">
        <v>4680115882164</v>
      </c>
      <c r="E183" s="313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4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4"/>
      <c r="P183" s="324"/>
      <c r="Q183" s="324"/>
      <c r="R183" s="313"/>
      <c r="S183" s="34"/>
      <c r="T183" s="34"/>
      <c r="U183" s="35" t="s">
        <v>64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idden="1" x14ac:dyDescent="0.2">
      <c r="A184" s="31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8"/>
      <c r="N184" s="336" t="s">
        <v>65</v>
      </c>
      <c r="O184" s="330"/>
      <c r="P184" s="330"/>
      <c r="Q184" s="330"/>
      <c r="R184" s="330"/>
      <c r="S184" s="330"/>
      <c r="T184" s="331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9"/>
      <c r="Z184" s="309"/>
    </row>
    <row r="185" spans="1:53" hidden="1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17"/>
      <c r="M185" s="318"/>
      <c r="N185" s="336" t="s">
        <v>65</v>
      </c>
      <c r="O185" s="330"/>
      <c r="P185" s="330"/>
      <c r="Q185" s="330"/>
      <c r="R185" s="330"/>
      <c r="S185" s="330"/>
      <c r="T185" s="331"/>
      <c r="U185" s="37" t="s">
        <v>64</v>
      </c>
      <c r="V185" s="308">
        <f>IFERROR(SUM(V167:V183),"0")</f>
        <v>0</v>
      </c>
      <c r="W185" s="308">
        <f>IFERROR(SUM(W167:W183),"0")</f>
        <v>0</v>
      </c>
      <c r="X185" s="37"/>
      <c r="Y185" s="309"/>
      <c r="Z185" s="309"/>
    </row>
    <row r="186" spans="1:53" ht="14.25" hidden="1" customHeight="1" x14ac:dyDescent="0.25">
      <c r="A186" s="341" t="s">
        <v>206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17"/>
      <c r="Y186" s="302"/>
      <c r="Z186" s="302"/>
    </row>
    <row r="187" spans="1:53" ht="16.5" hidden="1" customHeight="1" x14ac:dyDescent="0.25">
      <c r="A187" s="54" t="s">
        <v>312</v>
      </c>
      <c r="B187" s="54" t="s">
        <v>313</v>
      </c>
      <c r="C187" s="31">
        <v>4301060360</v>
      </c>
      <c r="D187" s="312">
        <v>4680115882874</v>
      </c>
      <c r="E187" s="313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453" t="s">
        <v>314</v>
      </c>
      <c r="O187" s="324"/>
      <c r="P187" s="324"/>
      <c r="Q187" s="324"/>
      <c r="R187" s="313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hidden="1" customHeight="1" x14ac:dyDescent="0.25">
      <c r="A188" s="54" t="s">
        <v>315</v>
      </c>
      <c r="B188" s="54" t="s">
        <v>316</v>
      </c>
      <c r="C188" s="31">
        <v>4301060359</v>
      </c>
      <c r="D188" s="312">
        <v>4680115884434</v>
      </c>
      <c r="E188" s="313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438" t="s">
        <v>317</v>
      </c>
      <c r="O188" s="324"/>
      <c r="P188" s="324"/>
      <c r="Q188" s="324"/>
      <c r="R188" s="313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hidden="1" customHeight="1" x14ac:dyDescent="0.25">
      <c r="A189" s="54" t="s">
        <v>318</v>
      </c>
      <c r="B189" s="54" t="s">
        <v>319</v>
      </c>
      <c r="C189" s="31">
        <v>4301060338</v>
      </c>
      <c r="D189" s="312">
        <v>4680115880801</v>
      </c>
      <c r="E189" s="313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38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4"/>
      <c r="P189" s="324"/>
      <c r="Q189" s="324"/>
      <c r="R189" s="313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hidden="1" customHeight="1" x14ac:dyDescent="0.25">
      <c r="A190" s="54" t="s">
        <v>320</v>
      </c>
      <c r="B190" s="54" t="s">
        <v>321</v>
      </c>
      <c r="C190" s="31">
        <v>4301060339</v>
      </c>
      <c r="D190" s="312">
        <v>4680115880818</v>
      </c>
      <c r="E190" s="313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4"/>
      <c r="P190" s="324"/>
      <c r="Q190" s="324"/>
      <c r="R190" s="313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idden="1" x14ac:dyDescent="0.2">
      <c r="A191" s="316"/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8"/>
      <c r="N191" s="336" t="s">
        <v>65</v>
      </c>
      <c r="O191" s="330"/>
      <c r="P191" s="330"/>
      <c r="Q191" s="330"/>
      <c r="R191" s="330"/>
      <c r="S191" s="330"/>
      <c r="T191" s="331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hidden="1" x14ac:dyDescent="0.2">
      <c r="A192" s="317"/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8"/>
      <c r="N192" s="336" t="s">
        <v>65</v>
      </c>
      <c r="O192" s="330"/>
      <c r="P192" s="330"/>
      <c r="Q192" s="330"/>
      <c r="R192" s="330"/>
      <c r="S192" s="330"/>
      <c r="T192" s="331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hidden="1" customHeight="1" x14ac:dyDescent="0.25">
      <c r="A193" s="328" t="s">
        <v>322</v>
      </c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17"/>
      <c r="N193" s="317"/>
      <c r="O193" s="317"/>
      <c r="P193" s="317"/>
      <c r="Q193" s="317"/>
      <c r="R193" s="317"/>
      <c r="S193" s="317"/>
      <c r="T193" s="317"/>
      <c r="U193" s="317"/>
      <c r="V193" s="317"/>
      <c r="W193" s="317"/>
      <c r="X193" s="317"/>
      <c r="Y193" s="301"/>
      <c r="Z193" s="301"/>
    </row>
    <row r="194" spans="1:53" ht="14.25" hidden="1" customHeight="1" x14ac:dyDescent="0.25">
      <c r="A194" s="341" t="s">
        <v>59</v>
      </c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17"/>
      <c r="M194" s="317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302"/>
      <c r="Z194" s="302"/>
    </row>
    <row r="195" spans="1:53" ht="27" hidden="1" customHeight="1" x14ac:dyDescent="0.25">
      <c r="A195" s="54" t="s">
        <v>323</v>
      </c>
      <c r="B195" s="54" t="s">
        <v>324</v>
      </c>
      <c r="C195" s="31">
        <v>4301031151</v>
      </c>
      <c r="D195" s="312">
        <v>4607091389845</v>
      </c>
      <c r="E195" s="313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5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24"/>
      <c r="P195" s="324"/>
      <c r="Q195" s="324"/>
      <c r="R195" s="313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hidden="1" x14ac:dyDescent="0.2">
      <c r="A196" s="316"/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8"/>
      <c r="N196" s="336" t="s">
        <v>65</v>
      </c>
      <c r="O196" s="330"/>
      <c r="P196" s="330"/>
      <c r="Q196" s="330"/>
      <c r="R196" s="330"/>
      <c r="S196" s="330"/>
      <c r="T196" s="331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hidden="1" x14ac:dyDescent="0.2">
      <c r="A197" s="317"/>
      <c r="B197" s="317"/>
      <c r="C197" s="317"/>
      <c r="D197" s="317"/>
      <c r="E197" s="317"/>
      <c r="F197" s="317"/>
      <c r="G197" s="317"/>
      <c r="H197" s="317"/>
      <c r="I197" s="317"/>
      <c r="J197" s="317"/>
      <c r="K197" s="317"/>
      <c r="L197" s="317"/>
      <c r="M197" s="318"/>
      <c r="N197" s="336" t="s">
        <v>65</v>
      </c>
      <c r="O197" s="330"/>
      <c r="P197" s="330"/>
      <c r="Q197" s="330"/>
      <c r="R197" s="330"/>
      <c r="S197" s="330"/>
      <c r="T197" s="331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hidden="1" customHeight="1" x14ac:dyDescent="0.25">
      <c r="A198" s="328" t="s">
        <v>325</v>
      </c>
      <c r="B198" s="317"/>
      <c r="C198" s="317"/>
      <c r="D198" s="317"/>
      <c r="E198" s="317"/>
      <c r="F198" s="317"/>
      <c r="G198" s="317"/>
      <c r="H198" s="317"/>
      <c r="I198" s="317"/>
      <c r="J198" s="317"/>
      <c r="K198" s="317"/>
      <c r="L198" s="317"/>
      <c r="M198" s="317"/>
      <c r="N198" s="317"/>
      <c r="O198" s="317"/>
      <c r="P198" s="317"/>
      <c r="Q198" s="317"/>
      <c r="R198" s="317"/>
      <c r="S198" s="317"/>
      <c r="T198" s="317"/>
      <c r="U198" s="317"/>
      <c r="V198" s="317"/>
      <c r="W198" s="317"/>
      <c r="X198" s="317"/>
      <c r="Y198" s="301"/>
      <c r="Z198" s="301"/>
    </row>
    <row r="199" spans="1:53" ht="14.25" hidden="1" customHeight="1" x14ac:dyDescent="0.25">
      <c r="A199" s="341" t="s">
        <v>100</v>
      </c>
      <c r="B199" s="317"/>
      <c r="C199" s="317"/>
      <c r="D199" s="317"/>
      <c r="E199" s="317"/>
      <c r="F199" s="317"/>
      <c r="G199" s="317"/>
      <c r="H199" s="317"/>
      <c r="I199" s="317"/>
      <c r="J199" s="317"/>
      <c r="K199" s="317"/>
      <c r="L199" s="317"/>
      <c r="M199" s="317"/>
      <c r="N199" s="317"/>
      <c r="O199" s="317"/>
      <c r="P199" s="317"/>
      <c r="Q199" s="317"/>
      <c r="R199" s="317"/>
      <c r="S199" s="317"/>
      <c r="T199" s="317"/>
      <c r="U199" s="317"/>
      <c r="V199" s="317"/>
      <c r="W199" s="317"/>
      <c r="X199" s="317"/>
      <c r="Y199" s="302"/>
      <c r="Z199" s="302"/>
    </row>
    <row r="200" spans="1:53" ht="27" hidden="1" customHeight="1" x14ac:dyDescent="0.25">
      <c r="A200" s="54" t="s">
        <v>326</v>
      </c>
      <c r="B200" s="54" t="s">
        <v>327</v>
      </c>
      <c r="C200" s="31">
        <v>4301011346</v>
      </c>
      <c r="D200" s="312">
        <v>4607091387445</v>
      </c>
      <c r="E200" s="313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24"/>
      <c r="P200" s="324"/>
      <c r="Q200" s="324"/>
      <c r="R200" s="313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329</v>
      </c>
      <c r="C201" s="31">
        <v>4301011362</v>
      </c>
      <c r="D201" s="312">
        <v>4607091386004</v>
      </c>
      <c r="E201" s="313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4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4"/>
      <c r="P201" s="324"/>
      <c r="Q201" s="324"/>
      <c r="R201" s="313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328</v>
      </c>
      <c r="B202" s="54" t="s">
        <v>330</v>
      </c>
      <c r="C202" s="31">
        <v>4301011308</v>
      </c>
      <c r="D202" s="312">
        <v>4607091386004</v>
      </c>
      <c r="E202" s="313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4"/>
      <c r="P202" s="324"/>
      <c r="Q202" s="324"/>
      <c r="R202" s="313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331</v>
      </c>
      <c r="B203" s="54" t="s">
        <v>332</v>
      </c>
      <c r="C203" s="31">
        <v>4301011347</v>
      </c>
      <c r="D203" s="312">
        <v>4607091386073</v>
      </c>
      <c r="E203" s="313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41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24"/>
      <c r="P203" s="324"/>
      <c r="Q203" s="324"/>
      <c r="R203" s="313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334</v>
      </c>
      <c r="C204" s="31">
        <v>4301011395</v>
      </c>
      <c r="D204" s="312">
        <v>4607091387322</v>
      </c>
      <c r="E204" s="313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3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4"/>
      <c r="P204" s="324"/>
      <c r="Q204" s="324"/>
      <c r="R204" s="313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333</v>
      </c>
      <c r="B205" s="54" t="s">
        <v>335</v>
      </c>
      <c r="C205" s="31">
        <v>4301010928</v>
      </c>
      <c r="D205" s="312">
        <v>4607091387322</v>
      </c>
      <c r="E205" s="313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4"/>
      <c r="P205" s="324"/>
      <c r="Q205" s="324"/>
      <c r="R205" s="313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336</v>
      </c>
      <c r="B206" s="54" t="s">
        <v>337</v>
      </c>
      <c r="C206" s="31">
        <v>4301011311</v>
      </c>
      <c r="D206" s="312">
        <v>4607091387377</v>
      </c>
      <c r="E206" s="313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24"/>
      <c r="P206" s="324"/>
      <c r="Q206" s="324"/>
      <c r="R206" s="313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338</v>
      </c>
      <c r="B207" s="54" t="s">
        <v>339</v>
      </c>
      <c r="C207" s="31">
        <v>4301010945</v>
      </c>
      <c r="D207" s="312">
        <v>4607091387353</v>
      </c>
      <c r="E207" s="313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5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24"/>
      <c r="P207" s="324"/>
      <c r="Q207" s="324"/>
      <c r="R207" s="313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340</v>
      </c>
      <c r="B208" s="54" t="s">
        <v>341</v>
      </c>
      <c r="C208" s="31">
        <v>4301011328</v>
      </c>
      <c r="D208" s="312">
        <v>4607091386011</v>
      </c>
      <c r="E208" s="313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4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24"/>
      <c r="P208" s="324"/>
      <c r="Q208" s="324"/>
      <c r="R208" s="313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342</v>
      </c>
      <c r="B209" s="54" t="s">
        <v>343</v>
      </c>
      <c r="C209" s="31">
        <v>4301011329</v>
      </c>
      <c r="D209" s="312">
        <v>4607091387308</v>
      </c>
      <c r="E209" s="313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4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24"/>
      <c r="P209" s="324"/>
      <c r="Q209" s="324"/>
      <c r="R209" s="313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344</v>
      </c>
      <c r="B210" s="54" t="s">
        <v>345</v>
      </c>
      <c r="C210" s="31">
        <v>4301011049</v>
      </c>
      <c r="D210" s="312">
        <v>4607091387339</v>
      </c>
      <c r="E210" s="313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24"/>
      <c r="P210" s="324"/>
      <c r="Q210" s="324"/>
      <c r="R210" s="313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347</v>
      </c>
      <c r="C211" s="31">
        <v>4301011433</v>
      </c>
      <c r="D211" s="312">
        <v>4680115882638</v>
      </c>
      <c r="E211" s="313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4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24"/>
      <c r="P211" s="324"/>
      <c r="Q211" s="324"/>
      <c r="R211" s="313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348</v>
      </c>
      <c r="B212" s="54" t="s">
        <v>349</v>
      </c>
      <c r="C212" s="31">
        <v>4301011573</v>
      </c>
      <c r="D212" s="312">
        <v>4680115881938</v>
      </c>
      <c r="E212" s="313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24"/>
      <c r="P212" s="324"/>
      <c r="Q212" s="324"/>
      <c r="R212" s="313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350</v>
      </c>
      <c r="B213" s="54" t="s">
        <v>351</v>
      </c>
      <c r="C213" s="31">
        <v>4301010944</v>
      </c>
      <c r="D213" s="312">
        <v>4607091387346</v>
      </c>
      <c r="E213" s="313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24"/>
      <c r="P213" s="324"/>
      <c r="Q213" s="324"/>
      <c r="R213" s="313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hidden="1" x14ac:dyDescent="0.2">
      <c r="A214" s="316"/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8"/>
      <c r="N214" s="336" t="s">
        <v>65</v>
      </c>
      <c r="O214" s="330"/>
      <c r="P214" s="330"/>
      <c r="Q214" s="330"/>
      <c r="R214" s="330"/>
      <c r="S214" s="330"/>
      <c r="T214" s="331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hidden="1" x14ac:dyDescent="0.2">
      <c r="A215" s="317"/>
      <c r="B215" s="317"/>
      <c r="C215" s="317"/>
      <c r="D215" s="317"/>
      <c r="E215" s="317"/>
      <c r="F215" s="317"/>
      <c r="G215" s="317"/>
      <c r="H215" s="317"/>
      <c r="I215" s="317"/>
      <c r="J215" s="317"/>
      <c r="K215" s="317"/>
      <c r="L215" s="317"/>
      <c r="M215" s="318"/>
      <c r="N215" s="336" t="s">
        <v>65</v>
      </c>
      <c r="O215" s="330"/>
      <c r="P215" s="330"/>
      <c r="Q215" s="330"/>
      <c r="R215" s="330"/>
      <c r="S215" s="330"/>
      <c r="T215" s="331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hidden="1" customHeight="1" x14ac:dyDescent="0.25">
      <c r="A216" s="341" t="s">
        <v>94</v>
      </c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17"/>
      <c r="M216" s="317"/>
      <c r="N216" s="317"/>
      <c r="O216" s="317"/>
      <c r="P216" s="317"/>
      <c r="Q216" s="317"/>
      <c r="R216" s="317"/>
      <c r="S216" s="317"/>
      <c r="T216" s="317"/>
      <c r="U216" s="317"/>
      <c r="V216" s="317"/>
      <c r="W216" s="317"/>
      <c r="X216" s="317"/>
      <c r="Y216" s="302"/>
      <c r="Z216" s="302"/>
    </row>
    <row r="217" spans="1:53" ht="27" hidden="1" customHeight="1" x14ac:dyDescent="0.25">
      <c r="A217" s="54" t="s">
        <v>352</v>
      </c>
      <c r="B217" s="54" t="s">
        <v>353</v>
      </c>
      <c r="C217" s="31">
        <v>4301020254</v>
      </c>
      <c r="D217" s="312">
        <v>4680115881914</v>
      </c>
      <c r="E217" s="313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3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4"/>
      <c r="P217" s="324"/>
      <c r="Q217" s="324"/>
      <c r="R217" s="313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6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8"/>
      <c r="N218" s="336" t="s">
        <v>65</v>
      </c>
      <c r="O218" s="330"/>
      <c r="P218" s="330"/>
      <c r="Q218" s="330"/>
      <c r="R218" s="330"/>
      <c r="S218" s="330"/>
      <c r="T218" s="331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hidden="1" x14ac:dyDescent="0.2">
      <c r="A219" s="317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8"/>
      <c r="N219" s="336" t="s">
        <v>65</v>
      </c>
      <c r="O219" s="330"/>
      <c r="P219" s="330"/>
      <c r="Q219" s="330"/>
      <c r="R219" s="330"/>
      <c r="S219" s="330"/>
      <c r="T219" s="331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hidden="1" customHeight="1" x14ac:dyDescent="0.25">
      <c r="A220" s="341" t="s">
        <v>59</v>
      </c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17"/>
      <c r="M220" s="317"/>
      <c r="N220" s="317"/>
      <c r="O220" s="317"/>
      <c r="P220" s="317"/>
      <c r="Q220" s="317"/>
      <c r="R220" s="317"/>
      <c r="S220" s="317"/>
      <c r="T220" s="317"/>
      <c r="U220" s="317"/>
      <c r="V220" s="317"/>
      <c r="W220" s="317"/>
      <c r="X220" s="317"/>
      <c r="Y220" s="302"/>
      <c r="Z220" s="302"/>
    </row>
    <row r="221" spans="1:53" ht="27" hidden="1" customHeight="1" x14ac:dyDescent="0.25">
      <c r="A221" s="54" t="s">
        <v>354</v>
      </c>
      <c r="B221" s="54" t="s">
        <v>355</v>
      </c>
      <c r="C221" s="31">
        <v>4301030878</v>
      </c>
      <c r="D221" s="312">
        <v>4607091387193</v>
      </c>
      <c r="E221" s="313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4"/>
      <c r="P221" s="324"/>
      <c r="Q221" s="324"/>
      <c r="R221" s="313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356</v>
      </c>
      <c r="B222" s="54" t="s">
        <v>357</v>
      </c>
      <c r="C222" s="31">
        <v>4301031153</v>
      </c>
      <c r="D222" s="312">
        <v>4607091387230</v>
      </c>
      <c r="E222" s="313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4"/>
      <c r="P222" s="324"/>
      <c r="Q222" s="324"/>
      <c r="R222" s="313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358</v>
      </c>
      <c r="B223" s="54" t="s">
        <v>359</v>
      </c>
      <c r="C223" s="31">
        <v>4301031152</v>
      </c>
      <c r="D223" s="312">
        <v>4607091387285</v>
      </c>
      <c r="E223" s="313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4"/>
      <c r="P223" s="324"/>
      <c r="Q223" s="324"/>
      <c r="R223" s="313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6"/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17"/>
      <c r="M224" s="318"/>
      <c r="N224" s="336" t="s">
        <v>65</v>
      </c>
      <c r="O224" s="330"/>
      <c r="P224" s="330"/>
      <c r="Q224" s="330"/>
      <c r="R224" s="330"/>
      <c r="S224" s="330"/>
      <c r="T224" s="331"/>
      <c r="U224" s="37" t="s">
        <v>66</v>
      </c>
      <c r="V224" s="308">
        <f>IFERROR(V221/H221,"0")+IFERROR(V222/H222,"0")+IFERROR(V223/H223,"0")</f>
        <v>0</v>
      </c>
      <c r="W224" s="308">
        <f>IFERROR(W221/H221,"0")+IFERROR(W222/H222,"0")+IFERROR(W223/H223,"0")</f>
        <v>0</v>
      </c>
      <c r="X224" s="308">
        <f>IFERROR(IF(X221="",0,X221),"0")+IFERROR(IF(X222="",0,X222),"0")+IFERROR(IF(X223="",0,X223),"0")</f>
        <v>0</v>
      </c>
      <c r="Y224" s="309"/>
      <c r="Z224" s="309"/>
    </row>
    <row r="225" spans="1:53" hidden="1" x14ac:dyDescent="0.2">
      <c r="A225" s="317"/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8"/>
      <c r="N225" s="336" t="s">
        <v>65</v>
      </c>
      <c r="O225" s="330"/>
      <c r="P225" s="330"/>
      <c r="Q225" s="330"/>
      <c r="R225" s="330"/>
      <c r="S225" s="330"/>
      <c r="T225" s="331"/>
      <c r="U225" s="37" t="s">
        <v>64</v>
      </c>
      <c r="V225" s="308">
        <f>IFERROR(SUM(V221:V223),"0")</f>
        <v>0</v>
      </c>
      <c r="W225" s="308">
        <f>IFERROR(SUM(W221:W223),"0")</f>
        <v>0</v>
      </c>
      <c r="X225" s="37"/>
      <c r="Y225" s="309"/>
      <c r="Z225" s="309"/>
    </row>
    <row r="226" spans="1:53" ht="14.25" hidden="1" customHeight="1" x14ac:dyDescent="0.25">
      <c r="A226" s="341" t="s">
        <v>67</v>
      </c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17"/>
      <c r="M226" s="317"/>
      <c r="N226" s="317"/>
      <c r="O226" s="317"/>
      <c r="P226" s="317"/>
      <c r="Q226" s="317"/>
      <c r="R226" s="317"/>
      <c r="S226" s="317"/>
      <c r="T226" s="317"/>
      <c r="U226" s="317"/>
      <c r="V226" s="317"/>
      <c r="W226" s="317"/>
      <c r="X226" s="317"/>
      <c r="Y226" s="302"/>
      <c r="Z226" s="302"/>
    </row>
    <row r="227" spans="1:53" ht="16.5" hidden="1" customHeight="1" x14ac:dyDescent="0.25">
      <c r="A227" s="54" t="s">
        <v>360</v>
      </c>
      <c r="B227" s="54" t="s">
        <v>361</v>
      </c>
      <c r="C227" s="31">
        <v>4301051100</v>
      </c>
      <c r="D227" s="312">
        <v>4607091387766</v>
      </c>
      <c r="E227" s="313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4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4"/>
      <c r="P227" s="324"/>
      <c r="Q227" s="324"/>
      <c r="R227" s="313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362</v>
      </c>
      <c r="B228" s="54" t="s">
        <v>363</v>
      </c>
      <c r="C228" s="31">
        <v>4301051116</v>
      </c>
      <c r="D228" s="312">
        <v>4607091387957</v>
      </c>
      <c r="E228" s="313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5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4"/>
      <c r="P228" s="324"/>
      <c r="Q228" s="324"/>
      <c r="R228" s="313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364</v>
      </c>
      <c r="B229" s="54" t="s">
        <v>365</v>
      </c>
      <c r="C229" s="31">
        <v>4301051115</v>
      </c>
      <c r="D229" s="312">
        <v>4607091387964</v>
      </c>
      <c r="E229" s="313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4"/>
      <c r="P229" s="324"/>
      <c r="Q229" s="324"/>
      <c r="R229" s="313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366</v>
      </c>
      <c r="B230" s="54" t="s">
        <v>367</v>
      </c>
      <c r="C230" s="31">
        <v>4301051461</v>
      </c>
      <c r="D230" s="312">
        <v>4680115883604</v>
      </c>
      <c r="E230" s="313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398" t="s">
        <v>368</v>
      </c>
      <c r="O230" s="324"/>
      <c r="P230" s="324"/>
      <c r="Q230" s="324"/>
      <c r="R230" s="313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369</v>
      </c>
      <c r="B231" s="54" t="s">
        <v>370</v>
      </c>
      <c r="C231" s="31">
        <v>4301051485</v>
      </c>
      <c r="D231" s="312">
        <v>4680115883567</v>
      </c>
      <c r="E231" s="313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527" t="s">
        <v>371</v>
      </c>
      <c r="O231" s="324"/>
      <c r="P231" s="324"/>
      <c r="Q231" s="324"/>
      <c r="R231" s="313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hidden="1" customHeight="1" x14ac:dyDescent="0.25">
      <c r="A232" s="54" t="s">
        <v>372</v>
      </c>
      <c r="B232" s="54" t="s">
        <v>373</v>
      </c>
      <c r="C232" s="31">
        <v>4301051134</v>
      </c>
      <c r="D232" s="312">
        <v>4607091381672</v>
      </c>
      <c r="E232" s="313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9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4"/>
      <c r="P232" s="324"/>
      <c r="Q232" s="324"/>
      <c r="R232" s="313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4301051130</v>
      </c>
      <c r="D233" s="312">
        <v>4607091387537</v>
      </c>
      <c r="E233" s="313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3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4"/>
      <c r="P233" s="324"/>
      <c r="Q233" s="324"/>
      <c r="R233" s="313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376</v>
      </c>
      <c r="B234" s="54" t="s">
        <v>377</v>
      </c>
      <c r="C234" s="31">
        <v>4301051132</v>
      </c>
      <c r="D234" s="312">
        <v>4607091387513</v>
      </c>
      <c r="E234" s="313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4"/>
      <c r="P234" s="324"/>
      <c r="Q234" s="324"/>
      <c r="R234" s="313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378</v>
      </c>
      <c r="B235" s="54" t="s">
        <v>379</v>
      </c>
      <c r="C235" s="31">
        <v>4301051277</v>
      </c>
      <c r="D235" s="312">
        <v>4680115880511</v>
      </c>
      <c r="E235" s="313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36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4"/>
      <c r="P235" s="324"/>
      <c r="Q235" s="324"/>
      <c r="R235" s="313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6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8"/>
      <c r="N236" s="336" t="s">
        <v>65</v>
      </c>
      <c r="O236" s="330"/>
      <c r="P236" s="330"/>
      <c r="Q236" s="330"/>
      <c r="R236" s="330"/>
      <c r="S236" s="330"/>
      <c r="T236" s="331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hidden="1" x14ac:dyDescent="0.2">
      <c r="A237" s="317"/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8"/>
      <c r="N237" s="336" t="s">
        <v>65</v>
      </c>
      <c r="O237" s="330"/>
      <c r="P237" s="330"/>
      <c r="Q237" s="330"/>
      <c r="R237" s="330"/>
      <c r="S237" s="330"/>
      <c r="T237" s="331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hidden="1" customHeight="1" x14ac:dyDescent="0.25">
      <c r="A238" s="341" t="s">
        <v>206</v>
      </c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17"/>
      <c r="N238" s="317"/>
      <c r="O238" s="317"/>
      <c r="P238" s="317"/>
      <c r="Q238" s="317"/>
      <c r="R238" s="317"/>
      <c r="S238" s="317"/>
      <c r="T238" s="317"/>
      <c r="U238" s="317"/>
      <c r="V238" s="317"/>
      <c r="W238" s="317"/>
      <c r="X238" s="317"/>
      <c r="Y238" s="302"/>
      <c r="Z238" s="302"/>
    </row>
    <row r="239" spans="1:53" ht="16.5" hidden="1" customHeight="1" x14ac:dyDescent="0.25">
      <c r="A239" s="54" t="s">
        <v>380</v>
      </c>
      <c r="B239" s="54" t="s">
        <v>381</v>
      </c>
      <c r="C239" s="31">
        <v>4301060326</v>
      </c>
      <c r="D239" s="312">
        <v>4607091380880</v>
      </c>
      <c r="E239" s="313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4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4"/>
      <c r="P239" s="324"/>
      <c r="Q239" s="324"/>
      <c r="R239" s="313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382</v>
      </c>
      <c r="B240" s="54" t="s">
        <v>383</v>
      </c>
      <c r="C240" s="31">
        <v>4301060308</v>
      </c>
      <c r="D240" s="312">
        <v>4607091384482</v>
      </c>
      <c r="E240" s="313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4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4"/>
      <c r="P240" s="324"/>
      <c r="Q240" s="324"/>
      <c r="R240" s="313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384</v>
      </c>
      <c r="B241" s="54" t="s">
        <v>385</v>
      </c>
      <c r="C241" s="31">
        <v>4301060325</v>
      </c>
      <c r="D241" s="312">
        <v>4607091380897</v>
      </c>
      <c r="E241" s="313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5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4"/>
      <c r="P241" s="324"/>
      <c r="Q241" s="324"/>
      <c r="R241" s="313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6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8"/>
      <c r="N242" s="336" t="s">
        <v>65</v>
      </c>
      <c r="O242" s="330"/>
      <c r="P242" s="330"/>
      <c r="Q242" s="330"/>
      <c r="R242" s="330"/>
      <c r="S242" s="330"/>
      <c r="T242" s="331"/>
      <c r="U242" s="37" t="s">
        <v>66</v>
      </c>
      <c r="V242" s="308">
        <f>IFERROR(V239/H239,"0")+IFERROR(V240/H240,"0")+IFERROR(V241/H241,"0")</f>
        <v>0</v>
      </c>
      <c r="W242" s="308">
        <f>IFERROR(W239/H239,"0")+IFERROR(W240/H240,"0")+IFERROR(W241/H241,"0")</f>
        <v>0</v>
      </c>
      <c r="X242" s="308">
        <f>IFERROR(IF(X239="",0,X239),"0")+IFERROR(IF(X240="",0,X240),"0")+IFERROR(IF(X241="",0,X241),"0")</f>
        <v>0</v>
      </c>
      <c r="Y242" s="309"/>
      <c r="Z242" s="309"/>
    </row>
    <row r="243" spans="1:53" hidden="1" x14ac:dyDescent="0.2">
      <c r="A243" s="317"/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8"/>
      <c r="N243" s="336" t="s">
        <v>65</v>
      </c>
      <c r="O243" s="330"/>
      <c r="P243" s="330"/>
      <c r="Q243" s="330"/>
      <c r="R243" s="330"/>
      <c r="S243" s="330"/>
      <c r="T243" s="331"/>
      <c r="U243" s="37" t="s">
        <v>64</v>
      </c>
      <c r="V243" s="308">
        <f>IFERROR(SUM(V239:V241),"0")</f>
        <v>0</v>
      </c>
      <c r="W243" s="308">
        <f>IFERROR(SUM(W239:W241),"0")</f>
        <v>0</v>
      </c>
      <c r="X243" s="37"/>
      <c r="Y243" s="309"/>
      <c r="Z243" s="309"/>
    </row>
    <row r="244" spans="1:53" ht="14.25" hidden="1" customHeight="1" x14ac:dyDescent="0.25">
      <c r="A244" s="341" t="s">
        <v>80</v>
      </c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17"/>
      <c r="M244" s="317"/>
      <c r="N244" s="317"/>
      <c r="O244" s="317"/>
      <c r="P244" s="317"/>
      <c r="Q244" s="317"/>
      <c r="R244" s="317"/>
      <c r="S244" s="317"/>
      <c r="T244" s="317"/>
      <c r="U244" s="317"/>
      <c r="V244" s="317"/>
      <c r="W244" s="317"/>
      <c r="X244" s="317"/>
      <c r="Y244" s="302"/>
      <c r="Z244" s="302"/>
    </row>
    <row r="245" spans="1:53" ht="16.5" hidden="1" customHeight="1" x14ac:dyDescent="0.25">
      <c r="A245" s="54" t="s">
        <v>386</v>
      </c>
      <c r="B245" s="54" t="s">
        <v>387</v>
      </c>
      <c r="C245" s="31">
        <v>4301030232</v>
      </c>
      <c r="D245" s="312">
        <v>4607091388374</v>
      </c>
      <c r="E245" s="313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91" t="s">
        <v>388</v>
      </c>
      <c r="O245" s="324"/>
      <c r="P245" s="324"/>
      <c r="Q245" s="324"/>
      <c r="R245" s="313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389</v>
      </c>
      <c r="B246" s="54" t="s">
        <v>390</v>
      </c>
      <c r="C246" s="31">
        <v>4301030235</v>
      </c>
      <c r="D246" s="312">
        <v>4607091388381</v>
      </c>
      <c r="E246" s="313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380" t="s">
        <v>391</v>
      </c>
      <c r="O246" s="324"/>
      <c r="P246" s="324"/>
      <c r="Q246" s="324"/>
      <c r="R246" s="313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392</v>
      </c>
      <c r="B247" s="54" t="s">
        <v>393</v>
      </c>
      <c r="C247" s="31">
        <v>4301030233</v>
      </c>
      <c r="D247" s="312">
        <v>4607091388404</v>
      </c>
      <c r="E247" s="313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3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4"/>
      <c r="P247" s="324"/>
      <c r="Q247" s="324"/>
      <c r="R247" s="313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6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8"/>
      <c r="N248" s="336" t="s">
        <v>65</v>
      </c>
      <c r="O248" s="330"/>
      <c r="P248" s="330"/>
      <c r="Q248" s="330"/>
      <c r="R248" s="330"/>
      <c r="S248" s="330"/>
      <c r="T248" s="331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hidden="1" x14ac:dyDescent="0.2">
      <c r="A249" s="317"/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8"/>
      <c r="N249" s="336" t="s">
        <v>65</v>
      </c>
      <c r="O249" s="330"/>
      <c r="P249" s="330"/>
      <c r="Q249" s="330"/>
      <c r="R249" s="330"/>
      <c r="S249" s="330"/>
      <c r="T249" s="331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hidden="1" customHeight="1" x14ac:dyDescent="0.25">
      <c r="A250" s="341" t="s">
        <v>394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17"/>
      <c r="Y250" s="302"/>
      <c r="Z250" s="302"/>
    </row>
    <row r="251" spans="1:53" ht="16.5" hidden="1" customHeight="1" x14ac:dyDescent="0.25">
      <c r="A251" s="54" t="s">
        <v>395</v>
      </c>
      <c r="B251" s="54" t="s">
        <v>396</v>
      </c>
      <c r="C251" s="31">
        <v>4301180007</v>
      </c>
      <c r="D251" s="312">
        <v>4680115881808</v>
      </c>
      <c r="E251" s="313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3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4"/>
      <c r="P251" s="324"/>
      <c r="Q251" s="324"/>
      <c r="R251" s="313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399</v>
      </c>
      <c r="B252" s="54" t="s">
        <v>400</v>
      </c>
      <c r="C252" s="31">
        <v>4301180006</v>
      </c>
      <c r="D252" s="312">
        <v>4680115881822</v>
      </c>
      <c r="E252" s="313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4"/>
      <c r="P252" s="324"/>
      <c r="Q252" s="324"/>
      <c r="R252" s="313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401</v>
      </c>
      <c r="B253" s="54" t="s">
        <v>402</v>
      </c>
      <c r="C253" s="31">
        <v>4301180001</v>
      </c>
      <c r="D253" s="312">
        <v>4680115880016</v>
      </c>
      <c r="E253" s="313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3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4"/>
      <c r="P253" s="324"/>
      <c r="Q253" s="324"/>
      <c r="R253" s="313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6"/>
      <c r="B254" s="317"/>
      <c r="C254" s="317"/>
      <c r="D254" s="317"/>
      <c r="E254" s="317"/>
      <c r="F254" s="317"/>
      <c r="G254" s="317"/>
      <c r="H254" s="317"/>
      <c r="I254" s="317"/>
      <c r="J254" s="317"/>
      <c r="K254" s="317"/>
      <c r="L254" s="317"/>
      <c r="M254" s="318"/>
      <c r="N254" s="336" t="s">
        <v>65</v>
      </c>
      <c r="O254" s="330"/>
      <c r="P254" s="330"/>
      <c r="Q254" s="330"/>
      <c r="R254" s="330"/>
      <c r="S254" s="330"/>
      <c r="T254" s="331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hidden="1" x14ac:dyDescent="0.2">
      <c r="A255" s="317"/>
      <c r="B255" s="317"/>
      <c r="C255" s="317"/>
      <c r="D255" s="317"/>
      <c r="E255" s="317"/>
      <c r="F255" s="317"/>
      <c r="G255" s="317"/>
      <c r="H255" s="317"/>
      <c r="I255" s="317"/>
      <c r="J255" s="317"/>
      <c r="K255" s="317"/>
      <c r="L255" s="317"/>
      <c r="M255" s="318"/>
      <c r="N255" s="336" t="s">
        <v>65</v>
      </c>
      <c r="O255" s="330"/>
      <c r="P255" s="330"/>
      <c r="Q255" s="330"/>
      <c r="R255" s="330"/>
      <c r="S255" s="330"/>
      <c r="T255" s="331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hidden="1" customHeight="1" x14ac:dyDescent="0.25">
      <c r="A256" s="328" t="s">
        <v>403</v>
      </c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17"/>
      <c r="M256" s="317"/>
      <c r="N256" s="317"/>
      <c r="O256" s="317"/>
      <c r="P256" s="317"/>
      <c r="Q256" s="317"/>
      <c r="R256" s="317"/>
      <c r="S256" s="317"/>
      <c r="T256" s="317"/>
      <c r="U256" s="317"/>
      <c r="V256" s="317"/>
      <c r="W256" s="317"/>
      <c r="X256" s="317"/>
      <c r="Y256" s="301"/>
      <c r="Z256" s="301"/>
    </row>
    <row r="257" spans="1:53" ht="14.25" hidden="1" customHeight="1" x14ac:dyDescent="0.25">
      <c r="A257" s="341" t="s">
        <v>100</v>
      </c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17"/>
      <c r="M257" s="317"/>
      <c r="N257" s="317"/>
      <c r="O257" s="317"/>
      <c r="P257" s="317"/>
      <c r="Q257" s="317"/>
      <c r="R257" s="317"/>
      <c r="S257" s="317"/>
      <c r="T257" s="317"/>
      <c r="U257" s="317"/>
      <c r="V257" s="317"/>
      <c r="W257" s="317"/>
      <c r="X257" s="317"/>
      <c r="Y257" s="302"/>
      <c r="Z257" s="302"/>
    </row>
    <row r="258" spans="1:53" ht="27" hidden="1" customHeight="1" x14ac:dyDescent="0.25">
      <c r="A258" s="54" t="s">
        <v>404</v>
      </c>
      <c r="B258" s="54" t="s">
        <v>405</v>
      </c>
      <c r="C258" s="31">
        <v>4301011315</v>
      </c>
      <c r="D258" s="312">
        <v>4607091387421</v>
      </c>
      <c r="E258" s="313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4"/>
      <c r="P258" s="324"/>
      <c r="Q258" s="324"/>
      <c r="R258" s="313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404</v>
      </c>
      <c r="B259" s="54" t="s">
        <v>406</v>
      </c>
      <c r="C259" s="31">
        <v>4301011121</v>
      </c>
      <c r="D259" s="312">
        <v>4607091387421</v>
      </c>
      <c r="E259" s="313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3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4"/>
      <c r="P259" s="324"/>
      <c r="Q259" s="324"/>
      <c r="R259" s="313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407</v>
      </c>
      <c r="B260" s="54" t="s">
        <v>408</v>
      </c>
      <c r="C260" s="31">
        <v>4301011396</v>
      </c>
      <c r="D260" s="312">
        <v>4607091387452</v>
      </c>
      <c r="E260" s="313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51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4"/>
      <c r="P260" s="324"/>
      <c r="Q260" s="324"/>
      <c r="R260" s="313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407</v>
      </c>
      <c r="B261" s="54" t="s">
        <v>409</v>
      </c>
      <c r="C261" s="31">
        <v>4301011619</v>
      </c>
      <c r="D261" s="312">
        <v>4607091387452</v>
      </c>
      <c r="E261" s="313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351" t="s">
        <v>410</v>
      </c>
      <c r="O261" s="324"/>
      <c r="P261" s="324"/>
      <c r="Q261" s="324"/>
      <c r="R261" s="313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411</v>
      </c>
      <c r="B262" s="54" t="s">
        <v>412</v>
      </c>
      <c r="C262" s="31">
        <v>4301011313</v>
      </c>
      <c r="D262" s="312">
        <v>4607091385984</v>
      </c>
      <c r="E262" s="313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4"/>
      <c r="P262" s="324"/>
      <c r="Q262" s="324"/>
      <c r="R262" s="313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413</v>
      </c>
      <c r="B263" s="54" t="s">
        <v>414</v>
      </c>
      <c r="C263" s="31">
        <v>4301011316</v>
      </c>
      <c r="D263" s="312">
        <v>4607091387438</v>
      </c>
      <c r="E263" s="313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5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4"/>
      <c r="P263" s="324"/>
      <c r="Q263" s="324"/>
      <c r="R263" s="313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416</v>
      </c>
      <c r="C264" s="31">
        <v>4301011318</v>
      </c>
      <c r="D264" s="312">
        <v>4607091387469</v>
      </c>
      <c r="E264" s="313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4"/>
      <c r="P264" s="324"/>
      <c r="Q264" s="324"/>
      <c r="R264" s="313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6"/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8"/>
      <c r="N265" s="336" t="s">
        <v>65</v>
      </c>
      <c r="O265" s="330"/>
      <c r="P265" s="330"/>
      <c r="Q265" s="330"/>
      <c r="R265" s="330"/>
      <c r="S265" s="330"/>
      <c r="T265" s="331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hidden="1" x14ac:dyDescent="0.2">
      <c r="A266" s="317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8"/>
      <c r="N266" s="336" t="s">
        <v>65</v>
      </c>
      <c r="O266" s="330"/>
      <c r="P266" s="330"/>
      <c r="Q266" s="330"/>
      <c r="R266" s="330"/>
      <c r="S266" s="330"/>
      <c r="T266" s="331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hidden="1" customHeight="1" x14ac:dyDescent="0.25">
      <c r="A267" s="341" t="s">
        <v>59</v>
      </c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17"/>
      <c r="M267" s="317"/>
      <c r="N267" s="317"/>
      <c r="O267" s="317"/>
      <c r="P267" s="317"/>
      <c r="Q267" s="317"/>
      <c r="R267" s="317"/>
      <c r="S267" s="317"/>
      <c r="T267" s="317"/>
      <c r="U267" s="317"/>
      <c r="V267" s="317"/>
      <c r="W267" s="317"/>
      <c r="X267" s="317"/>
      <c r="Y267" s="302"/>
      <c r="Z267" s="302"/>
    </row>
    <row r="268" spans="1:53" ht="27" hidden="1" customHeight="1" x14ac:dyDescent="0.25">
      <c r="A268" s="54" t="s">
        <v>417</v>
      </c>
      <c r="B268" s="54" t="s">
        <v>418</v>
      </c>
      <c r="C268" s="31">
        <v>4301031154</v>
      </c>
      <c r="D268" s="312">
        <v>4607091387292</v>
      </c>
      <c r="E268" s="313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4"/>
      <c r="P268" s="324"/>
      <c r="Q268" s="324"/>
      <c r="R268" s="313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419</v>
      </c>
      <c r="B269" s="54" t="s">
        <v>420</v>
      </c>
      <c r="C269" s="31">
        <v>4301031155</v>
      </c>
      <c r="D269" s="312">
        <v>4607091387315</v>
      </c>
      <c r="E269" s="313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4"/>
      <c r="P269" s="324"/>
      <c r="Q269" s="324"/>
      <c r="R269" s="313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6"/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8"/>
      <c r="N270" s="336" t="s">
        <v>65</v>
      </c>
      <c r="O270" s="330"/>
      <c r="P270" s="330"/>
      <c r="Q270" s="330"/>
      <c r="R270" s="330"/>
      <c r="S270" s="330"/>
      <c r="T270" s="331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hidden="1" x14ac:dyDescent="0.2">
      <c r="A271" s="317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17"/>
      <c r="M271" s="318"/>
      <c r="N271" s="336" t="s">
        <v>65</v>
      </c>
      <c r="O271" s="330"/>
      <c r="P271" s="330"/>
      <c r="Q271" s="330"/>
      <c r="R271" s="330"/>
      <c r="S271" s="330"/>
      <c r="T271" s="331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hidden="1" customHeight="1" x14ac:dyDescent="0.25">
      <c r="A272" s="328" t="s">
        <v>421</v>
      </c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17"/>
      <c r="M272" s="317"/>
      <c r="N272" s="317"/>
      <c r="O272" s="317"/>
      <c r="P272" s="317"/>
      <c r="Q272" s="317"/>
      <c r="R272" s="317"/>
      <c r="S272" s="317"/>
      <c r="T272" s="317"/>
      <c r="U272" s="317"/>
      <c r="V272" s="317"/>
      <c r="W272" s="317"/>
      <c r="X272" s="317"/>
      <c r="Y272" s="301"/>
      <c r="Z272" s="301"/>
    </row>
    <row r="273" spans="1:53" ht="14.25" hidden="1" customHeight="1" x14ac:dyDescent="0.25">
      <c r="A273" s="341" t="s">
        <v>59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17"/>
      <c r="Y273" s="302"/>
      <c r="Z273" s="302"/>
    </row>
    <row r="274" spans="1:53" ht="27" hidden="1" customHeight="1" x14ac:dyDescent="0.25">
      <c r="A274" s="54" t="s">
        <v>422</v>
      </c>
      <c r="B274" s="54" t="s">
        <v>423</v>
      </c>
      <c r="C274" s="31">
        <v>4301031066</v>
      </c>
      <c r="D274" s="312">
        <v>4607091383836</v>
      </c>
      <c r="E274" s="313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3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4"/>
      <c r="P274" s="324"/>
      <c r="Q274" s="324"/>
      <c r="R274" s="313"/>
      <c r="S274" s="34"/>
      <c r="T274" s="34"/>
      <c r="U274" s="35" t="s">
        <v>64</v>
      </c>
      <c r="V274" s="306">
        <v>0</v>
      </c>
      <c r="W274" s="307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6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17"/>
      <c r="M275" s="318"/>
      <c r="N275" s="336" t="s">
        <v>65</v>
      </c>
      <c r="O275" s="330"/>
      <c r="P275" s="330"/>
      <c r="Q275" s="330"/>
      <c r="R275" s="330"/>
      <c r="S275" s="330"/>
      <c r="T275" s="331"/>
      <c r="U275" s="37" t="s">
        <v>66</v>
      </c>
      <c r="V275" s="308">
        <f>IFERROR(V274/H274,"0")</f>
        <v>0</v>
      </c>
      <c r="W275" s="308">
        <f>IFERROR(W274/H274,"0")</f>
        <v>0</v>
      </c>
      <c r="X275" s="308">
        <f>IFERROR(IF(X274="",0,X274),"0")</f>
        <v>0</v>
      </c>
      <c r="Y275" s="309"/>
      <c r="Z275" s="309"/>
    </row>
    <row r="276" spans="1:53" hidden="1" x14ac:dyDescent="0.2">
      <c r="A276" s="317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8"/>
      <c r="N276" s="336" t="s">
        <v>65</v>
      </c>
      <c r="O276" s="330"/>
      <c r="P276" s="330"/>
      <c r="Q276" s="330"/>
      <c r="R276" s="330"/>
      <c r="S276" s="330"/>
      <c r="T276" s="331"/>
      <c r="U276" s="37" t="s">
        <v>64</v>
      </c>
      <c r="V276" s="308">
        <f>IFERROR(SUM(V274:V274),"0")</f>
        <v>0</v>
      </c>
      <c r="W276" s="308">
        <f>IFERROR(SUM(W274:W274),"0")</f>
        <v>0</v>
      </c>
      <c r="X276" s="37"/>
      <c r="Y276" s="309"/>
      <c r="Z276" s="309"/>
    </row>
    <row r="277" spans="1:53" ht="14.25" hidden="1" customHeight="1" x14ac:dyDescent="0.25">
      <c r="A277" s="341" t="s">
        <v>67</v>
      </c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17"/>
      <c r="M277" s="317"/>
      <c r="N277" s="317"/>
      <c r="O277" s="317"/>
      <c r="P277" s="317"/>
      <c r="Q277" s="317"/>
      <c r="R277" s="317"/>
      <c r="S277" s="317"/>
      <c r="T277" s="317"/>
      <c r="U277" s="317"/>
      <c r="V277" s="317"/>
      <c r="W277" s="317"/>
      <c r="X277" s="317"/>
      <c r="Y277" s="302"/>
      <c r="Z277" s="302"/>
    </row>
    <row r="278" spans="1:53" ht="27" hidden="1" customHeight="1" x14ac:dyDescent="0.25">
      <c r="A278" s="54" t="s">
        <v>424</v>
      </c>
      <c r="B278" s="54" t="s">
        <v>425</v>
      </c>
      <c r="C278" s="31">
        <v>4301051142</v>
      </c>
      <c r="D278" s="312">
        <v>4607091387919</v>
      </c>
      <c r="E278" s="313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4"/>
      <c r="P278" s="324"/>
      <c r="Q278" s="324"/>
      <c r="R278" s="313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6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8"/>
      <c r="N279" s="336" t="s">
        <v>65</v>
      </c>
      <c r="O279" s="330"/>
      <c r="P279" s="330"/>
      <c r="Q279" s="330"/>
      <c r="R279" s="330"/>
      <c r="S279" s="330"/>
      <c r="T279" s="331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hidden="1" x14ac:dyDescent="0.2">
      <c r="A280" s="317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8"/>
      <c r="N280" s="336" t="s">
        <v>65</v>
      </c>
      <c r="O280" s="330"/>
      <c r="P280" s="330"/>
      <c r="Q280" s="330"/>
      <c r="R280" s="330"/>
      <c r="S280" s="330"/>
      <c r="T280" s="331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hidden="1" customHeight="1" x14ac:dyDescent="0.25">
      <c r="A281" s="341" t="s">
        <v>206</v>
      </c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17"/>
      <c r="M281" s="317"/>
      <c r="N281" s="317"/>
      <c r="O281" s="317"/>
      <c r="P281" s="317"/>
      <c r="Q281" s="317"/>
      <c r="R281" s="317"/>
      <c r="S281" s="317"/>
      <c r="T281" s="317"/>
      <c r="U281" s="317"/>
      <c r="V281" s="317"/>
      <c r="W281" s="317"/>
      <c r="X281" s="317"/>
      <c r="Y281" s="302"/>
      <c r="Z281" s="302"/>
    </row>
    <row r="282" spans="1:53" ht="27" hidden="1" customHeight="1" x14ac:dyDescent="0.25">
      <c r="A282" s="54" t="s">
        <v>426</v>
      </c>
      <c r="B282" s="54" t="s">
        <v>427</v>
      </c>
      <c r="C282" s="31">
        <v>4301060324</v>
      </c>
      <c r="D282" s="312">
        <v>4607091388831</v>
      </c>
      <c r="E282" s="313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4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4"/>
      <c r="P282" s="324"/>
      <c r="Q282" s="324"/>
      <c r="R282" s="313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6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8"/>
      <c r="N283" s="336" t="s">
        <v>65</v>
      </c>
      <c r="O283" s="330"/>
      <c r="P283" s="330"/>
      <c r="Q283" s="330"/>
      <c r="R283" s="330"/>
      <c r="S283" s="330"/>
      <c r="T283" s="331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hidden="1" x14ac:dyDescent="0.2">
      <c r="A284" s="317"/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8"/>
      <c r="N284" s="336" t="s">
        <v>65</v>
      </c>
      <c r="O284" s="330"/>
      <c r="P284" s="330"/>
      <c r="Q284" s="330"/>
      <c r="R284" s="330"/>
      <c r="S284" s="330"/>
      <c r="T284" s="331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hidden="1" customHeight="1" x14ac:dyDescent="0.25">
      <c r="A285" s="341" t="s">
        <v>80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17"/>
      <c r="Y285" s="302"/>
      <c r="Z285" s="302"/>
    </row>
    <row r="286" spans="1:53" ht="27" hidden="1" customHeight="1" x14ac:dyDescent="0.25">
      <c r="A286" s="54" t="s">
        <v>428</v>
      </c>
      <c r="B286" s="54" t="s">
        <v>429</v>
      </c>
      <c r="C286" s="31">
        <v>4301032015</v>
      </c>
      <c r="D286" s="312">
        <v>4607091383102</v>
      </c>
      <c r="E286" s="313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4"/>
      <c r="P286" s="324"/>
      <c r="Q286" s="324"/>
      <c r="R286" s="313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6"/>
      <c r="B287" s="317"/>
      <c r="C287" s="317"/>
      <c r="D287" s="317"/>
      <c r="E287" s="317"/>
      <c r="F287" s="317"/>
      <c r="G287" s="317"/>
      <c r="H287" s="317"/>
      <c r="I287" s="317"/>
      <c r="J287" s="317"/>
      <c r="K287" s="317"/>
      <c r="L287" s="317"/>
      <c r="M287" s="318"/>
      <c r="N287" s="336" t="s">
        <v>65</v>
      </c>
      <c r="O287" s="330"/>
      <c r="P287" s="330"/>
      <c r="Q287" s="330"/>
      <c r="R287" s="330"/>
      <c r="S287" s="330"/>
      <c r="T287" s="331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hidden="1" x14ac:dyDescent="0.2">
      <c r="A288" s="317"/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8"/>
      <c r="N288" s="336" t="s">
        <v>65</v>
      </c>
      <c r="O288" s="330"/>
      <c r="P288" s="330"/>
      <c r="Q288" s="330"/>
      <c r="R288" s="330"/>
      <c r="S288" s="330"/>
      <c r="T288" s="331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hidden="1" customHeight="1" x14ac:dyDescent="0.2">
      <c r="A289" s="364" t="s">
        <v>430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48"/>
      <c r="Z289" s="48"/>
    </row>
    <row r="290" spans="1:53" ht="16.5" hidden="1" customHeight="1" x14ac:dyDescent="0.25">
      <c r="A290" s="328" t="s">
        <v>431</v>
      </c>
      <c r="B290" s="317"/>
      <c r="C290" s="317"/>
      <c r="D290" s="317"/>
      <c r="E290" s="317"/>
      <c r="F290" s="317"/>
      <c r="G290" s="317"/>
      <c r="H290" s="317"/>
      <c r="I290" s="317"/>
      <c r="J290" s="317"/>
      <c r="K290" s="317"/>
      <c r="L290" s="317"/>
      <c r="M290" s="317"/>
      <c r="N290" s="317"/>
      <c r="O290" s="317"/>
      <c r="P290" s="317"/>
      <c r="Q290" s="317"/>
      <c r="R290" s="317"/>
      <c r="S290" s="317"/>
      <c r="T290" s="317"/>
      <c r="U290" s="317"/>
      <c r="V290" s="317"/>
      <c r="W290" s="317"/>
      <c r="X290" s="317"/>
      <c r="Y290" s="301"/>
      <c r="Z290" s="301"/>
    </row>
    <row r="291" spans="1:53" ht="14.25" hidden="1" customHeight="1" x14ac:dyDescent="0.25">
      <c r="A291" s="341" t="s">
        <v>100</v>
      </c>
      <c r="B291" s="317"/>
      <c r="C291" s="317"/>
      <c r="D291" s="317"/>
      <c r="E291" s="317"/>
      <c r="F291" s="317"/>
      <c r="G291" s="317"/>
      <c r="H291" s="317"/>
      <c r="I291" s="317"/>
      <c r="J291" s="317"/>
      <c r="K291" s="317"/>
      <c r="L291" s="317"/>
      <c r="M291" s="317"/>
      <c r="N291" s="317"/>
      <c r="O291" s="317"/>
      <c r="P291" s="317"/>
      <c r="Q291" s="317"/>
      <c r="R291" s="317"/>
      <c r="S291" s="317"/>
      <c r="T291" s="317"/>
      <c r="U291" s="317"/>
      <c r="V291" s="317"/>
      <c r="W291" s="317"/>
      <c r="X291" s="317"/>
      <c r="Y291" s="302"/>
      <c r="Z291" s="302"/>
    </row>
    <row r="292" spans="1:53" ht="27" hidden="1" customHeight="1" x14ac:dyDescent="0.25">
      <c r="A292" s="54" t="s">
        <v>432</v>
      </c>
      <c r="B292" s="54" t="s">
        <v>433</v>
      </c>
      <c r="C292" s="31">
        <v>4301011339</v>
      </c>
      <c r="D292" s="312">
        <v>4607091383997</v>
      </c>
      <c r="E292" s="313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5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4"/>
      <c r="P292" s="324"/>
      <c r="Q292" s="324"/>
      <c r="R292" s="313"/>
      <c r="S292" s="34"/>
      <c r="T292" s="34"/>
      <c r="U292" s="35" t="s">
        <v>64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432</v>
      </c>
      <c r="B293" s="54" t="s">
        <v>434</v>
      </c>
      <c r="C293" s="31">
        <v>4301011239</v>
      </c>
      <c r="D293" s="312">
        <v>4607091383997</v>
      </c>
      <c r="E293" s="313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4"/>
      <c r="P293" s="324"/>
      <c r="Q293" s="324"/>
      <c r="R293" s="313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435</v>
      </c>
      <c r="B294" s="54" t="s">
        <v>436</v>
      </c>
      <c r="C294" s="31">
        <v>4301011326</v>
      </c>
      <c r="D294" s="312">
        <v>4607091384130</v>
      </c>
      <c r="E294" s="313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4"/>
      <c r="P294" s="324"/>
      <c r="Q294" s="324"/>
      <c r="R294" s="313"/>
      <c r="S294" s="34"/>
      <c r="T294" s="34"/>
      <c r="U294" s="35" t="s">
        <v>64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435</v>
      </c>
      <c r="B295" s="54" t="s">
        <v>437</v>
      </c>
      <c r="C295" s="31">
        <v>4301011240</v>
      </c>
      <c r="D295" s="312">
        <v>4607091384130</v>
      </c>
      <c r="E295" s="313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4"/>
      <c r="P295" s="324"/>
      <c r="Q295" s="324"/>
      <c r="R295" s="313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438</v>
      </c>
      <c r="B296" s="54" t="s">
        <v>439</v>
      </c>
      <c r="C296" s="31">
        <v>4301011330</v>
      </c>
      <c r="D296" s="312">
        <v>4607091384147</v>
      </c>
      <c r="E296" s="313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4"/>
      <c r="P296" s="324"/>
      <c r="Q296" s="324"/>
      <c r="R296" s="313"/>
      <c r="S296" s="34"/>
      <c r="T296" s="34"/>
      <c r="U296" s="35" t="s">
        <v>64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438</v>
      </c>
      <c r="B297" s="54" t="s">
        <v>440</v>
      </c>
      <c r="C297" s="31">
        <v>4301011238</v>
      </c>
      <c r="D297" s="312">
        <v>4607091384147</v>
      </c>
      <c r="E297" s="313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359" t="s">
        <v>441</v>
      </c>
      <c r="O297" s="324"/>
      <c r="P297" s="324"/>
      <c r="Q297" s="324"/>
      <c r="R297" s="313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442</v>
      </c>
      <c r="B298" s="54" t="s">
        <v>443</v>
      </c>
      <c r="C298" s="31">
        <v>4301011327</v>
      </c>
      <c r="D298" s="312">
        <v>4607091384154</v>
      </c>
      <c r="E298" s="313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5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4"/>
      <c r="P298" s="324"/>
      <c r="Q298" s="324"/>
      <c r="R298" s="313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444</v>
      </c>
      <c r="B299" s="54" t="s">
        <v>445</v>
      </c>
      <c r="C299" s="31">
        <v>4301011332</v>
      </c>
      <c r="D299" s="312">
        <v>4607091384161</v>
      </c>
      <c r="E299" s="313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3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4"/>
      <c r="P299" s="324"/>
      <c r="Q299" s="324"/>
      <c r="R299" s="313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1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8"/>
      <c r="N300" s="336" t="s">
        <v>65</v>
      </c>
      <c r="O300" s="330"/>
      <c r="P300" s="330"/>
      <c r="Q300" s="330"/>
      <c r="R300" s="330"/>
      <c r="S300" s="330"/>
      <c r="T300" s="331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0</v>
      </c>
      <c r="W300" s="308">
        <f>IFERROR(W292/H292,"0")+IFERROR(W293/H293,"0")+IFERROR(W294/H294,"0")+IFERROR(W295/H295,"0")+IFERROR(W296/H296,"0")+IFERROR(W297/H297,"0")+IFERROR(W298/H298,"0")+IFERROR(W299/H299,"0")</f>
        <v>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9"/>
      <c r="Z300" s="309"/>
    </row>
    <row r="301" spans="1:53" hidden="1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8"/>
      <c r="N301" s="336" t="s">
        <v>65</v>
      </c>
      <c r="O301" s="330"/>
      <c r="P301" s="330"/>
      <c r="Q301" s="330"/>
      <c r="R301" s="330"/>
      <c r="S301" s="330"/>
      <c r="T301" s="331"/>
      <c r="U301" s="37" t="s">
        <v>64</v>
      </c>
      <c r="V301" s="308">
        <f>IFERROR(SUM(V292:V299),"0")</f>
        <v>0</v>
      </c>
      <c r="W301" s="308">
        <f>IFERROR(SUM(W292:W299),"0")</f>
        <v>0</v>
      </c>
      <c r="X301" s="37"/>
      <c r="Y301" s="309"/>
      <c r="Z301" s="309"/>
    </row>
    <row r="302" spans="1:53" ht="14.25" hidden="1" customHeight="1" x14ac:dyDescent="0.25">
      <c r="A302" s="341" t="s">
        <v>94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17"/>
      <c r="Y302" s="302"/>
      <c r="Z302" s="302"/>
    </row>
    <row r="303" spans="1:53" ht="27" hidden="1" customHeight="1" x14ac:dyDescent="0.25">
      <c r="A303" s="54" t="s">
        <v>446</v>
      </c>
      <c r="B303" s="54" t="s">
        <v>447</v>
      </c>
      <c r="C303" s="31">
        <v>4301020178</v>
      </c>
      <c r="D303" s="312">
        <v>4607091383980</v>
      </c>
      <c r="E303" s="313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3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4"/>
      <c r="P303" s="324"/>
      <c r="Q303" s="324"/>
      <c r="R303" s="313"/>
      <c r="S303" s="34"/>
      <c r="T303" s="34"/>
      <c r="U303" s="35" t="s">
        <v>64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448</v>
      </c>
      <c r="B304" s="54" t="s">
        <v>449</v>
      </c>
      <c r="C304" s="31">
        <v>4301020270</v>
      </c>
      <c r="D304" s="312">
        <v>4680115883314</v>
      </c>
      <c r="E304" s="313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484" t="s">
        <v>450</v>
      </c>
      <c r="O304" s="324"/>
      <c r="P304" s="324"/>
      <c r="Q304" s="324"/>
      <c r="R304" s="313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451</v>
      </c>
      <c r="B305" s="54" t="s">
        <v>452</v>
      </c>
      <c r="C305" s="31">
        <v>4301020179</v>
      </c>
      <c r="D305" s="312">
        <v>4607091384178</v>
      </c>
      <c r="E305" s="313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5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4"/>
      <c r="P305" s="324"/>
      <c r="Q305" s="324"/>
      <c r="R305" s="313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6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8"/>
      <c r="N306" s="336" t="s">
        <v>65</v>
      </c>
      <c r="O306" s="330"/>
      <c r="P306" s="330"/>
      <c r="Q306" s="330"/>
      <c r="R306" s="330"/>
      <c r="S306" s="330"/>
      <c r="T306" s="331"/>
      <c r="U306" s="37" t="s">
        <v>66</v>
      </c>
      <c r="V306" s="308">
        <f>IFERROR(V303/H303,"0")+IFERROR(V304/H304,"0")+IFERROR(V305/H305,"0")</f>
        <v>0</v>
      </c>
      <c r="W306" s="308">
        <f>IFERROR(W303/H303,"0")+IFERROR(W304/H304,"0")+IFERROR(W305/H305,"0")</f>
        <v>0</v>
      </c>
      <c r="X306" s="308">
        <f>IFERROR(IF(X303="",0,X303),"0")+IFERROR(IF(X304="",0,X304),"0")+IFERROR(IF(X305="",0,X305),"0")</f>
        <v>0</v>
      </c>
      <c r="Y306" s="309"/>
      <c r="Z306" s="309"/>
    </row>
    <row r="307" spans="1:53" hidden="1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17"/>
      <c r="M307" s="318"/>
      <c r="N307" s="336" t="s">
        <v>65</v>
      </c>
      <c r="O307" s="330"/>
      <c r="P307" s="330"/>
      <c r="Q307" s="330"/>
      <c r="R307" s="330"/>
      <c r="S307" s="330"/>
      <c r="T307" s="331"/>
      <c r="U307" s="37" t="s">
        <v>64</v>
      </c>
      <c r="V307" s="308">
        <f>IFERROR(SUM(V303:V305),"0")</f>
        <v>0</v>
      </c>
      <c r="W307" s="308">
        <f>IFERROR(SUM(W303:W305),"0")</f>
        <v>0</v>
      </c>
      <c r="X307" s="37"/>
      <c r="Y307" s="309"/>
      <c r="Z307" s="309"/>
    </row>
    <row r="308" spans="1:53" ht="14.25" hidden="1" customHeight="1" x14ac:dyDescent="0.25">
      <c r="A308" s="341" t="s">
        <v>67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17"/>
      <c r="Y308" s="302"/>
      <c r="Z308" s="302"/>
    </row>
    <row r="309" spans="1:53" ht="27" hidden="1" customHeight="1" x14ac:dyDescent="0.25">
      <c r="A309" s="54" t="s">
        <v>453</v>
      </c>
      <c r="B309" s="54" t="s">
        <v>454</v>
      </c>
      <c r="C309" s="31">
        <v>4301051298</v>
      </c>
      <c r="D309" s="312">
        <v>4607091384260</v>
      </c>
      <c r="E309" s="313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4"/>
      <c r="P309" s="324"/>
      <c r="Q309" s="324"/>
      <c r="R309" s="313"/>
      <c r="S309" s="34"/>
      <c r="T309" s="34"/>
      <c r="U309" s="35" t="s">
        <v>64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idden="1" x14ac:dyDescent="0.2">
      <c r="A310" s="316"/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8"/>
      <c r="N310" s="336" t="s">
        <v>65</v>
      </c>
      <c r="O310" s="330"/>
      <c r="P310" s="330"/>
      <c r="Q310" s="330"/>
      <c r="R310" s="330"/>
      <c r="S310" s="330"/>
      <c r="T310" s="331"/>
      <c r="U310" s="37" t="s">
        <v>66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hidden="1" x14ac:dyDescent="0.2">
      <c r="A311" s="317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8"/>
      <c r="N311" s="336" t="s">
        <v>65</v>
      </c>
      <c r="O311" s="330"/>
      <c r="P311" s="330"/>
      <c r="Q311" s="330"/>
      <c r="R311" s="330"/>
      <c r="S311" s="330"/>
      <c r="T311" s="331"/>
      <c r="U311" s="37" t="s">
        <v>64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hidden="1" customHeight="1" x14ac:dyDescent="0.25">
      <c r="A312" s="341" t="s">
        <v>206</v>
      </c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17"/>
      <c r="M312" s="317"/>
      <c r="N312" s="317"/>
      <c r="O312" s="317"/>
      <c r="P312" s="317"/>
      <c r="Q312" s="317"/>
      <c r="R312" s="317"/>
      <c r="S312" s="317"/>
      <c r="T312" s="317"/>
      <c r="U312" s="317"/>
      <c r="V312" s="317"/>
      <c r="W312" s="317"/>
      <c r="X312" s="317"/>
      <c r="Y312" s="302"/>
      <c r="Z312" s="302"/>
    </row>
    <row r="313" spans="1:53" ht="16.5" hidden="1" customHeight="1" x14ac:dyDescent="0.25">
      <c r="A313" s="54" t="s">
        <v>455</v>
      </c>
      <c r="B313" s="54" t="s">
        <v>456</v>
      </c>
      <c r="C313" s="31">
        <v>4301060314</v>
      </c>
      <c r="D313" s="312">
        <v>4607091384673</v>
      </c>
      <c r="E313" s="313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3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4"/>
      <c r="P313" s="324"/>
      <c r="Q313" s="324"/>
      <c r="R313" s="313"/>
      <c r="S313" s="34"/>
      <c r="T313" s="34"/>
      <c r="U313" s="35" t="s">
        <v>64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idden="1" x14ac:dyDescent="0.2">
      <c r="A314" s="316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8"/>
      <c r="N314" s="336" t="s">
        <v>65</v>
      </c>
      <c r="O314" s="330"/>
      <c r="P314" s="330"/>
      <c r="Q314" s="330"/>
      <c r="R314" s="330"/>
      <c r="S314" s="330"/>
      <c r="T314" s="331"/>
      <c r="U314" s="37" t="s">
        <v>66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hidden="1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17"/>
      <c r="M315" s="318"/>
      <c r="N315" s="336" t="s">
        <v>65</v>
      </c>
      <c r="O315" s="330"/>
      <c r="P315" s="330"/>
      <c r="Q315" s="330"/>
      <c r="R315" s="330"/>
      <c r="S315" s="330"/>
      <c r="T315" s="331"/>
      <c r="U315" s="37" t="s">
        <v>64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hidden="1" customHeight="1" x14ac:dyDescent="0.25">
      <c r="A316" s="328" t="s">
        <v>457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17"/>
      <c r="Y316" s="301"/>
      <c r="Z316" s="301"/>
    </row>
    <row r="317" spans="1:53" ht="14.25" hidden="1" customHeight="1" x14ac:dyDescent="0.25">
      <c r="A317" s="341" t="s">
        <v>100</v>
      </c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17"/>
      <c r="M317" s="317"/>
      <c r="N317" s="317"/>
      <c r="O317" s="317"/>
      <c r="P317" s="317"/>
      <c r="Q317" s="317"/>
      <c r="R317" s="317"/>
      <c r="S317" s="317"/>
      <c r="T317" s="317"/>
      <c r="U317" s="317"/>
      <c r="V317" s="317"/>
      <c r="W317" s="317"/>
      <c r="X317" s="317"/>
      <c r="Y317" s="302"/>
      <c r="Z317" s="302"/>
    </row>
    <row r="318" spans="1:53" ht="27" hidden="1" customHeight="1" x14ac:dyDescent="0.25">
      <c r="A318" s="54" t="s">
        <v>458</v>
      </c>
      <c r="B318" s="54" t="s">
        <v>459</v>
      </c>
      <c r="C318" s="31">
        <v>4301011324</v>
      </c>
      <c r="D318" s="312">
        <v>4607091384185</v>
      </c>
      <c r="E318" s="313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4"/>
      <c r="P318" s="324"/>
      <c r="Q318" s="324"/>
      <c r="R318" s="313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hidden="1" customHeight="1" x14ac:dyDescent="0.25">
      <c r="A319" s="54" t="s">
        <v>460</v>
      </c>
      <c r="B319" s="54" t="s">
        <v>461</v>
      </c>
      <c r="C319" s="31">
        <v>4301011312</v>
      </c>
      <c r="D319" s="312">
        <v>4607091384192</v>
      </c>
      <c r="E319" s="313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3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4"/>
      <c r="P319" s="324"/>
      <c r="Q319" s="324"/>
      <c r="R319" s="313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462</v>
      </c>
      <c r="B320" s="54" t="s">
        <v>463</v>
      </c>
      <c r="C320" s="31">
        <v>4301011483</v>
      </c>
      <c r="D320" s="312">
        <v>4680115881907</v>
      </c>
      <c r="E320" s="313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3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4"/>
      <c r="P320" s="324"/>
      <c r="Q320" s="324"/>
      <c r="R320" s="313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464</v>
      </c>
      <c r="B321" s="54" t="s">
        <v>465</v>
      </c>
      <c r="C321" s="31">
        <v>4301011303</v>
      </c>
      <c r="D321" s="312">
        <v>4607091384680</v>
      </c>
      <c r="E321" s="313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6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4"/>
      <c r="P321" s="324"/>
      <c r="Q321" s="324"/>
      <c r="R321" s="313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hidden="1" x14ac:dyDescent="0.2">
      <c r="A322" s="316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17"/>
      <c r="M322" s="318"/>
      <c r="N322" s="336" t="s">
        <v>65</v>
      </c>
      <c r="O322" s="330"/>
      <c r="P322" s="330"/>
      <c r="Q322" s="330"/>
      <c r="R322" s="330"/>
      <c r="S322" s="330"/>
      <c r="T322" s="331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hidden="1" x14ac:dyDescent="0.2">
      <c r="A323" s="317"/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8"/>
      <c r="N323" s="336" t="s">
        <v>65</v>
      </c>
      <c r="O323" s="330"/>
      <c r="P323" s="330"/>
      <c r="Q323" s="330"/>
      <c r="R323" s="330"/>
      <c r="S323" s="330"/>
      <c r="T323" s="331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hidden="1" customHeight="1" x14ac:dyDescent="0.25">
      <c r="A324" s="341" t="s">
        <v>59</v>
      </c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17"/>
      <c r="M324" s="317"/>
      <c r="N324" s="317"/>
      <c r="O324" s="317"/>
      <c r="P324" s="317"/>
      <c r="Q324" s="317"/>
      <c r="R324" s="317"/>
      <c r="S324" s="317"/>
      <c r="T324" s="317"/>
      <c r="U324" s="317"/>
      <c r="V324" s="317"/>
      <c r="W324" s="317"/>
      <c r="X324" s="317"/>
      <c r="Y324" s="302"/>
      <c r="Z324" s="302"/>
    </row>
    <row r="325" spans="1:53" ht="27" hidden="1" customHeight="1" x14ac:dyDescent="0.25">
      <c r="A325" s="54" t="s">
        <v>466</v>
      </c>
      <c r="B325" s="54" t="s">
        <v>467</v>
      </c>
      <c r="C325" s="31">
        <v>4301031139</v>
      </c>
      <c r="D325" s="312">
        <v>4607091384802</v>
      </c>
      <c r="E325" s="313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3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4"/>
      <c r="P325" s="324"/>
      <c r="Q325" s="324"/>
      <c r="R325" s="313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hidden="1" customHeight="1" x14ac:dyDescent="0.25">
      <c r="A326" s="54" t="s">
        <v>468</v>
      </c>
      <c r="B326" s="54" t="s">
        <v>469</v>
      </c>
      <c r="C326" s="31">
        <v>4301031140</v>
      </c>
      <c r="D326" s="312">
        <v>4607091384826</v>
      </c>
      <c r="E326" s="313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5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4"/>
      <c r="P326" s="324"/>
      <c r="Q326" s="324"/>
      <c r="R326" s="313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hidden="1" x14ac:dyDescent="0.2">
      <c r="A327" s="316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17"/>
      <c r="M327" s="318"/>
      <c r="N327" s="336" t="s">
        <v>65</v>
      </c>
      <c r="O327" s="330"/>
      <c r="P327" s="330"/>
      <c r="Q327" s="330"/>
      <c r="R327" s="330"/>
      <c r="S327" s="330"/>
      <c r="T327" s="331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hidden="1" x14ac:dyDescent="0.2">
      <c r="A328" s="317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8"/>
      <c r="N328" s="336" t="s">
        <v>65</v>
      </c>
      <c r="O328" s="330"/>
      <c r="P328" s="330"/>
      <c r="Q328" s="330"/>
      <c r="R328" s="330"/>
      <c r="S328" s="330"/>
      <c r="T328" s="331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hidden="1" customHeight="1" x14ac:dyDescent="0.25">
      <c r="A329" s="341" t="s">
        <v>67</v>
      </c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17"/>
      <c r="M329" s="317"/>
      <c r="N329" s="317"/>
      <c r="O329" s="317"/>
      <c r="P329" s="317"/>
      <c r="Q329" s="317"/>
      <c r="R329" s="317"/>
      <c r="S329" s="317"/>
      <c r="T329" s="317"/>
      <c r="U329" s="317"/>
      <c r="V329" s="317"/>
      <c r="W329" s="317"/>
      <c r="X329" s="317"/>
      <c r="Y329" s="302"/>
      <c r="Z329" s="302"/>
    </row>
    <row r="330" spans="1:53" ht="27" hidden="1" customHeight="1" x14ac:dyDescent="0.25">
      <c r="A330" s="54" t="s">
        <v>470</v>
      </c>
      <c r="B330" s="54" t="s">
        <v>471</v>
      </c>
      <c r="C330" s="31">
        <v>4301051303</v>
      </c>
      <c r="D330" s="312">
        <v>4607091384246</v>
      </c>
      <c r="E330" s="313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47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4"/>
      <c r="P330" s="324"/>
      <c r="Q330" s="324"/>
      <c r="R330" s="313"/>
      <c r="S330" s="34"/>
      <c r="T330" s="34"/>
      <c r="U330" s="35" t="s">
        <v>64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1" t="s">
        <v>1</v>
      </c>
    </row>
    <row r="331" spans="1:53" ht="27" hidden="1" customHeight="1" x14ac:dyDescent="0.25">
      <c r="A331" s="54" t="s">
        <v>472</v>
      </c>
      <c r="B331" s="54" t="s">
        <v>473</v>
      </c>
      <c r="C331" s="31">
        <v>4301051445</v>
      </c>
      <c r="D331" s="312">
        <v>4680115881976</v>
      </c>
      <c r="E331" s="313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4"/>
      <c r="P331" s="324"/>
      <c r="Q331" s="324"/>
      <c r="R331" s="313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4301051297</v>
      </c>
      <c r="D332" s="312">
        <v>4607091384253</v>
      </c>
      <c r="E332" s="313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4"/>
      <c r="P332" s="324"/>
      <c r="Q332" s="324"/>
      <c r="R332" s="313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4301051444</v>
      </c>
      <c r="D333" s="312">
        <v>4680115881969</v>
      </c>
      <c r="E333" s="313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4"/>
      <c r="P333" s="324"/>
      <c r="Q333" s="324"/>
      <c r="R333" s="313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hidden="1" x14ac:dyDescent="0.2">
      <c r="A334" s="316"/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8"/>
      <c r="N334" s="336" t="s">
        <v>65</v>
      </c>
      <c r="O334" s="330"/>
      <c r="P334" s="330"/>
      <c r="Q334" s="330"/>
      <c r="R334" s="330"/>
      <c r="S334" s="330"/>
      <c r="T334" s="331"/>
      <c r="U334" s="37" t="s">
        <v>66</v>
      </c>
      <c r="V334" s="308">
        <f>IFERROR(V330/H330,"0")+IFERROR(V331/H331,"0")+IFERROR(V332/H332,"0")+IFERROR(V333/H333,"0")</f>
        <v>0</v>
      </c>
      <c r="W334" s="308">
        <f>IFERROR(W330/H330,"0")+IFERROR(W331/H331,"0")+IFERROR(W332/H332,"0")+IFERROR(W333/H333,"0")</f>
        <v>0</v>
      </c>
      <c r="X334" s="308">
        <f>IFERROR(IF(X330="",0,X330),"0")+IFERROR(IF(X331="",0,X331),"0")+IFERROR(IF(X332="",0,X332),"0")+IFERROR(IF(X333="",0,X333),"0")</f>
        <v>0</v>
      </c>
      <c r="Y334" s="309"/>
      <c r="Z334" s="309"/>
    </row>
    <row r="335" spans="1:53" hidden="1" x14ac:dyDescent="0.2">
      <c r="A335" s="317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8"/>
      <c r="N335" s="336" t="s">
        <v>65</v>
      </c>
      <c r="O335" s="330"/>
      <c r="P335" s="330"/>
      <c r="Q335" s="330"/>
      <c r="R335" s="330"/>
      <c r="S335" s="330"/>
      <c r="T335" s="331"/>
      <c r="U335" s="37" t="s">
        <v>64</v>
      </c>
      <c r="V335" s="308">
        <f>IFERROR(SUM(V330:V333),"0")</f>
        <v>0</v>
      </c>
      <c r="W335" s="308">
        <f>IFERROR(SUM(W330:W333),"0")</f>
        <v>0</v>
      </c>
      <c r="X335" s="37"/>
      <c r="Y335" s="309"/>
      <c r="Z335" s="309"/>
    </row>
    <row r="336" spans="1:53" ht="14.25" hidden="1" customHeight="1" x14ac:dyDescent="0.25">
      <c r="A336" s="341" t="s">
        <v>206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17"/>
      <c r="Y336" s="302"/>
      <c r="Z336" s="302"/>
    </row>
    <row r="337" spans="1:53" ht="27" hidden="1" customHeight="1" x14ac:dyDescent="0.25">
      <c r="A337" s="54" t="s">
        <v>478</v>
      </c>
      <c r="B337" s="54" t="s">
        <v>479</v>
      </c>
      <c r="C337" s="31">
        <v>4301060322</v>
      </c>
      <c r="D337" s="312">
        <v>4607091389357</v>
      </c>
      <c r="E337" s="313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5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4"/>
      <c r="P337" s="324"/>
      <c r="Q337" s="324"/>
      <c r="R337" s="313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hidden="1" x14ac:dyDescent="0.2">
      <c r="A338" s="316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8"/>
      <c r="N338" s="336" t="s">
        <v>65</v>
      </c>
      <c r="O338" s="330"/>
      <c r="P338" s="330"/>
      <c r="Q338" s="330"/>
      <c r="R338" s="330"/>
      <c r="S338" s="330"/>
      <c r="T338" s="331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hidden="1" x14ac:dyDescent="0.2">
      <c r="A339" s="317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8"/>
      <c r="N339" s="336" t="s">
        <v>65</v>
      </c>
      <c r="O339" s="330"/>
      <c r="P339" s="330"/>
      <c r="Q339" s="330"/>
      <c r="R339" s="330"/>
      <c r="S339" s="330"/>
      <c r="T339" s="331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hidden="1" customHeight="1" x14ac:dyDescent="0.2">
      <c r="A340" s="364" t="s">
        <v>480</v>
      </c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  <c r="X340" s="365"/>
      <c r="Y340" s="48"/>
      <c r="Z340" s="48"/>
    </row>
    <row r="341" spans="1:53" ht="16.5" hidden="1" customHeight="1" x14ac:dyDescent="0.25">
      <c r="A341" s="328" t="s">
        <v>481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17"/>
      <c r="Y341" s="301"/>
      <c r="Z341" s="301"/>
    </row>
    <row r="342" spans="1:53" ht="14.25" hidden="1" customHeight="1" x14ac:dyDescent="0.25">
      <c r="A342" s="341" t="s">
        <v>100</v>
      </c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17"/>
      <c r="M342" s="317"/>
      <c r="N342" s="317"/>
      <c r="O342" s="317"/>
      <c r="P342" s="317"/>
      <c r="Q342" s="317"/>
      <c r="R342" s="317"/>
      <c r="S342" s="317"/>
      <c r="T342" s="317"/>
      <c r="U342" s="317"/>
      <c r="V342" s="317"/>
      <c r="W342" s="317"/>
      <c r="X342" s="317"/>
      <c r="Y342" s="302"/>
      <c r="Z342" s="302"/>
    </row>
    <row r="343" spans="1:53" ht="27" hidden="1" customHeight="1" x14ac:dyDescent="0.25">
      <c r="A343" s="54" t="s">
        <v>482</v>
      </c>
      <c r="B343" s="54" t="s">
        <v>483</v>
      </c>
      <c r="C343" s="31">
        <v>4301011428</v>
      </c>
      <c r="D343" s="312">
        <v>4607091389708</v>
      </c>
      <c r="E343" s="313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4"/>
      <c r="P343" s="324"/>
      <c r="Q343" s="324"/>
      <c r="R343" s="313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hidden="1" customHeight="1" x14ac:dyDescent="0.25">
      <c r="A344" s="54" t="s">
        <v>484</v>
      </c>
      <c r="B344" s="54" t="s">
        <v>485</v>
      </c>
      <c r="C344" s="31">
        <v>4301011427</v>
      </c>
      <c r="D344" s="312">
        <v>4607091389692</v>
      </c>
      <c r="E344" s="313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3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4"/>
      <c r="P344" s="324"/>
      <c r="Q344" s="324"/>
      <c r="R344" s="313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hidden="1" x14ac:dyDescent="0.2">
      <c r="A345" s="316"/>
      <c r="B345" s="317"/>
      <c r="C345" s="317"/>
      <c r="D345" s="317"/>
      <c r="E345" s="317"/>
      <c r="F345" s="317"/>
      <c r="G345" s="317"/>
      <c r="H345" s="317"/>
      <c r="I345" s="317"/>
      <c r="J345" s="317"/>
      <c r="K345" s="317"/>
      <c r="L345" s="317"/>
      <c r="M345" s="318"/>
      <c r="N345" s="336" t="s">
        <v>65</v>
      </c>
      <c r="O345" s="330"/>
      <c r="P345" s="330"/>
      <c r="Q345" s="330"/>
      <c r="R345" s="330"/>
      <c r="S345" s="330"/>
      <c r="T345" s="331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hidden="1" x14ac:dyDescent="0.2">
      <c r="A346" s="317"/>
      <c r="B346" s="317"/>
      <c r="C346" s="317"/>
      <c r="D346" s="317"/>
      <c r="E346" s="317"/>
      <c r="F346" s="317"/>
      <c r="G346" s="317"/>
      <c r="H346" s="317"/>
      <c r="I346" s="317"/>
      <c r="J346" s="317"/>
      <c r="K346" s="317"/>
      <c r="L346" s="317"/>
      <c r="M346" s="318"/>
      <c r="N346" s="336" t="s">
        <v>65</v>
      </c>
      <c r="O346" s="330"/>
      <c r="P346" s="330"/>
      <c r="Q346" s="330"/>
      <c r="R346" s="330"/>
      <c r="S346" s="330"/>
      <c r="T346" s="331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hidden="1" customHeight="1" x14ac:dyDescent="0.25">
      <c r="A347" s="341" t="s">
        <v>59</v>
      </c>
      <c r="B347" s="317"/>
      <c r="C347" s="317"/>
      <c r="D347" s="317"/>
      <c r="E347" s="317"/>
      <c r="F347" s="317"/>
      <c r="G347" s="317"/>
      <c r="H347" s="317"/>
      <c r="I347" s="317"/>
      <c r="J347" s="317"/>
      <c r="K347" s="317"/>
      <c r="L347" s="317"/>
      <c r="M347" s="317"/>
      <c r="N347" s="317"/>
      <c r="O347" s="317"/>
      <c r="P347" s="317"/>
      <c r="Q347" s="317"/>
      <c r="R347" s="317"/>
      <c r="S347" s="317"/>
      <c r="T347" s="317"/>
      <c r="U347" s="317"/>
      <c r="V347" s="317"/>
      <c r="W347" s="317"/>
      <c r="X347" s="317"/>
      <c r="Y347" s="302"/>
      <c r="Z347" s="302"/>
    </row>
    <row r="348" spans="1:53" ht="27" hidden="1" customHeight="1" x14ac:dyDescent="0.25">
      <c r="A348" s="54" t="s">
        <v>486</v>
      </c>
      <c r="B348" s="54" t="s">
        <v>487</v>
      </c>
      <c r="C348" s="31">
        <v>4301031177</v>
      </c>
      <c r="D348" s="312">
        <v>4607091389753</v>
      </c>
      <c r="E348" s="313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4"/>
      <c r="P348" s="324"/>
      <c r="Q348" s="324"/>
      <c r="R348" s="313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hidden="1" customHeight="1" x14ac:dyDescent="0.25">
      <c r="A349" s="54" t="s">
        <v>488</v>
      </c>
      <c r="B349" s="54" t="s">
        <v>489</v>
      </c>
      <c r="C349" s="31">
        <v>4301031174</v>
      </c>
      <c r="D349" s="312">
        <v>4607091389760</v>
      </c>
      <c r="E349" s="313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6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4"/>
      <c r="P349" s="324"/>
      <c r="Q349" s="324"/>
      <c r="R349" s="313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hidden="1" customHeight="1" x14ac:dyDescent="0.25">
      <c r="A350" s="54" t="s">
        <v>490</v>
      </c>
      <c r="B350" s="54" t="s">
        <v>491</v>
      </c>
      <c r="C350" s="31">
        <v>4301031175</v>
      </c>
      <c r="D350" s="312">
        <v>4607091389746</v>
      </c>
      <c r="E350" s="313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4"/>
      <c r="P350" s="324"/>
      <c r="Q350" s="324"/>
      <c r="R350" s="313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hidden="1" customHeight="1" x14ac:dyDescent="0.25">
      <c r="A351" s="54" t="s">
        <v>492</v>
      </c>
      <c r="B351" s="54" t="s">
        <v>493</v>
      </c>
      <c r="C351" s="31">
        <v>4301031236</v>
      </c>
      <c r="D351" s="312">
        <v>4680115882928</v>
      </c>
      <c r="E351" s="313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4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4"/>
      <c r="P351" s="324"/>
      <c r="Q351" s="324"/>
      <c r="R351" s="313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494</v>
      </c>
      <c r="B352" s="54" t="s">
        <v>495</v>
      </c>
      <c r="C352" s="31">
        <v>4301031257</v>
      </c>
      <c r="D352" s="312">
        <v>4680115883147</v>
      </c>
      <c r="E352" s="313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4"/>
      <c r="P352" s="324"/>
      <c r="Q352" s="324"/>
      <c r="R352" s="313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496</v>
      </c>
      <c r="B353" s="54" t="s">
        <v>497</v>
      </c>
      <c r="C353" s="31">
        <v>4301031178</v>
      </c>
      <c r="D353" s="312">
        <v>4607091384338</v>
      </c>
      <c r="E353" s="313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4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4"/>
      <c r="P353" s="324"/>
      <c r="Q353" s="324"/>
      <c r="R353" s="313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hidden="1" customHeight="1" x14ac:dyDescent="0.25">
      <c r="A354" s="54" t="s">
        <v>498</v>
      </c>
      <c r="B354" s="54" t="s">
        <v>499</v>
      </c>
      <c r="C354" s="31">
        <v>4301031254</v>
      </c>
      <c r="D354" s="312">
        <v>4680115883154</v>
      </c>
      <c r="E354" s="313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4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4"/>
      <c r="P354" s="324"/>
      <c r="Q354" s="324"/>
      <c r="R354" s="313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500</v>
      </c>
      <c r="B355" s="54" t="s">
        <v>501</v>
      </c>
      <c r="C355" s="31">
        <v>4301031171</v>
      </c>
      <c r="D355" s="312">
        <v>4607091389524</v>
      </c>
      <c r="E355" s="313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4"/>
      <c r="P355" s="324"/>
      <c r="Q355" s="324"/>
      <c r="R355" s="313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502</v>
      </c>
      <c r="B356" s="54" t="s">
        <v>503</v>
      </c>
      <c r="C356" s="31">
        <v>4301031258</v>
      </c>
      <c r="D356" s="312">
        <v>4680115883161</v>
      </c>
      <c r="E356" s="313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4"/>
      <c r="P356" s="324"/>
      <c r="Q356" s="324"/>
      <c r="R356" s="313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504</v>
      </c>
      <c r="B357" s="54" t="s">
        <v>505</v>
      </c>
      <c r="C357" s="31">
        <v>4301031170</v>
      </c>
      <c r="D357" s="312">
        <v>4607091384345</v>
      </c>
      <c r="E357" s="313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4"/>
      <c r="P357" s="324"/>
      <c r="Q357" s="324"/>
      <c r="R357" s="313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4301031256</v>
      </c>
      <c r="D358" s="312">
        <v>4680115883178</v>
      </c>
      <c r="E358" s="313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4"/>
      <c r="P358" s="324"/>
      <c r="Q358" s="324"/>
      <c r="R358" s="313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508</v>
      </c>
      <c r="B359" s="54" t="s">
        <v>509</v>
      </c>
      <c r="C359" s="31">
        <v>4301031172</v>
      </c>
      <c r="D359" s="312">
        <v>4607091389531</v>
      </c>
      <c r="E359" s="313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4"/>
      <c r="P359" s="324"/>
      <c r="Q359" s="324"/>
      <c r="R359" s="313"/>
      <c r="S359" s="34"/>
      <c r="T359" s="34"/>
      <c r="U359" s="35" t="s">
        <v>64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510</v>
      </c>
      <c r="B360" s="54" t="s">
        <v>511</v>
      </c>
      <c r="C360" s="31">
        <v>4301031255</v>
      </c>
      <c r="D360" s="312">
        <v>4680115883185</v>
      </c>
      <c r="E360" s="313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532" t="s">
        <v>512</v>
      </c>
      <c r="O360" s="324"/>
      <c r="P360" s="324"/>
      <c r="Q360" s="324"/>
      <c r="R360" s="313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hidden="1" x14ac:dyDescent="0.2">
      <c r="A361" s="316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17"/>
      <c r="M361" s="318"/>
      <c r="N361" s="336" t="s">
        <v>65</v>
      </c>
      <c r="O361" s="330"/>
      <c r="P361" s="330"/>
      <c r="Q361" s="330"/>
      <c r="R361" s="330"/>
      <c r="S361" s="330"/>
      <c r="T361" s="331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hidden="1" x14ac:dyDescent="0.2">
      <c r="A362" s="317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8"/>
      <c r="N362" s="336" t="s">
        <v>65</v>
      </c>
      <c r="O362" s="330"/>
      <c r="P362" s="330"/>
      <c r="Q362" s="330"/>
      <c r="R362" s="330"/>
      <c r="S362" s="330"/>
      <c r="T362" s="331"/>
      <c r="U362" s="37" t="s">
        <v>64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hidden="1" customHeight="1" x14ac:dyDescent="0.25">
      <c r="A363" s="341" t="s">
        <v>67</v>
      </c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17"/>
      <c r="M363" s="317"/>
      <c r="N363" s="317"/>
      <c r="O363" s="317"/>
      <c r="P363" s="317"/>
      <c r="Q363" s="317"/>
      <c r="R363" s="317"/>
      <c r="S363" s="317"/>
      <c r="T363" s="317"/>
      <c r="U363" s="317"/>
      <c r="V363" s="317"/>
      <c r="W363" s="317"/>
      <c r="X363" s="317"/>
      <c r="Y363" s="302"/>
      <c r="Z363" s="302"/>
    </row>
    <row r="364" spans="1:53" ht="27" hidden="1" customHeight="1" x14ac:dyDescent="0.25">
      <c r="A364" s="54" t="s">
        <v>513</v>
      </c>
      <c r="B364" s="54" t="s">
        <v>514</v>
      </c>
      <c r="C364" s="31">
        <v>4301051258</v>
      </c>
      <c r="D364" s="312">
        <v>4607091389685</v>
      </c>
      <c r="E364" s="313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6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4"/>
      <c r="P364" s="324"/>
      <c r="Q364" s="324"/>
      <c r="R364" s="313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hidden="1" customHeight="1" x14ac:dyDescent="0.25">
      <c r="A365" s="54" t="s">
        <v>515</v>
      </c>
      <c r="B365" s="54" t="s">
        <v>516</v>
      </c>
      <c r="C365" s="31">
        <v>4301051431</v>
      </c>
      <c r="D365" s="312">
        <v>4607091389654</v>
      </c>
      <c r="E365" s="313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5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4"/>
      <c r="P365" s="324"/>
      <c r="Q365" s="324"/>
      <c r="R365" s="313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hidden="1" customHeight="1" x14ac:dyDescent="0.25">
      <c r="A366" s="54" t="s">
        <v>517</v>
      </c>
      <c r="B366" s="54" t="s">
        <v>518</v>
      </c>
      <c r="C366" s="31">
        <v>4301051284</v>
      </c>
      <c r="D366" s="312">
        <v>4607091384352</v>
      </c>
      <c r="E366" s="313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6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4"/>
      <c r="P366" s="324"/>
      <c r="Q366" s="324"/>
      <c r="R366" s="313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519</v>
      </c>
      <c r="B367" s="54" t="s">
        <v>520</v>
      </c>
      <c r="C367" s="31">
        <v>4301051257</v>
      </c>
      <c r="D367" s="312">
        <v>4607091389661</v>
      </c>
      <c r="E367" s="313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4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4"/>
      <c r="P367" s="324"/>
      <c r="Q367" s="324"/>
      <c r="R367" s="313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hidden="1" x14ac:dyDescent="0.2">
      <c r="A368" s="316"/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8"/>
      <c r="N368" s="336" t="s">
        <v>65</v>
      </c>
      <c r="O368" s="330"/>
      <c r="P368" s="330"/>
      <c r="Q368" s="330"/>
      <c r="R368" s="330"/>
      <c r="S368" s="330"/>
      <c r="T368" s="331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hidden="1" x14ac:dyDescent="0.2">
      <c r="A369" s="317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17"/>
      <c r="M369" s="318"/>
      <c r="N369" s="336" t="s">
        <v>65</v>
      </c>
      <c r="O369" s="330"/>
      <c r="P369" s="330"/>
      <c r="Q369" s="330"/>
      <c r="R369" s="330"/>
      <c r="S369" s="330"/>
      <c r="T369" s="331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hidden="1" customHeight="1" x14ac:dyDescent="0.25">
      <c r="A370" s="341" t="s">
        <v>206</v>
      </c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17"/>
      <c r="M370" s="317"/>
      <c r="N370" s="317"/>
      <c r="O370" s="317"/>
      <c r="P370" s="317"/>
      <c r="Q370" s="317"/>
      <c r="R370" s="317"/>
      <c r="S370" s="317"/>
      <c r="T370" s="317"/>
      <c r="U370" s="317"/>
      <c r="V370" s="317"/>
      <c r="W370" s="317"/>
      <c r="X370" s="317"/>
      <c r="Y370" s="302"/>
      <c r="Z370" s="302"/>
    </row>
    <row r="371" spans="1:53" ht="27" hidden="1" customHeight="1" x14ac:dyDescent="0.25">
      <c r="A371" s="54" t="s">
        <v>521</v>
      </c>
      <c r="B371" s="54" t="s">
        <v>522</v>
      </c>
      <c r="C371" s="31">
        <v>4301060352</v>
      </c>
      <c r="D371" s="312">
        <v>4680115881648</v>
      </c>
      <c r="E371" s="313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4"/>
      <c r="P371" s="324"/>
      <c r="Q371" s="324"/>
      <c r="R371" s="313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hidden="1" x14ac:dyDescent="0.2">
      <c r="A372" s="31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8"/>
      <c r="N372" s="336" t="s">
        <v>65</v>
      </c>
      <c r="O372" s="330"/>
      <c r="P372" s="330"/>
      <c r="Q372" s="330"/>
      <c r="R372" s="330"/>
      <c r="S372" s="330"/>
      <c r="T372" s="331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hidden="1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17"/>
      <c r="M373" s="318"/>
      <c r="N373" s="336" t="s">
        <v>65</v>
      </c>
      <c r="O373" s="330"/>
      <c r="P373" s="330"/>
      <c r="Q373" s="330"/>
      <c r="R373" s="330"/>
      <c r="S373" s="330"/>
      <c r="T373" s="331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hidden="1" customHeight="1" x14ac:dyDescent="0.25">
      <c r="A374" s="341" t="s">
        <v>80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17"/>
      <c r="Y374" s="302"/>
      <c r="Z374" s="302"/>
    </row>
    <row r="375" spans="1:53" ht="27" hidden="1" customHeight="1" x14ac:dyDescent="0.25">
      <c r="A375" s="54" t="s">
        <v>523</v>
      </c>
      <c r="B375" s="54" t="s">
        <v>524</v>
      </c>
      <c r="C375" s="31">
        <v>4301032045</v>
      </c>
      <c r="D375" s="312">
        <v>4680115884335</v>
      </c>
      <c r="E375" s="313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377" t="s">
        <v>527</v>
      </c>
      <c r="O375" s="324"/>
      <c r="P375" s="324"/>
      <c r="Q375" s="324"/>
      <c r="R375" s="313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hidden="1" customHeight="1" x14ac:dyDescent="0.25">
      <c r="A376" s="54" t="s">
        <v>528</v>
      </c>
      <c r="B376" s="54" t="s">
        <v>529</v>
      </c>
      <c r="C376" s="31">
        <v>4301170011</v>
      </c>
      <c r="D376" s="312">
        <v>4680115884113</v>
      </c>
      <c r="E376" s="313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544" t="s">
        <v>530</v>
      </c>
      <c r="O376" s="324"/>
      <c r="P376" s="324"/>
      <c r="Q376" s="324"/>
      <c r="R376" s="313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hidden="1" customHeight="1" x14ac:dyDescent="0.25">
      <c r="A377" s="54" t="s">
        <v>531</v>
      </c>
      <c r="B377" s="54" t="s">
        <v>532</v>
      </c>
      <c r="C377" s="31">
        <v>4301032046</v>
      </c>
      <c r="D377" s="312">
        <v>4680115884359</v>
      </c>
      <c r="E377" s="313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382" t="s">
        <v>533</v>
      </c>
      <c r="O377" s="324"/>
      <c r="P377" s="324"/>
      <c r="Q377" s="324"/>
      <c r="R377" s="313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534</v>
      </c>
      <c r="B378" s="54" t="s">
        <v>535</v>
      </c>
      <c r="C378" s="31">
        <v>4301032047</v>
      </c>
      <c r="D378" s="312">
        <v>4680115884342</v>
      </c>
      <c r="E378" s="313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537" t="s">
        <v>536</v>
      </c>
      <c r="O378" s="324"/>
      <c r="P378" s="324"/>
      <c r="Q378" s="324"/>
      <c r="R378" s="313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idden="1" x14ac:dyDescent="0.2">
      <c r="A379" s="316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8"/>
      <c r="N379" s="336" t="s">
        <v>65</v>
      </c>
      <c r="O379" s="330"/>
      <c r="P379" s="330"/>
      <c r="Q379" s="330"/>
      <c r="R379" s="330"/>
      <c r="S379" s="330"/>
      <c r="T379" s="331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hidden="1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17"/>
      <c r="M380" s="318"/>
      <c r="N380" s="336" t="s">
        <v>65</v>
      </c>
      <c r="O380" s="330"/>
      <c r="P380" s="330"/>
      <c r="Q380" s="330"/>
      <c r="R380" s="330"/>
      <c r="S380" s="330"/>
      <c r="T380" s="331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hidden="1" customHeight="1" x14ac:dyDescent="0.25">
      <c r="A381" s="341" t="s">
        <v>89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17"/>
      <c r="Y381" s="302"/>
      <c r="Z381" s="302"/>
    </row>
    <row r="382" spans="1:53" ht="27" hidden="1" customHeight="1" x14ac:dyDescent="0.25">
      <c r="A382" s="54" t="s">
        <v>537</v>
      </c>
      <c r="B382" s="54" t="s">
        <v>538</v>
      </c>
      <c r="C382" s="31">
        <v>4301170010</v>
      </c>
      <c r="D382" s="312">
        <v>4680115884090</v>
      </c>
      <c r="E382" s="313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479" t="s">
        <v>539</v>
      </c>
      <c r="O382" s="324"/>
      <c r="P382" s="324"/>
      <c r="Q382" s="324"/>
      <c r="R382" s="313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hidden="1" customHeight="1" x14ac:dyDescent="0.25">
      <c r="A383" s="54" t="s">
        <v>540</v>
      </c>
      <c r="B383" s="54" t="s">
        <v>541</v>
      </c>
      <c r="C383" s="31">
        <v>4301170009</v>
      </c>
      <c r="D383" s="312">
        <v>4680115882997</v>
      </c>
      <c r="E383" s="313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542" t="s">
        <v>542</v>
      </c>
      <c r="O383" s="324"/>
      <c r="P383" s="324"/>
      <c r="Q383" s="324"/>
      <c r="R383" s="313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hidden="1" x14ac:dyDescent="0.2">
      <c r="A384" s="316"/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8"/>
      <c r="N384" s="336" t="s">
        <v>65</v>
      </c>
      <c r="O384" s="330"/>
      <c r="P384" s="330"/>
      <c r="Q384" s="330"/>
      <c r="R384" s="330"/>
      <c r="S384" s="330"/>
      <c r="T384" s="331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hidden="1" x14ac:dyDescent="0.2">
      <c r="A385" s="317"/>
      <c r="B385" s="317"/>
      <c r="C385" s="317"/>
      <c r="D385" s="317"/>
      <c r="E385" s="317"/>
      <c r="F385" s="317"/>
      <c r="G385" s="317"/>
      <c r="H385" s="317"/>
      <c r="I385" s="317"/>
      <c r="J385" s="317"/>
      <c r="K385" s="317"/>
      <c r="L385" s="317"/>
      <c r="M385" s="318"/>
      <c r="N385" s="336" t="s">
        <v>65</v>
      </c>
      <c r="O385" s="330"/>
      <c r="P385" s="330"/>
      <c r="Q385" s="330"/>
      <c r="R385" s="330"/>
      <c r="S385" s="330"/>
      <c r="T385" s="331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hidden="1" customHeight="1" x14ac:dyDescent="0.25">
      <c r="A386" s="328" t="s">
        <v>543</v>
      </c>
      <c r="B386" s="317"/>
      <c r="C386" s="317"/>
      <c r="D386" s="317"/>
      <c r="E386" s="317"/>
      <c r="F386" s="317"/>
      <c r="G386" s="317"/>
      <c r="H386" s="317"/>
      <c r="I386" s="317"/>
      <c r="J386" s="317"/>
      <c r="K386" s="317"/>
      <c r="L386" s="317"/>
      <c r="M386" s="317"/>
      <c r="N386" s="317"/>
      <c r="O386" s="317"/>
      <c r="P386" s="317"/>
      <c r="Q386" s="317"/>
      <c r="R386" s="317"/>
      <c r="S386" s="317"/>
      <c r="T386" s="317"/>
      <c r="U386" s="317"/>
      <c r="V386" s="317"/>
      <c r="W386" s="317"/>
      <c r="X386" s="317"/>
      <c r="Y386" s="301"/>
      <c r="Z386" s="301"/>
    </row>
    <row r="387" spans="1:53" ht="14.25" hidden="1" customHeight="1" x14ac:dyDescent="0.25">
      <c r="A387" s="341" t="s">
        <v>94</v>
      </c>
      <c r="B387" s="317"/>
      <c r="C387" s="317"/>
      <c r="D387" s="317"/>
      <c r="E387" s="317"/>
      <c r="F387" s="317"/>
      <c r="G387" s="317"/>
      <c r="H387" s="317"/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17"/>
      <c r="Y387" s="302"/>
      <c r="Z387" s="302"/>
    </row>
    <row r="388" spans="1:53" ht="27" hidden="1" customHeight="1" x14ac:dyDescent="0.25">
      <c r="A388" s="54" t="s">
        <v>544</v>
      </c>
      <c r="B388" s="54" t="s">
        <v>545</v>
      </c>
      <c r="C388" s="31">
        <v>4301020196</v>
      </c>
      <c r="D388" s="312">
        <v>4607091389388</v>
      </c>
      <c r="E388" s="313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3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24"/>
      <c r="P388" s="324"/>
      <c r="Q388" s="324"/>
      <c r="R388" s="313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hidden="1" customHeight="1" x14ac:dyDescent="0.25">
      <c r="A389" s="54" t="s">
        <v>546</v>
      </c>
      <c r="B389" s="54" t="s">
        <v>547</v>
      </c>
      <c r="C389" s="31">
        <v>4301020185</v>
      </c>
      <c r="D389" s="312">
        <v>4607091389364</v>
      </c>
      <c r="E389" s="313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34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24"/>
      <c r="P389" s="324"/>
      <c r="Q389" s="324"/>
      <c r="R389" s="313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hidden="1" x14ac:dyDescent="0.2">
      <c r="A390" s="316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17"/>
      <c r="M390" s="318"/>
      <c r="N390" s="336" t="s">
        <v>65</v>
      </c>
      <c r="O390" s="330"/>
      <c r="P390" s="330"/>
      <c r="Q390" s="330"/>
      <c r="R390" s="330"/>
      <c r="S390" s="330"/>
      <c r="T390" s="331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hidden="1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17"/>
      <c r="M391" s="318"/>
      <c r="N391" s="336" t="s">
        <v>65</v>
      </c>
      <c r="O391" s="330"/>
      <c r="P391" s="330"/>
      <c r="Q391" s="330"/>
      <c r="R391" s="330"/>
      <c r="S391" s="330"/>
      <c r="T391" s="331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hidden="1" customHeight="1" x14ac:dyDescent="0.25">
      <c r="A392" s="341" t="s">
        <v>59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17"/>
      <c r="Y392" s="302"/>
      <c r="Z392" s="302"/>
    </row>
    <row r="393" spans="1:53" ht="27" hidden="1" customHeight="1" x14ac:dyDescent="0.25">
      <c r="A393" s="54" t="s">
        <v>548</v>
      </c>
      <c r="B393" s="54" t="s">
        <v>549</v>
      </c>
      <c r="C393" s="31">
        <v>4301031212</v>
      </c>
      <c r="D393" s="312">
        <v>4607091389739</v>
      </c>
      <c r="E393" s="313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24"/>
      <c r="P393" s="324"/>
      <c r="Q393" s="324"/>
      <c r="R393" s="313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hidden="1" customHeight="1" x14ac:dyDescent="0.25">
      <c r="A394" s="54" t="s">
        <v>550</v>
      </c>
      <c r="B394" s="54" t="s">
        <v>551</v>
      </c>
      <c r="C394" s="31">
        <v>4301031247</v>
      </c>
      <c r="D394" s="312">
        <v>4680115883048</v>
      </c>
      <c r="E394" s="313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24"/>
      <c r="P394" s="324"/>
      <c r="Q394" s="324"/>
      <c r="R394" s="313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hidden="1" customHeight="1" x14ac:dyDescent="0.25">
      <c r="A395" s="54" t="s">
        <v>552</v>
      </c>
      <c r="B395" s="54" t="s">
        <v>553</v>
      </c>
      <c r="C395" s="31">
        <v>4301031176</v>
      </c>
      <c r="D395" s="312">
        <v>4607091389425</v>
      </c>
      <c r="E395" s="313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24"/>
      <c r="P395" s="324"/>
      <c r="Q395" s="324"/>
      <c r="R395" s="313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hidden="1" customHeight="1" x14ac:dyDescent="0.25">
      <c r="A396" s="54" t="s">
        <v>554</v>
      </c>
      <c r="B396" s="54" t="s">
        <v>555</v>
      </c>
      <c r="C396" s="31">
        <v>4301031215</v>
      </c>
      <c r="D396" s="312">
        <v>4680115882911</v>
      </c>
      <c r="E396" s="313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462" t="s">
        <v>556</v>
      </c>
      <c r="O396" s="324"/>
      <c r="P396" s="324"/>
      <c r="Q396" s="324"/>
      <c r="R396" s="313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hidden="1" customHeight="1" x14ac:dyDescent="0.25">
      <c r="A397" s="54" t="s">
        <v>557</v>
      </c>
      <c r="B397" s="54" t="s">
        <v>558</v>
      </c>
      <c r="C397" s="31">
        <v>4301031167</v>
      </c>
      <c r="D397" s="312">
        <v>4680115880771</v>
      </c>
      <c r="E397" s="313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5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24"/>
      <c r="P397" s="324"/>
      <c r="Q397" s="324"/>
      <c r="R397" s="313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hidden="1" customHeight="1" x14ac:dyDescent="0.25">
      <c r="A398" s="54" t="s">
        <v>559</v>
      </c>
      <c r="B398" s="54" t="s">
        <v>560</v>
      </c>
      <c r="C398" s="31">
        <v>4301031173</v>
      </c>
      <c r="D398" s="312">
        <v>4607091389500</v>
      </c>
      <c r="E398" s="313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4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24"/>
      <c r="P398" s="324"/>
      <c r="Q398" s="324"/>
      <c r="R398" s="313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hidden="1" customHeight="1" x14ac:dyDescent="0.25">
      <c r="A399" s="54" t="s">
        <v>561</v>
      </c>
      <c r="B399" s="54" t="s">
        <v>562</v>
      </c>
      <c r="C399" s="31">
        <v>4301031103</v>
      </c>
      <c r="D399" s="312">
        <v>4680115881983</v>
      </c>
      <c r="E399" s="313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24"/>
      <c r="P399" s="324"/>
      <c r="Q399" s="324"/>
      <c r="R399" s="313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hidden="1" x14ac:dyDescent="0.2">
      <c r="A400" s="31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17"/>
      <c r="M400" s="318"/>
      <c r="N400" s="336" t="s">
        <v>65</v>
      </c>
      <c r="O400" s="330"/>
      <c r="P400" s="330"/>
      <c r="Q400" s="330"/>
      <c r="R400" s="330"/>
      <c r="S400" s="330"/>
      <c r="T400" s="331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hidden="1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8"/>
      <c r="N401" s="336" t="s">
        <v>65</v>
      </c>
      <c r="O401" s="330"/>
      <c r="P401" s="330"/>
      <c r="Q401" s="330"/>
      <c r="R401" s="330"/>
      <c r="S401" s="330"/>
      <c r="T401" s="331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hidden="1" customHeight="1" x14ac:dyDescent="0.2">
      <c r="A402" s="364" t="s">
        <v>563</v>
      </c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65"/>
      <c r="N402" s="365"/>
      <c r="O402" s="365"/>
      <c r="P402" s="365"/>
      <c r="Q402" s="365"/>
      <c r="R402" s="365"/>
      <c r="S402" s="365"/>
      <c r="T402" s="365"/>
      <c r="U402" s="365"/>
      <c r="V402" s="365"/>
      <c r="W402" s="365"/>
      <c r="X402" s="365"/>
      <c r="Y402" s="48"/>
      <c r="Z402" s="48"/>
    </row>
    <row r="403" spans="1:53" ht="16.5" hidden="1" customHeight="1" x14ac:dyDescent="0.25">
      <c r="A403" s="328" t="s">
        <v>563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17"/>
      <c r="Y403" s="301"/>
      <c r="Z403" s="301"/>
    </row>
    <row r="404" spans="1:53" ht="14.25" hidden="1" customHeight="1" x14ac:dyDescent="0.25">
      <c r="A404" s="341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17"/>
      <c r="Y404" s="302"/>
      <c r="Z404" s="302"/>
    </row>
    <row r="405" spans="1:53" ht="27" hidden="1" customHeight="1" x14ac:dyDescent="0.25">
      <c r="A405" s="54" t="s">
        <v>564</v>
      </c>
      <c r="B405" s="54" t="s">
        <v>565</v>
      </c>
      <c r="C405" s="31">
        <v>4301011371</v>
      </c>
      <c r="D405" s="312">
        <v>4607091389067</v>
      </c>
      <c r="E405" s="313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4"/>
      <c r="P405" s="324"/>
      <c r="Q405" s="324"/>
      <c r="R405" s="313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2">
        <v>4607091383522</v>
      </c>
      <c r="E406" s="313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4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4"/>
      <c r="P406" s="324"/>
      <c r="Q406" s="324"/>
      <c r="R406" s="313"/>
      <c r="S406" s="34"/>
      <c r="T406" s="34"/>
      <c r="U406" s="35" t="s">
        <v>64</v>
      </c>
      <c r="V406" s="306">
        <v>650</v>
      </c>
      <c r="W406" s="307">
        <f t="shared" si="18"/>
        <v>654.72</v>
      </c>
      <c r="X406" s="36">
        <f>IFERROR(IF(W406=0,"",ROUNDUP(W406/H406,0)*0.01196),"")</f>
        <v>1.4830399999999999</v>
      </c>
      <c r="Y406" s="56"/>
      <c r="Z406" s="57"/>
      <c r="AD406" s="58"/>
      <c r="BA406" s="272" t="s">
        <v>1</v>
      </c>
    </row>
    <row r="407" spans="1:53" ht="27" hidden="1" customHeight="1" x14ac:dyDescent="0.25">
      <c r="A407" s="54" t="s">
        <v>568</v>
      </c>
      <c r="B407" s="54" t="s">
        <v>569</v>
      </c>
      <c r="C407" s="31">
        <v>4301011431</v>
      </c>
      <c r="D407" s="312">
        <v>4607091384437</v>
      </c>
      <c r="E407" s="313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58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4"/>
      <c r="P407" s="324"/>
      <c r="Q407" s="324"/>
      <c r="R407" s="313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hidden="1" customHeight="1" x14ac:dyDescent="0.25">
      <c r="A408" s="54" t="s">
        <v>570</v>
      </c>
      <c r="B408" s="54" t="s">
        <v>571</v>
      </c>
      <c r="C408" s="31">
        <v>4301011365</v>
      </c>
      <c r="D408" s="312">
        <v>4607091389104</v>
      </c>
      <c r="E408" s="313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4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4"/>
      <c r="P408" s="324"/>
      <c r="Q408" s="324"/>
      <c r="R408" s="313"/>
      <c r="S408" s="34"/>
      <c r="T408" s="34"/>
      <c r="U408" s="35" t="s">
        <v>64</v>
      </c>
      <c r="V408" s="306">
        <v>0</v>
      </c>
      <c r="W408" s="307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4" t="s">
        <v>1</v>
      </c>
    </row>
    <row r="409" spans="1:53" ht="27" hidden="1" customHeight="1" x14ac:dyDescent="0.25">
      <c r="A409" s="54" t="s">
        <v>572</v>
      </c>
      <c r="B409" s="54" t="s">
        <v>573</v>
      </c>
      <c r="C409" s="31">
        <v>4301011367</v>
      </c>
      <c r="D409" s="312">
        <v>4680115880603</v>
      </c>
      <c r="E409" s="313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6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4"/>
      <c r="P409" s="324"/>
      <c r="Q409" s="324"/>
      <c r="R409" s="313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hidden="1" customHeight="1" x14ac:dyDescent="0.25">
      <c r="A410" s="54" t="s">
        <v>574</v>
      </c>
      <c r="B410" s="54" t="s">
        <v>575</v>
      </c>
      <c r="C410" s="31">
        <v>4301011168</v>
      </c>
      <c r="D410" s="312">
        <v>4607091389999</v>
      </c>
      <c r="E410" s="313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4"/>
      <c r="P410" s="324"/>
      <c r="Q410" s="324"/>
      <c r="R410" s="313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4301011372</v>
      </c>
      <c r="D411" s="312">
        <v>4680115882782</v>
      </c>
      <c r="E411" s="313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54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4"/>
      <c r="P411" s="324"/>
      <c r="Q411" s="324"/>
      <c r="R411" s="313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578</v>
      </c>
      <c r="B412" s="54" t="s">
        <v>579</v>
      </c>
      <c r="C412" s="31">
        <v>4301011190</v>
      </c>
      <c r="D412" s="312">
        <v>4607091389098</v>
      </c>
      <c r="E412" s="313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4"/>
      <c r="P412" s="324"/>
      <c r="Q412" s="324"/>
      <c r="R412" s="313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580</v>
      </c>
      <c r="B413" s="54" t="s">
        <v>581</v>
      </c>
      <c r="C413" s="31">
        <v>4301011366</v>
      </c>
      <c r="D413" s="312">
        <v>4607091389982</v>
      </c>
      <c r="E413" s="313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58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4"/>
      <c r="P413" s="324"/>
      <c r="Q413" s="324"/>
      <c r="R413" s="313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1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8"/>
      <c r="N414" s="336" t="s">
        <v>65</v>
      </c>
      <c r="O414" s="330"/>
      <c r="P414" s="330"/>
      <c r="Q414" s="330"/>
      <c r="R414" s="330"/>
      <c r="S414" s="330"/>
      <c r="T414" s="331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123.10606060606059</v>
      </c>
      <c r="W414" s="308">
        <f>IFERROR(W405/H405,"0")+IFERROR(W406/H406,"0")+IFERROR(W407/H407,"0")+IFERROR(W408/H408,"0")+IFERROR(W409/H409,"0")+IFERROR(W410/H410,"0")+IFERROR(W411/H411,"0")+IFERROR(W412/H412,"0")+IFERROR(W413/H413,"0")</f>
        <v>124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1.4830399999999999</v>
      </c>
      <c r="Y414" s="309"/>
      <c r="Z414" s="309"/>
    </row>
    <row r="415" spans="1:53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17"/>
      <c r="M415" s="318"/>
      <c r="N415" s="336" t="s">
        <v>65</v>
      </c>
      <c r="O415" s="330"/>
      <c r="P415" s="330"/>
      <c r="Q415" s="330"/>
      <c r="R415" s="330"/>
      <c r="S415" s="330"/>
      <c r="T415" s="331"/>
      <c r="U415" s="37" t="s">
        <v>64</v>
      </c>
      <c r="V415" s="308">
        <f>IFERROR(SUM(V405:V413),"0")</f>
        <v>650</v>
      </c>
      <c r="W415" s="308">
        <f>IFERROR(SUM(W405:W413),"0")</f>
        <v>654.72</v>
      </c>
      <c r="X415" s="37"/>
      <c r="Y415" s="309"/>
      <c r="Z415" s="309"/>
    </row>
    <row r="416" spans="1:53" ht="14.25" hidden="1" customHeight="1" x14ac:dyDescent="0.25">
      <c r="A416" s="341" t="s">
        <v>94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17"/>
      <c r="Y416" s="302"/>
      <c r="Z416" s="302"/>
    </row>
    <row r="417" spans="1:53" ht="16.5" hidden="1" customHeight="1" x14ac:dyDescent="0.25">
      <c r="A417" s="54" t="s">
        <v>582</v>
      </c>
      <c r="B417" s="54" t="s">
        <v>583</v>
      </c>
      <c r="C417" s="31">
        <v>4301020222</v>
      </c>
      <c r="D417" s="312">
        <v>4607091388930</v>
      </c>
      <c r="E417" s="313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4"/>
      <c r="P417" s="324"/>
      <c r="Q417" s="324"/>
      <c r="R417" s="313"/>
      <c r="S417" s="34"/>
      <c r="T417" s="34"/>
      <c r="U417" s="35" t="s">
        <v>64</v>
      </c>
      <c r="V417" s="306">
        <v>0</v>
      </c>
      <c r="W417" s="307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0" t="s">
        <v>1</v>
      </c>
    </row>
    <row r="418" spans="1:53" ht="16.5" hidden="1" customHeight="1" x14ac:dyDescent="0.25">
      <c r="A418" s="54" t="s">
        <v>584</v>
      </c>
      <c r="B418" s="54" t="s">
        <v>585</v>
      </c>
      <c r="C418" s="31">
        <v>4301020206</v>
      </c>
      <c r="D418" s="312">
        <v>4680115880054</v>
      </c>
      <c r="E418" s="313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4"/>
      <c r="P418" s="324"/>
      <c r="Q418" s="324"/>
      <c r="R418" s="313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idden="1" x14ac:dyDescent="0.2">
      <c r="A419" s="31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8"/>
      <c r="N419" s="336" t="s">
        <v>65</v>
      </c>
      <c r="O419" s="330"/>
      <c r="P419" s="330"/>
      <c r="Q419" s="330"/>
      <c r="R419" s="330"/>
      <c r="S419" s="330"/>
      <c r="T419" s="331"/>
      <c r="U419" s="37" t="s">
        <v>66</v>
      </c>
      <c r="V419" s="308">
        <f>IFERROR(V417/H417,"0")+IFERROR(V418/H418,"0")</f>
        <v>0</v>
      </c>
      <c r="W419" s="308">
        <f>IFERROR(W417/H417,"0")+IFERROR(W418/H418,"0")</f>
        <v>0</v>
      </c>
      <c r="X419" s="308">
        <f>IFERROR(IF(X417="",0,X417),"0")+IFERROR(IF(X418="",0,X418),"0")</f>
        <v>0</v>
      </c>
      <c r="Y419" s="309"/>
      <c r="Z419" s="309"/>
    </row>
    <row r="420" spans="1:53" hidden="1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17"/>
      <c r="M420" s="318"/>
      <c r="N420" s="336" t="s">
        <v>65</v>
      </c>
      <c r="O420" s="330"/>
      <c r="P420" s="330"/>
      <c r="Q420" s="330"/>
      <c r="R420" s="330"/>
      <c r="S420" s="330"/>
      <c r="T420" s="331"/>
      <c r="U420" s="37" t="s">
        <v>64</v>
      </c>
      <c r="V420" s="308">
        <f>IFERROR(SUM(V417:V418),"0")</f>
        <v>0</v>
      </c>
      <c r="W420" s="308">
        <f>IFERROR(SUM(W417:W418),"0")</f>
        <v>0</v>
      </c>
      <c r="X420" s="37"/>
      <c r="Y420" s="309"/>
      <c r="Z420" s="309"/>
    </row>
    <row r="421" spans="1:53" ht="14.25" hidden="1" customHeight="1" x14ac:dyDescent="0.25">
      <c r="A421" s="341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17"/>
      <c r="Y421" s="302"/>
      <c r="Z421" s="302"/>
    </row>
    <row r="422" spans="1:53" ht="27" hidden="1" customHeight="1" x14ac:dyDescent="0.25">
      <c r="A422" s="54" t="s">
        <v>586</v>
      </c>
      <c r="B422" s="54" t="s">
        <v>587</v>
      </c>
      <c r="C422" s="31">
        <v>4301031252</v>
      </c>
      <c r="D422" s="312">
        <v>4680115883116</v>
      </c>
      <c r="E422" s="313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5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4"/>
      <c r="P422" s="324"/>
      <c r="Q422" s="324"/>
      <c r="R422" s="313"/>
      <c r="S422" s="34"/>
      <c r="T422" s="34"/>
      <c r="U422" s="35" t="s">
        <v>64</v>
      </c>
      <c r="V422" s="306">
        <v>0</v>
      </c>
      <c r="W422" s="307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588</v>
      </c>
      <c r="B423" s="54" t="s">
        <v>589</v>
      </c>
      <c r="C423" s="31">
        <v>4301031248</v>
      </c>
      <c r="D423" s="312">
        <v>4680115883093</v>
      </c>
      <c r="E423" s="313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4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4"/>
      <c r="P423" s="324"/>
      <c r="Q423" s="324"/>
      <c r="R423" s="313"/>
      <c r="S423" s="34"/>
      <c r="T423" s="34"/>
      <c r="U423" s="35" t="s">
        <v>64</v>
      </c>
      <c r="V423" s="306">
        <v>0</v>
      </c>
      <c r="W423" s="307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hidden="1" customHeight="1" x14ac:dyDescent="0.25">
      <c r="A424" s="54" t="s">
        <v>590</v>
      </c>
      <c r="B424" s="54" t="s">
        <v>591</v>
      </c>
      <c r="C424" s="31">
        <v>4301031250</v>
      </c>
      <c r="D424" s="312">
        <v>4680115883109</v>
      </c>
      <c r="E424" s="313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5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4"/>
      <c r="P424" s="324"/>
      <c r="Q424" s="324"/>
      <c r="R424" s="313"/>
      <c r="S424" s="34"/>
      <c r="T424" s="34"/>
      <c r="U424" s="35" t="s">
        <v>64</v>
      </c>
      <c r="V424" s="306">
        <v>0</v>
      </c>
      <c r="W424" s="307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592</v>
      </c>
      <c r="B425" s="54" t="s">
        <v>593</v>
      </c>
      <c r="C425" s="31">
        <v>4301031249</v>
      </c>
      <c r="D425" s="312">
        <v>4680115882072</v>
      </c>
      <c r="E425" s="313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404" t="s">
        <v>594</v>
      </c>
      <c r="O425" s="324"/>
      <c r="P425" s="324"/>
      <c r="Q425" s="324"/>
      <c r="R425" s="313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595</v>
      </c>
      <c r="B426" s="54" t="s">
        <v>596</v>
      </c>
      <c r="C426" s="31">
        <v>4301031251</v>
      </c>
      <c r="D426" s="312">
        <v>4680115882102</v>
      </c>
      <c r="E426" s="313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635" t="s">
        <v>597</v>
      </c>
      <c r="O426" s="324"/>
      <c r="P426" s="324"/>
      <c r="Q426" s="324"/>
      <c r="R426" s="313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598</v>
      </c>
      <c r="B427" s="54" t="s">
        <v>599</v>
      </c>
      <c r="C427" s="31">
        <v>4301031253</v>
      </c>
      <c r="D427" s="312">
        <v>4680115882096</v>
      </c>
      <c r="E427" s="313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506" t="s">
        <v>600</v>
      </c>
      <c r="O427" s="324"/>
      <c r="P427" s="324"/>
      <c r="Q427" s="324"/>
      <c r="R427" s="313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idden="1" x14ac:dyDescent="0.2">
      <c r="A428" s="31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8"/>
      <c r="N428" s="336" t="s">
        <v>65</v>
      </c>
      <c r="O428" s="330"/>
      <c r="P428" s="330"/>
      <c r="Q428" s="330"/>
      <c r="R428" s="330"/>
      <c r="S428" s="330"/>
      <c r="T428" s="331"/>
      <c r="U428" s="37" t="s">
        <v>66</v>
      </c>
      <c r="V428" s="308">
        <f>IFERROR(V422/H422,"0")+IFERROR(V423/H423,"0")+IFERROR(V424/H424,"0")+IFERROR(V425/H425,"0")+IFERROR(V426/H426,"0")+IFERROR(V427/H427,"0")</f>
        <v>0</v>
      </c>
      <c r="W428" s="308">
        <f>IFERROR(W422/H422,"0")+IFERROR(W423/H423,"0")+IFERROR(W424/H424,"0")+IFERROR(W425/H425,"0")+IFERROR(W426/H426,"0")+IFERROR(W427/H427,"0")</f>
        <v>0</v>
      </c>
      <c r="X428" s="308">
        <f>IFERROR(IF(X422="",0,X422),"0")+IFERROR(IF(X423="",0,X423),"0")+IFERROR(IF(X424="",0,X424),"0")+IFERROR(IF(X425="",0,X425),"0")+IFERROR(IF(X426="",0,X426),"0")+IFERROR(IF(X427="",0,X427),"0")</f>
        <v>0</v>
      </c>
      <c r="Y428" s="309"/>
      <c r="Z428" s="309"/>
    </row>
    <row r="429" spans="1:53" hidden="1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17"/>
      <c r="M429" s="318"/>
      <c r="N429" s="336" t="s">
        <v>65</v>
      </c>
      <c r="O429" s="330"/>
      <c r="P429" s="330"/>
      <c r="Q429" s="330"/>
      <c r="R429" s="330"/>
      <c r="S429" s="330"/>
      <c r="T429" s="331"/>
      <c r="U429" s="37" t="s">
        <v>64</v>
      </c>
      <c r="V429" s="308">
        <f>IFERROR(SUM(V422:V427),"0")</f>
        <v>0</v>
      </c>
      <c r="W429" s="308">
        <f>IFERROR(SUM(W422:W427),"0")</f>
        <v>0</v>
      </c>
      <c r="X429" s="37"/>
      <c r="Y429" s="309"/>
      <c r="Z429" s="309"/>
    </row>
    <row r="430" spans="1:53" ht="14.25" hidden="1" customHeight="1" x14ac:dyDescent="0.25">
      <c r="A430" s="341" t="s">
        <v>67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17"/>
      <c r="Y430" s="302"/>
      <c r="Z430" s="302"/>
    </row>
    <row r="431" spans="1:53" ht="16.5" hidden="1" customHeight="1" x14ac:dyDescent="0.25">
      <c r="A431" s="54" t="s">
        <v>601</v>
      </c>
      <c r="B431" s="54" t="s">
        <v>602</v>
      </c>
      <c r="C431" s="31">
        <v>4301051230</v>
      </c>
      <c r="D431" s="312">
        <v>4607091383409</v>
      </c>
      <c r="E431" s="313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5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4"/>
      <c r="P431" s="324"/>
      <c r="Q431" s="324"/>
      <c r="R431" s="313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hidden="1" customHeight="1" x14ac:dyDescent="0.25">
      <c r="A432" s="54" t="s">
        <v>603</v>
      </c>
      <c r="B432" s="54" t="s">
        <v>604</v>
      </c>
      <c r="C432" s="31">
        <v>4301051231</v>
      </c>
      <c r="D432" s="312">
        <v>4607091383416</v>
      </c>
      <c r="E432" s="313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4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4"/>
      <c r="P432" s="324"/>
      <c r="Q432" s="324"/>
      <c r="R432" s="313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hidden="1" x14ac:dyDescent="0.2">
      <c r="A433" s="31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8"/>
      <c r="N433" s="336" t="s">
        <v>65</v>
      </c>
      <c r="O433" s="330"/>
      <c r="P433" s="330"/>
      <c r="Q433" s="330"/>
      <c r="R433" s="330"/>
      <c r="S433" s="330"/>
      <c r="T433" s="331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hidden="1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8"/>
      <c r="N434" s="336" t="s">
        <v>65</v>
      </c>
      <c r="O434" s="330"/>
      <c r="P434" s="330"/>
      <c r="Q434" s="330"/>
      <c r="R434" s="330"/>
      <c r="S434" s="330"/>
      <c r="T434" s="331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hidden="1" customHeight="1" x14ac:dyDescent="0.2">
      <c r="A435" s="364" t="s">
        <v>605</v>
      </c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5"/>
      <c r="N435" s="365"/>
      <c r="O435" s="365"/>
      <c r="P435" s="365"/>
      <c r="Q435" s="365"/>
      <c r="R435" s="365"/>
      <c r="S435" s="365"/>
      <c r="T435" s="365"/>
      <c r="U435" s="365"/>
      <c r="V435" s="365"/>
      <c r="W435" s="365"/>
      <c r="X435" s="365"/>
      <c r="Y435" s="48"/>
      <c r="Z435" s="48"/>
    </row>
    <row r="436" spans="1:53" ht="16.5" hidden="1" customHeight="1" x14ac:dyDescent="0.25">
      <c r="A436" s="328" t="s">
        <v>606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17"/>
      <c r="Y436" s="301"/>
      <c r="Z436" s="301"/>
    </row>
    <row r="437" spans="1:53" ht="14.25" hidden="1" customHeight="1" x14ac:dyDescent="0.25">
      <c r="A437" s="341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17"/>
      <c r="Y437" s="302"/>
      <c r="Z437" s="302"/>
    </row>
    <row r="438" spans="1:53" ht="27" hidden="1" customHeight="1" x14ac:dyDescent="0.25">
      <c r="A438" s="54" t="s">
        <v>607</v>
      </c>
      <c r="B438" s="54" t="s">
        <v>608</v>
      </c>
      <c r="C438" s="31">
        <v>4301011585</v>
      </c>
      <c r="D438" s="312">
        <v>4640242180441</v>
      </c>
      <c r="E438" s="313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402" t="s">
        <v>609</v>
      </c>
      <c r="O438" s="324"/>
      <c r="P438" s="324"/>
      <c r="Q438" s="324"/>
      <c r="R438" s="313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hidden="1" customHeight="1" x14ac:dyDescent="0.25">
      <c r="A439" s="54" t="s">
        <v>610</v>
      </c>
      <c r="B439" s="54" t="s">
        <v>611</v>
      </c>
      <c r="C439" s="31">
        <v>4301011584</v>
      </c>
      <c r="D439" s="312">
        <v>4640242180564</v>
      </c>
      <c r="E439" s="313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381" t="s">
        <v>612</v>
      </c>
      <c r="O439" s="324"/>
      <c r="P439" s="324"/>
      <c r="Q439" s="324"/>
      <c r="R439" s="313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hidden="1" x14ac:dyDescent="0.2">
      <c r="A440" s="31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8"/>
      <c r="N440" s="336" t="s">
        <v>65</v>
      </c>
      <c r="O440" s="330"/>
      <c r="P440" s="330"/>
      <c r="Q440" s="330"/>
      <c r="R440" s="330"/>
      <c r="S440" s="330"/>
      <c r="T440" s="331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hidden="1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17"/>
      <c r="M441" s="318"/>
      <c r="N441" s="336" t="s">
        <v>65</v>
      </c>
      <c r="O441" s="330"/>
      <c r="P441" s="330"/>
      <c r="Q441" s="330"/>
      <c r="R441" s="330"/>
      <c r="S441" s="330"/>
      <c r="T441" s="331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hidden="1" customHeight="1" x14ac:dyDescent="0.25">
      <c r="A442" s="341" t="s">
        <v>94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17"/>
      <c r="Y442" s="302"/>
      <c r="Z442" s="302"/>
    </row>
    <row r="443" spans="1:53" ht="27" hidden="1" customHeight="1" x14ac:dyDescent="0.25">
      <c r="A443" s="54" t="s">
        <v>613</v>
      </c>
      <c r="B443" s="54" t="s">
        <v>614</v>
      </c>
      <c r="C443" s="31">
        <v>4301020260</v>
      </c>
      <c r="D443" s="312">
        <v>4640242180526</v>
      </c>
      <c r="E443" s="313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509" t="s">
        <v>615</v>
      </c>
      <c r="O443" s="324"/>
      <c r="P443" s="324"/>
      <c r="Q443" s="324"/>
      <c r="R443" s="313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hidden="1" customHeight="1" x14ac:dyDescent="0.25">
      <c r="A444" s="54" t="s">
        <v>616</v>
      </c>
      <c r="B444" s="54" t="s">
        <v>617</v>
      </c>
      <c r="C444" s="31">
        <v>4301020269</v>
      </c>
      <c r="D444" s="312">
        <v>4640242180519</v>
      </c>
      <c r="E444" s="313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568" t="s">
        <v>618</v>
      </c>
      <c r="O444" s="324"/>
      <c r="P444" s="324"/>
      <c r="Q444" s="324"/>
      <c r="R444" s="313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hidden="1" x14ac:dyDescent="0.2">
      <c r="A445" s="316"/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8"/>
      <c r="N445" s="336" t="s">
        <v>65</v>
      </c>
      <c r="O445" s="330"/>
      <c r="P445" s="330"/>
      <c r="Q445" s="330"/>
      <c r="R445" s="330"/>
      <c r="S445" s="330"/>
      <c r="T445" s="331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hidden="1" x14ac:dyDescent="0.2">
      <c r="A446" s="317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17"/>
      <c r="M446" s="318"/>
      <c r="N446" s="336" t="s">
        <v>65</v>
      </c>
      <c r="O446" s="330"/>
      <c r="P446" s="330"/>
      <c r="Q446" s="330"/>
      <c r="R446" s="330"/>
      <c r="S446" s="330"/>
      <c r="T446" s="331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hidden="1" customHeight="1" x14ac:dyDescent="0.25">
      <c r="A447" s="341" t="s">
        <v>59</v>
      </c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17"/>
      <c r="M447" s="317"/>
      <c r="N447" s="317"/>
      <c r="O447" s="317"/>
      <c r="P447" s="317"/>
      <c r="Q447" s="317"/>
      <c r="R447" s="317"/>
      <c r="S447" s="317"/>
      <c r="T447" s="317"/>
      <c r="U447" s="317"/>
      <c r="V447" s="317"/>
      <c r="W447" s="317"/>
      <c r="X447" s="317"/>
      <c r="Y447" s="302"/>
      <c r="Z447" s="302"/>
    </row>
    <row r="448" spans="1:53" ht="27" hidden="1" customHeight="1" x14ac:dyDescent="0.25">
      <c r="A448" s="54" t="s">
        <v>619</v>
      </c>
      <c r="B448" s="54" t="s">
        <v>620</v>
      </c>
      <c r="C448" s="31">
        <v>4301031280</v>
      </c>
      <c r="D448" s="312">
        <v>4640242180816</v>
      </c>
      <c r="E448" s="313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483" t="s">
        <v>621</v>
      </c>
      <c r="O448" s="324"/>
      <c r="P448" s="324"/>
      <c r="Q448" s="324"/>
      <c r="R448" s="313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hidden="1" customHeight="1" x14ac:dyDescent="0.25">
      <c r="A449" s="54" t="s">
        <v>622</v>
      </c>
      <c r="B449" s="54" t="s">
        <v>623</v>
      </c>
      <c r="C449" s="31">
        <v>4301031244</v>
      </c>
      <c r="D449" s="312">
        <v>4640242180595</v>
      </c>
      <c r="E449" s="313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520" t="s">
        <v>624</v>
      </c>
      <c r="O449" s="324"/>
      <c r="P449" s="324"/>
      <c r="Q449" s="324"/>
      <c r="R449" s="313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hidden="1" x14ac:dyDescent="0.2">
      <c r="A450" s="316"/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17"/>
      <c r="M450" s="318"/>
      <c r="N450" s="336" t="s">
        <v>65</v>
      </c>
      <c r="O450" s="330"/>
      <c r="P450" s="330"/>
      <c r="Q450" s="330"/>
      <c r="R450" s="330"/>
      <c r="S450" s="330"/>
      <c r="T450" s="331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hidden="1" x14ac:dyDescent="0.2">
      <c r="A451" s="317"/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8"/>
      <c r="N451" s="336" t="s">
        <v>65</v>
      </c>
      <c r="O451" s="330"/>
      <c r="P451" s="330"/>
      <c r="Q451" s="330"/>
      <c r="R451" s="330"/>
      <c r="S451" s="330"/>
      <c r="T451" s="331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hidden="1" customHeight="1" x14ac:dyDescent="0.25">
      <c r="A452" s="341" t="s">
        <v>67</v>
      </c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17"/>
      <c r="M452" s="317"/>
      <c r="N452" s="317"/>
      <c r="O452" s="317"/>
      <c r="P452" s="317"/>
      <c r="Q452" s="317"/>
      <c r="R452" s="317"/>
      <c r="S452" s="317"/>
      <c r="T452" s="317"/>
      <c r="U452" s="317"/>
      <c r="V452" s="317"/>
      <c r="W452" s="317"/>
      <c r="X452" s="317"/>
      <c r="Y452" s="302"/>
      <c r="Z452" s="302"/>
    </row>
    <row r="453" spans="1:53" ht="27" hidden="1" customHeight="1" x14ac:dyDescent="0.25">
      <c r="A453" s="54" t="s">
        <v>625</v>
      </c>
      <c r="B453" s="54" t="s">
        <v>626</v>
      </c>
      <c r="C453" s="31">
        <v>4301051510</v>
      </c>
      <c r="D453" s="312">
        <v>4640242180540</v>
      </c>
      <c r="E453" s="313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637" t="s">
        <v>627</v>
      </c>
      <c r="O453" s="324"/>
      <c r="P453" s="324"/>
      <c r="Q453" s="324"/>
      <c r="R453" s="313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hidden="1" customHeight="1" x14ac:dyDescent="0.25">
      <c r="A454" s="54" t="s">
        <v>628</v>
      </c>
      <c r="B454" s="54" t="s">
        <v>629</v>
      </c>
      <c r="C454" s="31">
        <v>4301051508</v>
      </c>
      <c r="D454" s="312">
        <v>4640242180557</v>
      </c>
      <c r="E454" s="313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346" t="s">
        <v>630</v>
      </c>
      <c r="O454" s="324"/>
      <c r="P454" s="324"/>
      <c r="Q454" s="324"/>
      <c r="R454" s="313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hidden="1" x14ac:dyDescent="0.2">
      <c r="A455" s="316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8"/>
      <c r="N455" s="336" t="s">
        <v>65</v>
      </c>
      <c r="O455" s="330"/>
      <c r="P455" s="330"/>
      <c r="Q455" s="330"/>
      <c r="R455" s="330"/>
      <c r="S455" s="330"/>
      <c r="T455" s="331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hidden="1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17"/>
      <c r="M456" s="318"/>
      <c r="N456" s="336" t="s">
        <v>65</v>
      </c>
      <c r="O456" s="330"/>
      <c r="P456" s="330"/>
      <c r="Q456" s="330"/>
      <c r="R456" s="330"/>
      <c r="S456" s="330"/>
      <c r="T456" s="331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hidden="1" customHeight="1" x14ac:dyDescent="0.25">
      <c r="A457" s="328" t="s">
        <v>631</v>
      </c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17"/>
      <c r="S457" s="317"/>
      <c r="T457" s="317"/>
      <c r="U457" s="317"/>
      <c r="V457" s="317"/>
      <c r="W457" s="317"/>
      <c r="X457" s="317"/>
      <c r="Y457" s="301"/>
      <c r="Z457" s="301"/>
    </row>
    <row r="458" spans="1:53" ht="14.25" hidden="1" customHeight="1" x14ac:dyDescent="0.25">
      <c r="A458" s="341" t="s">
        <v>67</v>
      </c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17"/>
      <c r="M458" s="317"/>
      <c r="N458" s="317"/>
      <c r="O458" s="317"/>
      <c r="P458" s="317"/>
      <c r="Q458" s="317"/>
      <c r="R458" s="317"/>
      <c r="S458" s="317"/>
      <c r="T458" s="317"/>
      <c r="U458" s="317"/>
      <c r="V458" s="317"/>
      <c r="W458" s="317"/>
      <c r="X458" s="317"/>
      <c r="Y458" s="302"/>
      <c r="Z458" s="302"/>
    </row>
    <row r="459" spans="1:53" ht="16.5" hidden="1" customHeight="1" x14ac:dyDescent="0.25">
      <c r="A459" s="54" t="s">
        <v>632</v>
      </c>
      <c r="B459" s="54" t="s">
        <v>633</v>
      </c>
      <c r="C459" s="31">
        <v>4301051310</v>
      </c>
      <c r="D459" s="312">
        <v>4680115880870</v>
      </c>
      <c r="E459" s="313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4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4"/>
      <c r="P459" s="324"/>
      <c r="Q459" s="324"/>
      <c r="R459" s="313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hidden="1" x14ac:dyDescent="0.2">
      <c r="A460" s="316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8"/>
      <c r="N460" s="336" t="s">
        <v>65</v>
      </c>
      <c r="O460" s="330"/>
      <c r="P460" s="330"/>
      <c r="Q460" s="330"/>
      <c r="R460" s="330"/>
      <c r="S460" s="330"/>
      <c r="T460" s="331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hidden="1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17"/>
      <c r="M461" s="318"/>
      <c r="N461" s="336" t="s">
        <v>65</v>
      </c>
      <c r="O461" s="330"/>
      <c r="P461" s="330"/>
      <c r="Q461" s="330"/>
      <c r="R461" s="330"/>
      <c r="S461" s="330"/>
      <c r="T461" s="331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469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7"/>
      <c r="M462" s="370"/>
      <c r="N462" s="373" t="s">
        <v>634</v>
      </c>
      <c r="O462" s="362"/>
      <c r="P462" s="362"/>
      <c r="Q462" s="362"/>
      <c r="R462" s="362"/>
      <c r="S462" s="362"/>
      <c r="T462" s="363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650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654.72</v>
      </c>
      <c r="X462" s="37"/>
      <c r="Y462" s="309"/>
      <c r="Z462" s="309"/>
    </row>
    <row r="463" spans="1:53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7"/>
      <c r="M463" s="370"/>
      <c r="N463" s="373" t="s">
        <v>635</v>
      </c>
      <c r="O463" s="362"/>
      <c r="P463" s="362"/>
      <c r="Q463" s="362"/>
      <c r="R463" s="362"/>
      <c r="S463" s="362"/>
      <c r="T463" s="363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694.31818181818176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699.36</v>
      </c>
      <c r="X463" s="37"/>
      <c r="Y463" s="309"/>
      <c r="Z463" s="309"/>
    </row>
    <row r="464" spans="1:53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7"/>
      <c r="M464" s="370"/>
      <c r="N464" s="373" t="s">
        <v>636</v>
      </c>
      <c r="O464" s="362"/>
      <c r="P464" s="362"/>
      <c r="Q464" s="362"/>
      <c r="R464" s="362"/>
      <c r="S464" s="362"/>
      <c r="T464" s="363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2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2</v>
      </c>
      <c r="X464" s="37"/>
      <c r="Y464" s="309"/>
      <c r="Z464" s="309"/>
    </row>
    <row r="465" spans="1:29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7"/>
      <c r="M465" s="370"/>
      <c r="N465" s="373" t="s">
        <v>638</v>
      </c>
      <c r="O465" s="362"/>
      <c r="P465" s="362"/>
      <c r="Q465" s="362"/>
      <c r="R465" s="362"/>
      <c r="S465" s="362"/>
      <c r="T465" s="363"/>
      <c r="U465" s="37" t="s">
        <v>64</v>
      </c>
      <c r="V465" s="308">
        <f>GrossWeightTotal+PalletQtyTotal*25</f>
        <v>744.31818181818176</v>
      </c>
      <c r="W465" s="308">
        <f>GrossWeightTotalR+PalletQtyTotalR*25</f>
        <v>749.36</v>
      </c>
      <c r="X465" s="37"/>
      <c r="Y465" s="309"/>
      <c r="Z465" s="309"/>
    </row>
    <row r="466" spans="1:29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7"/>
      <c r="M466" s="370"/>
      <c r="N466" s="373" t="s">
        <v>639</v>
      </c>
      <c r="O466" s="362"/>
      <c r="P466" s="362"/>
      <c r="Q466" s="362"/>
      <c r="R466" s="362"/>
      <c r="S466" s="362"/>
      <c r="T466" s="363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123.10606060606059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124</v>
      </c>
      <c r="X466" s="37"/>
      <c r="Y466" s="309"/>
      <c r="Z466" s="309"/>
    </row>
    <row r="467" spans="1:29" ht="14.25" hidden="1" customHeight="1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7"/>
      <c r="M467" s="370"/>
      <c r="N467" s="373" t="s">
        <v>640</v>
      </c>
      <c r="O467" s="362"/>
      <c r="P467" s="362"/>
      <c r="Q467" s="362"/>
      <c r="R467" s="362"/>
      <c r="S467" s="362"/>
      <c r="T467" s="363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1.4830399999999999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0" t="s">
        <v>92</v>
      </c>
      <c r="D469" s="427"/>
      <c r="E469" s="427"/>
      <c r="F469" s="311"/>
      <c r="G469" s="310" t="s">
        <v>227</v>
      </c>
      <c r="H469" s="427"/>
      <c r="I469" s="427"/>
      <c r="J469" s="427"/>
      <c r="K469" s="427"/>
      <c r="L469" s="427"/>
      <c r="M469" s="427"/>
      <c r="N469" s="311"/>
      <c r="O469" s="310" t="s">
        <v>430</v>
      </c>
      <c r="P469" s="311"/>
      <c r="Q469" s="310" t="s">
        <v>480</v>
      </c>
      <c r="R469" s="311"/>
      <c r="S469" s="299" t="s">
        <v>563</v>
      </c>
      <c r="T469" s="310" t="s">
        <v>605</v>
      </c>
      <c r="U469" s="311"/>
      <c r="Z469" s="52"/>
      <c r="AC469" s="300"/>
    </row>
    <row r="470" spans="1:29" ht="14.25" customHeight="1" thickTop="1" x14ac:dyDescent="0.2">
      <c r="A470" s="516" t="s">
        <v>643</v>
      </c>
      <c r="B470" s="310" t="s">
        <v>58</v>
      </c>
      <c r="C470" s="310" t="s">
        <v>93</v>
      </c>
      <c r="D470" s="310" t="s">
        <v>99</v>
      </c>
      <c r="E470" s="310" t="s">
        <v>92</v>
      </c>
      <c r="F470" s="310" t="s">
        <v>219</v>
      </c>
      <c r="G470" s="310" t="s">
        <v>228</v>
      </c>
      <c r="H470" s="310" t="s">
        <v>235</v>
      </c>
      <c r="I470" s="310" t="s">
        <v>256</v>
      </c>
      <c r="J470" s="310" t="s">
        <v>322</v>
      </c>
      <c r="K470" s="300"/>
      <c r="L470" s="310" t="s">
        <v>325</v>
      </c>
      <c r="M470" s="310" t="s">
        <v>403</v>
      </c>
      <c r="N470" s="310" t="s">
        <v>421</v>
      </c>
      <c r="O470" s="310" t="s">
        <v>431</v>
      </c>
      <c r="P470" s="310" t="s">
        <v>457</v>
      </c>
      <c r="Q470" s="310" t="s">
        <v>481</v>
      </c>
      <c r="R470" s="310" t="s">
        <v>543</v>
      </c>
      <c r="S470" s="310" t="s">
        <v>563</v>
      </c>
      <c r="T470" s="310" t="s">
        <v>606</v>
      </c>
      <c r="U470" s="310" t="s">
        <v>631</v>
      </c>
      <c r="Z470" s="52"/>
      <c r="AC470" s="300"/>
    </row>
    <row r="471" spans="1:29" ht="13.5" customHeight="1" thickBot="1" x14ac:dyDescent="0.25">
      <c r="A471" s="517"/>
      <c r="B471" s="347"/>
      <c r="C471" s="347"/>
      <c r="D471" s="347"/>
      <c r="E471" s="347"/>
      <c r="F471" s="347"/>
      <c r="G471" s="347"/>
      <c r="H471" s="347"/>
      <c r="I471" s="347"/>
      <c r="J471" s="347"/>
      <c r="K471" s="300"/>
      <c r="L471" s="347"/>
      <c r="M471" s="347"/>
      <c r="N471" s="347"/>
      <c r="O471" s="347"/>
      <c r="P471" s="347"/>
      <c r="Q471" s="347"/>
      <c r="R471" s="347"/>
      <c r="S471" s="347"/>
      <c r="T471" s="347"/>
      <c r="U471" s="347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2" s="46">
        <f>IFERROR(W122*1,"0")+IFERROR(W123*1,"0")+IFERROR(W124*1,"0")</f>
        <v>0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0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654.72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23,11"/>
        <filter val="2"/>
        <filter val="650,00"/>
        <filter val="694,32"/>
        <filter val="744,32"/>
      </filters>
    </filterColumn>
  </autoFilter>
  <mergeCells count="839"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N453:R453"/>
    <mergeCell ref="D417:E417"/>
    <mergeCell ref="A302:X302"/>
    <mergeCell ref="A236:M237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N446:T446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D326:E326"/>
    <mergeCell ref="A36:M37"/>
    <mergeCell ref="A334:M335"/>
    <mergeCell ref="A256:X256"/>
    <mergeCell ref="D423:E423"/>
    <mergeCell ref="N87:T87"/>
    <mergeCell ref="D174:E174"/>
    <mergeCell ref="D117:E117"/>
    <mergeCell ref="D92:E92"/>
    <mergeCell ref="N102:R102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D259:E259"/>
    <mergeCell ref="N349:R349"/>
    <mergeCell ref="D332:E332"/>
    <mergeCell ref="N400:T400"/>
    <mergeCell ref="A186:X186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N49:R49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D365:E365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N305:R30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202:R202"/>
    <mergeCell ref="N258:R258"/>
    <mergeCell ref="D74:E74"/>
    <mergeCell ref="D130:E130"/>
    <mergeCell ref="D68:E68"/>
    <mergeCell ref="D201:E201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99:E399"/>
    <mergeCell ref="D295:E295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A386:X386"/>
    <mergeCell ref="N283:T283"/>
    <mergeCell ref="D298:E298"/>
    <mergeCell ref="D181:E181"/>
    <mergeCell ref="N323:T323"/>
    <mergeCell ref="N123:R123"/>
    <mergeCell ref="D349:E349"/>
    <mergeCell ref="N455:T455"/>
    <mergeCell ref="D178:E178"/>
    <mergeCell ref="A370:X370"/>
    <mergeCell ref="D172:E172"/>
    <mergeCell ref="N245:R24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N161:R161"/>
    <mergeCell ref="N332:R332"/>
    <mergeCell ref="D204:E204"/>
    <mergeCell ref="N41:T41"/>
    <mergeCell ref="D188:E188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35:R35"/>
    <mergeCell ref="N206:R20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D10:E10"/>
    <mergeCell ref="F10:G10"/>
    <mergeCell ref="A12:L12"/>
    <mergeCell ref="A238:X238"/>
    <mergeCell ref="D101:E101"/>
    <mergeCell ref="N209:R209"/>
    <mergeCell ref="D76:E76"/>
    <mergeCell ref="H17:H18"/>
    <mergeCell ref="N26:R26"/>
    <mergeCell ref="N31:R31"/>
    <mergeCell ref="A34:X34"/>
    <mergeCell ref="N168:R168"/>
    <mergeCell ref="D132:E132"/>
    <mergeCell ref="A184:M185"/>
    <mergeCell ref="D55:E55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A316:X316"/>
    <mergeCell ref="N314:T314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D320:E320"/>
    <mergeCell ref="N239:R239"/>
    <mergeCell ref="N122:R122"/>
    <mergeCell ref="A120:X120"/>
    <mergeCell ref="N105:R105"/>
    <mergeCell ref="N43:R43"/>
    <mergeCell ref="D86:E86"/>
    <mergeCell ref="N192:T192"/>
    <mergeCell ref="D213:E213"/>
    <mergeCell ref="D151:E151"/>
    <mergeCell ref="N107:R107"/>
    <mergeCell ref="D202:E202"/>
    <mergeCell ref="N64:R64"/>
    <mergeCell ref="D71:E71"/>
    <mergeCell ref="A257:X257"/>
    <mergeCell ref="D73:E7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O13:P13"/>
    <mergeCell ref="N339:T339"/>
    <mergeCell ref="N201:R201"/>
    <mergeCell ref="N139:R139"/>
    <mergeCell ref="D318:E318"/>
    <mergeCell ref="D389:E389"/>
    <mergeCell ref="N406:R406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F5:G5"/>
    <mergeCell ref="A14:L14"/>
    <mergeCell ref="A254:M255"/>
    <mergeCell ref="A47:X47"/>
    <mergeCell ref="N251:R251"/>
    <mergeCell ref="N189:R189"/>
    <mergeCell ref="A248:M249"/>
    <mergeCell ref="D6:L6"/>
    <mergeCell ref="N212:R212"/>
    <mergeCell ref="D84:E84"/>
    <mergeCell ref="D22:E22"/>
    <mergeCell ref="D155:E155"/>
    <mergeCell ref="N203:R203"/>
    <mergeCell ref="A9:C9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G17:G18"/>
    <mergeCell ref="D30:E30"/>
    <mergeCell ref="N28:R28"/>
    <mergeCell ref="N30:R30"/>
    <mergeCell ref="D28:E28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N91:R91"/>
    <mergeCell ref="N85:R85"/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A442:X442"/>
    <mergeCell ref="N456:T456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O5:P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2023-12-14T11:19:36Z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