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60F0A3-E866-4394-8135-A27795A4D0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W419" i="1" s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W388" i="1"/>
  <c r="W390" i="1" s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X190" i="1"/>
  <c r="W190" i="1"/>
  <c r="N190" i="1"/>
  <c r="W189" i="1"/>
  <c r="X189" i="1" s="1"/>
  <c r="N189" i="1"/>
  <c r="W188" i="1"/>
  <c r="X188" i="1" s="1"/>
  <c r="W187" i="1"/>
  <c r="W192" i="1" s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V134" i="1"/>
  <c r="V133" i="1"/>
  <c r="X132" i="1"/>
  <c r="W132" i="1"/>
  <c r="N132" i="1"/>
  <c r="W131" i="1"/>
  <c r="X131" i="1" s="1"/>
  <c r="N131" i="1"/>
  <c r="W130" i="1"/>
  <c r="W134" i="1" s="1"/>
  <c r="N130" i="1"/>
  <c r="V126" i="1"/>
  <c r="V125" i="1"/>
  <c r="W124" i="1"/>
  <c r="X124" i="1" s="1"/>
  <c r="N124" i="1"/>
  <c r="W123" i="1"/>
  <c r="X123" i="1" s="1"/>
  <c r="N123" i="1"/>
  <c r="W122" i="1"/>
  <c r="X122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V78" i="1"/>
  <c r="V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H9" i="1" s="1"/>
  <c r="D7" i="1"/>
  <c r="O6" i="1"/>
  <c r="N2" i="1"/>
  <c r="X125" i="1" l="1"/>
  <c r="X214" i="1"/>
  <c r="V462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W184" i="1"/>
  <c r="X371" i="1"/>
  <c r="X372" i="1" s="1"/>
  <c r="W372" i="1"/>
  <c r="W385" i="1"/>
  <c r="W446" i="1"/>
  <c r="X77" i="1"/>
  <c r="X361" i="1"/>
  <c r="V466" i="1"/>
  <c r="W87" i="1"/>
  <c r="W110" i="1"/>
  <c r="W118" i="1"/>
  <c r="X130" i="1"/>
  <c r="X133" i="1" s="1"/>
  <c r="H472" i="1"/>
  <c r="I472" i="1"/>
  <c r="X160" i="1"/>
  <c r="X164" i="1" s="1"/>
  <c r="X187" i="1"/>
  <c r="X191" i="1" s="1"/>
  <c r="X195" i="1"/>
  <c r="X196" i="1" s="1"/>
  <c r="W196" i="1"/>
  <c r="W270" i="1"/>
  <c r="X309" i="1"/>
  <c r="X310" i="1" s="1"/>
  <c r="W310" i="1"/>
  <c r="X313" i="1"/>
  <c r="X314" i="1" s="1"/>
  <c r="W314" i="1"/>
  <c r="X382" i="1"/>
  <c r="X384" i="1" s="1"/>
  <c r="W384" i="1"/>
  <c r="X388" i="1"/>
  <c r="X390" i="1" s="1"/>
  <c r="S472" i="1"/>
  <c r="X417" i="1"/>
  <c r="X419" i="1" s="1"/>
  <c r="X443" i="1"/>
  <c r="X445" i="1" s="1"/>
  <c r="W445" i="1"/>
  <c r="F10" i="1"/>
  <c r="J9" i="1"/>
  <c r="F9" i="1"/>
  <c r="A10" i="1"/>
  <c r="X58" i="1"/>
  <c r="X87" i="1"/>
  <c r="B472" i="1"/>
  <c r="W464" i="1"/>
  <c r="W463" i="1"/>
  <c r="W24" i="1"/>
  <c r="W32" i="1"/>
  <c r="W59" i="1"/>
  <c r="W78" i="1"/>
  <c r="W88" i="1"/>
  <c r="W98" i="1"/>
  <c r="W111" i="1"/>
  <c r="W119" i="1"/>
  <c r="W125" i="1"/>
  <c r="W133" i="1"/>
  <c r="W147" i="1"/>
  <c r="W152" i="1"/>
  <c r="W157" i="1"/>
  <c r="W165" i="1"/>
  <c r="W185" i="1"/>
  <c r="W191" i="1"/>
  <c r="W225" i="1"/>
  <c r="W236" i="1"/>
  <c r="X227" i="1"/>
  <c r="X236" i="1" s="1"/>
  <c r="W243" i="1"/>
  <c r="W249" i="1"/>
  <c r="W254" i="1"/>
  <c r="X251" i="1"/>
  <c r="X254" i="1" s="1"/>
  <c r="G472" i="1"/>
  <c r="P472" i="1"/>
  <c r="X22" i="1"/>
  <c r="X23" i="1" s="1"/>
  <c r="W23" i="1"/>
  <c r="X26" i="1"/>
  <c r="X32" i="1" s="1"/>
  <c r="W51" i="1"/>
  <c r="D472" i="1"/>
  <c r="W58" i="1"/>
  <c r="E472" i="1"/>
  <c r="W77" i="1"/>
  <c r="X90" i="1"/>
  <c r="X98" i="1" s="1"/>
  <c r="X101" i="1"/>
  <c r="X110" i="1" s="1"/>
  <c r="X113" i="1"/>
  <c r="X118" i="1" s="1"/>
  <c r="F472" i="1"/>
  <c r="W126" i="1"/>
  <c r="X137" i="1"/>
  <c r="X146" i="1" s="1"/>
  <c r="W146" i="1"/>
  <c r="X150" i="1"/>
  <c r="X152" i="1" s="1"/>
  <c r="W153" i="1"/>
  <c r="X155" i="1"/>
  <c r="X157" i="1" s="1"/>
  <c r="X167" i="1"/>
  <c r="X184" i="1" s="1"/>
  <c r="W197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48" i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W441" i="1"/>
  <c r="W451" i="1"/>
  <c r="L472" i="1"/>
  <c r="T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W415" i="1"/>
  <c r="W461" i="1"/>
  <c r="W466" i="1" l="1"/>
  <c r="W462" i="1"/>
  <c r="X467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<sst xmlns="http://schemas.openxmlformats.org/spreadsheetml/2006/main" count="1950" uniqueCount="669">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</sst>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4" zoomScaleNormal="100" zoomScaleSheetLayoutView="100" workbookViewId="0">
      <selection activeCell="AA462" sqref="AA46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4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18" t="s">
        <v>7</v>
      </c>
      <c r="B5" s="350"/>
      <c r="C5" s="351"/>
      <c r="D5" s="343"/>
      <c r="E5" s="345"/>
      <c r="F5" s="604" t="s">
        <v>8</v>
      </c>
      <c r="G5" s="351"/>
      <c r="H5" s="343"/>
      <c r="I5" s="344"/>
      <c r="J5" s="344"/>
      <c r="K5" s="344"/>
      <c r="L5" s="345"/>
      <c r="N5" s="24" t="s">
        <v>9</v>
      </c>
      <c r="O5" s="527">
        <v>45276</v>
      </c>
      <c r="P5" s="390"/>
      <c r="R5" s="601" t="s">
        <v>10</v>
      </c>
      <c r="S5" s="394"/>
      <c r="T5" s="423" t="s">
        <v>11</v>
      </c>
      <c r="U5" s="390"/>
      <c r="Z5" s="51"/>
      <c r="AA5" s="51"/>
      <c r="AB5" s="51"/>
    </row>
    <row r="6" spans="1:29" s="304" customFormat="1" ht="24" customHeight="1" x14ac:dyDescent="0.2">
      <c r="A6" s="418" t="s">
        <v>12</v>
      </c>
      <c r="B6" s="350"/>
      <c r="C6" s="351"/>
      <c r="D6" s="607" t="s">
        <v>13</v>
      </c>
      <c r="E6" s="608"/>
      <c r="F6" s="608"/>
      <c r="G6" s="608"/>
      <c r="H6" s="608"/>
      <c r="I6" s="608"/>
      <c r="J6" s="608"/>
      <c r="K6" s="608"/>
      <c r="L6" s="390"/>
      <c r="N6" s="24" t="s">
        <v>14</v>
      </c>
      <c r="O6" s="416" t="str">
        <f>IF(O5=0," ",CHOOSE(WEEKDAY(O5,2),"Понедельник","Вторник","Среда","Четверг","Пятница","Суббота","Воскресенье"))</f>
        <v>Суббота</v>
      </c>
      <c r="P6" s="314"/>
      <c r="R6" s="393" t="s">
        <v>15</v>
      </c>
      <c r="S6" s="394"/>
      <c r="T6" s="477" t="s">
        <v>16</v>
      </c>
      <c r="U6" s="360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22"/>
      <c r="S7" s="394"/>
      <c r="T7" s="478"/>
      <c r="U7" s="479"/>
      <c r="Z7" s="51"/>
      <c r="AA7" s="51"/>
      <c r="AB7" s="51"/>
    </row>
    <row r="8" spans="1:29" s="304" customFormat="1" ht="25.5" customHeight="1" x14ac:dyDescent="0.2">
      <c r="A8" s="624" t="s">
        <v>17</v>
      </c>
      <c r="B8" s="311"/>
      <c r="C8" s="312"/>
      <c r="D8" s="396"/>
      <c r="E8" s="397"/>
      <c r="F8" s="397"/>
      <c r="G8" s="397"/>
      <c r="H8" s="397"/>
      <c r="I8" s="397"/>
      <c r="J8" s="397"/>
      <c r="K8" s="397"/>
      <c r="L8" s="398"/>
      <c r="N8" s="24" t="s">
        <v>18</v>
      </c>
      <c r="O8" s="389">
        <v>0.58333333333333337</v>
      </c>
      <c r="P8" s="390"/>
      <c r="R8" s="322"/>
      <c r="S8" s="394"/>
      <c r="T8" s="478"/>
      <c r="U8" s="479"/>
      <c r="Z8" s="51"/>
      <c r="AA8" s="51"/>
      <c r="AB8" s="51"/>
    </row>
    <row r="9" spans="1:29" s="304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27"/>
      <c r="P9" s="390"/>
      <c r="R9" s="322"/>
      <c r="S9" s="394"/>
      <c r="T9" s="480"/>
      <c r="U9" s="481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39" t="str">
        <f>IFERROR(VLOOKUP($D$10,Proxy,2,FALSE),"")</f>
        <v/>
      </c>
      <c r="I10" s="322"/>
      <c r="J10" s="322"/>
      <c r="K10" s="322"/>
      <c r="L10" s="322"/>
      <c r="N10" s="26" t="s">
        <v>20</v>
      </c>
      <c r="O10" s="389"/>
      <c r="P10" s="390"/>
      <c r="S10" s="24" t="s">
        <v>21</v>
      </c>
      <c r="T10" s="359" t="s">
        <v>22</v>
      </c>
      <c r="U10" s="360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89"/>
      <c r="P11" s="390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42" t="s">
        <v>27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28</v>
      </c>
      <c r="O12" s="556"/>
      <c r="P12" s="494"/>
      <c r="Q12" s="23"/>
      <c r="S12" s="24"/>
      <c r="T12" s="408"/>
      <c r="U12" s="322"/>
      <c r="Z12" s="51"/>
      <c r="AA12" s="51"/>
      <c r="AB12" s="51"/>
    </row>
    <row r="13" spans="1:29" s="304" customFormat="1" ht="23.25" customHeight="1" x14ac:dyDescent="0.2">
      <c r="A13" s="542" t="s">
        <v>29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42" t="s">
        <v>31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00" t="s">
        <v>32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419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20"/>
      <c r="O16" s="420"/>
      <c r="P16" s="420"/>
      <c r="Q16" s="420"/>
      <c r="R16" s="4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34</v>
      </c>
      <c r="B17" s="352" t="s">
        <v>35</v>
      </c>
      <c r="C17" s="452" t="s">
        <v>36</v>
      </c>
      <c r="D17" s="352" t="s">
        <v>37</v>
      </c>
      <c r="E17" s="412"/>
      <c r="F17" s="352" t="s">
        <v>38</v>
      </c>
      <c r="G17" s="352" t="s">
        <v>39</v>
      </c>
      <c r="H17" s="352" t="s">
        <v>40</v>
      </c>
      <c r="I17" s="352" t="s">
        <v>41</v>
      </c>
      <c r="J17" s="352" t="s">
        <v>42</v>
      </c>
      <c r="K17" s="352" t="s">
        <v>43</v>
      </c>
      <c r="L17" s="352" t="s">
        <v>44</v>
      </c>
      <c r="M17" s="352" t="s">
        <v>45</v>
      </c>
      <c r="N17" s="352" t="s">
        <v>46</v>
      </c>
      <c r="O17" s="411"/>
      <c r="P17" s="411"/>
      <c r="Q17" s="411"/>
      <c r="R17" s="412"/>
      <c r="S17" s="603" t="s">
        <v>47</v>
      </c>
      <c r="T17" s="351"/>
      <c r="U17" s="352" t="s">
        <v>48</v>
      </c>
      <c r="V17" s="352" t="s">
        <v>49</v>
      </c>
      <c r="W17" s="382" t="s">
        <v>50</v>
      </c>
      <c r="X17" s="352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41"/>
      <c r="BA17" s="370" t="s">
        <v>55</v>
      </c>
    </row>
    <row r="18" spans="1:53" ht="14.25" customHeight="1" x14ac:dyDescent="0.2">
      <c r="A18" s="353"/>
      <c r="B18" s="353"/>
      <c r="C18" s="353"/>
      <c r="D18" s="413"/>
      <c r="E18" s="415"/>
      <c r="F18" s="353"/>
      <c r="G18" s="353"/>
      <c r="H18" s="353"/>
      <c r="I18" s="353"/>
      <c r="J18" s="353"/>
      <c r="K18" s="353"/>
      <c r="L18" s="353"/>
      <c r="M18" s="353"/>
      <c r="N18" s="413"/>
      <c r="O18" s="414"/>
      <c r="P18" s="414"/>
      <c r="Q18" s="414"/>
      <c r="R18" s="415"/>
      <c r="S18" s="303" t="s">
        <v>56</v>
      </c>
      <c r="T18" s="303" t="s">
        <v>57</v>
      </c>
      <c r="U18" s="353"/>
      <c r="V18" s="353"/>
      <c r="W18" s="383"/>
      <c r="X18" s="353"/>
      <c r="Y18" s="532"/>
      <c r="Z18" s="532"/>
      <c r="AA18" s="378"/>
      <c r="AB18" s="379"/>
      <c r="AC18" s="380"/>
      <c r="AD18" s="442"/>
      <c r="BA18" s="322"/>
    </row>
    <row r="19" spans="1:53" ht="27.75" hidden="1" customHeight="1" x14ac:dyDescent="0.2">
      <c r="A19" s="339" t="s">
        <v>58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hidden="1" customHeight="1" x14ac:dyDescent="0.25">
      <c r="A20" s="328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1"/>
      <c r="Z20" s="301"/>
    </row>
    <row r="21" spans="1:53" ht="14.25" hidden="1" customHeight="1" x14ac:dyDescent="0.25">
      <c r="A21" s="326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4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14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10" t="s">
        <v>65</v>
      </c>
      <c r="O23" s="311"/>
      <c r="P23" s="311"/>
      <c r="Q23" s="311"/>
      <c r="R23" s="311"/>
      <c r="S23" s="311"/>
      <c r="T23" s="312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10" t="s">
        <v>65</v>
      </c>
      <c r="O24" s="311"/>
      <c r="P24" s="311"/>
      <c r="Q24" s="311"/>
      <c r="R24" s="311"/>
      <c r="S24" s="311"/>
      <c r="T24" s="312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26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4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14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4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0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14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4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14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4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14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4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14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4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4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14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10" t="s">
        <v>65</v>
      </c>
      <c r="O32" s="311"/>
      <c r="P32" s="311"/>
      <c r="Q32" s="311"/>
      <c r="R32" s="311"/>
      <c r="S32" s="311"/>
      <c r="T32" s="312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10" t="s">
        <v>65</v>
      </c>
      <c r="O33" s="311"/>
      <c r="P33" s="311"/>
      <c r="Q33" s="311"/>
      <c r="R33" s="311"/>
      <c r="S33" s="311"/>
      <c r="T33" s="312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26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4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14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10" t="s">
        <v>65</v>
      </c>
      <c r="O36" s="311"/>
      <c r="P36" s="311"/>
      <c r="Q36" s="311"/>
      <c r="R36" s="311"/>
      <c r="S36" s="311"/>
      <c r="T36" s="312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10" t="s">
        <v>65</v>
      </c>
      <c r="O37" s="311"/>
      <c r="P37" s="311"/>
      <c r="Q37" s="311"/>
      <c r="R37" s="311"/>
      <c r="S37" s="311"/>
      <c r="T37" s="312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26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4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14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10" t="s">
        <v>65</v>
      </c>
      <c r="O40" s="311"/>
      <c r="P40" s="311"/>
      <c r="Q40" s="311"/>
      <c r="R40" s="311"/>
      <c r="S40" s="311"/>
      <c r="T40" s="312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10" t="s">
        <v>65</v>
      </c>
      <c r="O41" s="311"/>
      <c r="P41" s="311"/>
      <c r="Q41" s="311"/>
      <c r="R41" s="311"/>
      <c r="S41" s="311"/>
      <c r="T41" s="312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26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4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14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10" t="s">
        <v>65</v>
      </c>
      <c r="O44" s="311"/>
      <c r="P44" s="311"/>
      <c r="Q44" s="311"/>
      <c r="R44" s="311"/>
      <c r="S44" s="311"/>
      <c r="T44" s="312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10" t="s">
        <v>65</v>
      </c>
      <c r="O45" s="311"/>
      <c r="P45" s="311"/>
      <c r="Q45" s="311"/>
      <c r="R45" s="311"/>
      <c r="S45" s="311"/>
      <c r="T45" s="312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39" t="s">
        <v>92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hidden="1" customHeight="1" x14ac:dyDescent="0.25">
      <c r="A47" s="328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1"/>
      <c r="Z47" s="301"/>
    </row>
    <row r="48" spans="1:53" ht="14.25" hidden="1" customHeight="1" x14ac:dyDescent="0.25">
      <c r="A48" s="326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4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14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21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3"/>
      <c r="N50" s="310" t="s">
        <v>65</v>
      </c>
      <c r="O50" s="311"/>
      <c r="P50" s="311"/>
      <c r="Q50" s="311"/>
      <c r="R50" s="311"/>
      <c r="S50" s="311"/>
      <c r="T50" s="312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22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10" t="s">
        <v>65</v>
      </c>
      <c r="O51" s="311"/>
      <c r="P51" s="311"/>
      <c r="Q51" s="311"/>
      <c r="R51" s="311"/>
      <c r="S51" s="311"/>
      <c r="T51" s="312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01"/>
      <c r="Z52" s="301"/>
    </row>
    <row r="53" spans="1:53" ht="14.25" hidden="1" customHeight="1" x14ac:dyDescent="0.25">
      <c r="A53" s="326" t="s">
        <v>100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4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9"/>
      <c r="P54" s="319"/>
      <c r="Q54" s="319"/>
      <c r="R54" s="314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4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6" t="s">
        <v>105</v>
      </c>
      <c r="O55" s="319"/>
      <c r="P55" s="319"/>
      <c r="Q55" s="319"/>
      <c r="R55" s="314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4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9"/>
      <c r="P56" s="319"/>
      <c r="Q56" s="319"/>
      <c r="R56" s="314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4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84" t="s">
        <v>110</v>
      </c>
      <c r="O57" s="319"/>
      <c r="P57" s="319"/>
      <c r="Q57" s="319"/>
      <c r="R57" s="314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21"/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3"/>
      <c r="N58" s="310" t="s">
        <v>65</v>
      </c>
      <c r="O58" s="311"/>
      <c r="P58" s="311"/>
      <c r="Q58" s="311"/>
      <c r="R58" s="311"/>
      <c r="S58" s="311"/>
      <c r="T58" s="312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22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10" t="s">
        <v>65</v>
      </c>
      <c r="O59" s="311"/>
      <c r="P59" s="311"/>
      <c r="Q59" s="311"/>
      <c r="R59" s="311"/>
      <c r="S59" s="311"/>
      <c r="T59" s="312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01"/>
      <c r="Z60" s="301"/>
    </row>
    <row r="61" spans="1:53" ht="14.25" hidden="1" customHeight="1" x14ac:dyDescent="0.25">
      <c r="A61" s="326" t="s">
        <v>100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4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9"/>
      <c r="P62" s="319"/>
      <c r="Q62" s="319"/>
      <c r="R62" s="314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4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7" t="s">
        <v>117</v>
      </c>
      <c r="O63" s="319"/>
      <c r="P63" s="319"/>
      <c r="Q63" s="319"/>
      <c r="R63" s="314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4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9"/>
      <c r="P64" s="319"/>
      <c r="Q64" s="319"/>
      <c r="R64" s="314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4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9"/>
      <c r="P65" s="319"/>
      <c r="Q65" s="319"/>
      <c r="R65" s="314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4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9"/>
      <c r="P66" s="319"/>
      <c r="Q66" s="319"/>
      <c r="R66" s="314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4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9"/>
      <c r="P67" s="319"/>
      <c r="Q67" s="319"/>
      <c r="R67" s="314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4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9"/>
      <c r="P68" s="319"/>
      <c r="Q68" s="319"/>
      <c r="R68" s="314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4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9"/>
      <c r="P69" s="319"/>
      <c r="Q69" s="319"/>
      <c r="R69" s="314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4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9"/>
      <c r="P70" s="319"/>
      <c r="Q70" s="319"/>
      <c r="R70" s="314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4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9"/>
      <c r="P71" s="319"/>
      <c r="Q71" s="319"/>
      <c r="R71" s="314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4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599" t="s">
        <v>138</v>
      </c>
      <c r="O72" s="319"/>
      <c r="P72" s="319"/>
      <c r="Q72" s="319"/>
      <c r="R72" s="314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4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9"/>
      <c r="P73" s="319"/>
      <c r="Q73" s="319"/>
      <c r="R73" s="314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4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9"/>
      <c r="P74" s="319"/>
      <c r="Q74" s="319"/>
      <c r="R74" s="314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4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9"/>
      <c r="P75" s="319"/>
      <c r="Q75" s="319"/>
      <c r="R75" s="314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4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9"/>
      <c r="P76" s="319"/>
      <c r="Q76" s="319"/>
      <c r="R76" s="314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3"/>
      <c r="N77" s="310" t="s">
        <v>65</v>
      </c>
      <c r="O77" s="311"/>
      <c r="P77" s="311"/>
      <c r="Q77" s="311"/>
      <c r="R77" s="311"/>
      <c r="S77" s="311"/>
      <c r="T77" s="312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3"/>
      <c r="N78" s="310" t="s">
        <v>65</v>
      </c>
      <c r="O78" s="311"/>
      <c r="P78" s="311"/>
      <c r="Q78" s="311"/>
      <c r="R78" s="311"/>
      <c r="S78" s="311"/>
      <c r="T78" s="312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26" t="s">
        <v>94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4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4" t="s">
        <v>149</v>
      </c>
      <c r="O80" s="319"/>
      <c r="P80" s="319"/>
      <c r="Q80" s="319"/>
      <c r="R80" s="314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4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9"/>
      <c r="P81" s="319"/>
      <c r="Q81" s="319"/>
      <c r="R81" s="314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4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80" t="s">
        <v>154</v>
      </c>
      <c r="O82" s="319"/>
      <c r="P82" s="319"/>
      <c r="Q82" s="319"/>
      <c r="R82" s="314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4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2" t="s">
        <v>157</v>
      </c>
      <c r="O83" s="319"/>
      <c r="P83" s="319"/>
      <c r="Q83" s="319"/>
      <c r="R83" s="314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4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0" t="s">
        <v>161</v>
      </c>
      <c r="O84" s="319"/>
      <c r="P84" s="319"/>
      <c r="Q84" s="319"/>
      <c r="R84" s="314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4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9"/>
      <c r="P85" s="319"/>
      <c r="Q85" s="319"/>
      <c r="R85" s="314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4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9"/>
      <c r="P86" s="319"/>
      <c r="Q86" s="319"/>
      <c r="R86" s="314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3"/>
      <c r="N87" s="310" t="s">
        <v>65</v>
      </c>
      <c r="O87" s="311"/>
      <c r="P87" s="311"/>
      <c r="Q87" s="311"/>
      <c r="R87" s="311"/>
      <c r="S87" s="311"/>
      <c r="T87" s="312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3"/>
      <c r="N88" s="310" t="s">
        <v>65</v>
      </c>
      <c r="O88" s="311"/>
      <c r="P88" s="311"/>
      <c r="Q88" s="311"/>
      <c r="R88" s="311"/>
      <c r="S88" s="311"/>
      <c r="T88" s="312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26" t="s">
        <v>59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4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9"/>
      <c r="P90" s="319"/>
      <c r="Q90" s="319"/>
      <c r="R90" s="314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4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9"/>
      <c r="P91" s="319"/>
      <c r="Q91" s="319"/>
      <c r="R91" s="314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4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9"/>
      <c r="P92" s="319"/>
      <c r="Q92" s="319"/>
      <c r="R92" s="314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4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9"/>
      <c r="P93" s="319"/>
      <c r="Q93" s="319"/>
      <c r="R93" s="314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4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9"/>
      <c r="P94" s="319"/>
      <c r="Q94" s="319"/>
      <c r="R94" s="314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4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9"/>
      <c r="P95" s="319"/>
      <c r="Q95" s="319"/>
      <c r="R95" s="314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4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9"/>
      <c r="P96" s="319"/>
      <c r="Q96" s="319"/>
      <c r="R96" s="314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4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9"/>
      <c r="P97" s="319"/>
      <c r="Q97" s="319"/>
      <c r="R97" s="314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1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3"/>
      <c r="N98" s="310" t="s">
        <v>65</v>
      </c>
      <c r="O98" s="311"/>
      <c r="P98" s="311"/>
      <c r="Q98" s="311"/>
      <c r="R98" s="311"/>
      <c r="S98" s="311"/>
      <c r="T98" s="312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3"/>
      <c r="N99" s="310" t="s">
        <v>65</v>
      </c>
      <c r="O99" s="311"/>
      <c r="P99" s="311"/>
      <c r="Q99" s="311"/>
      <c r="R99" s="311"/>
      <c r="S99" s="311"/>
      <c r="T99" s="312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26" t="s">
        <v>67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4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3" t="s">
        <v>184</v>
      </c>
      <c r="O101" s="319"/>
      <c r="P101" s="319"/>
      <c r="Q101" s="319"/>
      <c r="R101" s="314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4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42" t="s">
        <v>186</v>
      </c>
      <c r="O102" s="319"/>
      <c r="P102" s="319"/>
      <c r="Q102" s="319"/>
      <c r="R102" s="314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4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3" t="s">
        <v>189</v>
      </c>
      <c r="O103" s="319"/>
      <c r="P103" s="319"/>
      <c r="Q103" s="319"/>
      <c r="R103" s="314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4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9"/>
      <c r="P104" s="319"/>
      <c r="Q104" s="319"/>
      <c r="R104" s="314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4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63" t="s">
        <v>194</v>
      </c>
      <c r="O105" s="319"/>
      <c r="P105" s="319"/>
      <c r="Q105" s="319"/>
      <c r="R105" s="314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4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6" t="s">
        <v>197</v>
      </c>
      <c r="O106" s="319"/>
      <c r="P106" s="319"/>
      <c r="Q106" s="319"/>
      <c r="R106" s="314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4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65" t="s">
        <v>200</v>
      </c>
      <c r="O107" s="319"/>
      <c r="P107" s="319"/>
      <c r="Q107" s="319"/>
      <c r="R107" s="314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4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9"/>
      <c r="P108" s="319"/>
      <c r="Q108" s="319"/>
      <c r="R108" s="314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4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23" t="s">
        <v>205</v>
      </c>
      <c r="O109" s="319"/>
      <c r="P109" s="319"/>
      <c r="Q109" s="319"/>
      <c r="R109" s="314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21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3"/>
      <c r="N110" s="310" t="s">
        <v>65</v>
      </c>
      <c r="O110" s="311"/>
      <c r="P110" s="311"/>
      <c r="Q110" s="311"/>
      <c r="R110" s="311"/>
      <c r="S110" s="311"/>
      <c r="T110" s="312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3"/>
      <c r="N111" s="310" t="s">
        <v>65</v>
      </c>
      <c r="O111" s="311"/>
      <c r="P111" s="311"/>
      <c r="Q111" s="311"/>
      <c r="R111" s="311"/>
      <c r="S111" s="311"/>
      <c r="T111" s="312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26" t="s">
        <v>206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4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9"/>
      <c r="P113" s="319"/>
      <c r="Q113" s="319"/>
      <c r="R113" s="314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4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9"/>
      <c r="P114" s="319"/>
      <c r="Q114" s="319"/>
      <c r="R114" s="314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4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96" t="s">
        <v>213</v>
      </c>
      <c r="O115" s="319"/>
      <c r="P115" s="319"/>
      <c r="Q115" s="319"/>
      <c r="R115" s="314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4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9"/>
      <c r="P116" s="319"/>
      <c r="Q116" s="319"/>
      <c r="R116" s="314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4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0" t="s">
        <v>218</v>
      </c>
      <c r="O117" s="319"/>
      <c r="P117" s="319"/>
      <c r="Q117" s="319"/>
      <c r="R117" s="314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10" t="s">
        <v>65</v>
      </c>
      <c r="O118" s="311"/>
      <c r="P118" s="311"/>
      <c r="Q118" s="311"/>
      <c r="R118" s="311"/>
      <c r="S118" s="311"/>
      <c r="T118" s="312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10" t="s">
        <v>65</v>
      </c>
      <c r="O119" s="311"/>
      <c r="P119" s="311"/>
      <c r="Q119" s="311"/>
      <c r="R119" s="311"/>
      <c r="S119" s="311"/>
      <c r="T119" s="312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1"/>
      <c r="Z120" s="301"/>
    </row>
    <row r="121" spans="1:53" ht="14.25" hidden="1" customHeight="1" x14ac:dyDescent="0.25">
      <c r="A121" s="326" t="s">
        <v>67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4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62" t="s">
        <v>222</v>
      </c>
      <c r="O122" s="319"/>
      <c r="P122" s="319"/>
      <c r="Q122" s="319"/>
      <c r="R122" s="314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4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9"/>
      <c r="P123" s="319"/>
      <c r="Q123" s="319"/>
      <c r="R123" s="314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4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9"/>
      <c r="P124" s="319"/>
      <c r="Q124" s="319"/>
      <c r="R124" s="314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3"/>
      <c r="N125" s="310" t="s">
        <v>65</v>
      </c>
      <c r="O125" s="311"/>
      <c r="P125" s="311"/>
      <c r="Q125" s="311"/>
      <c r="R125" s="311"/>
      <c r="S125" s="311"/>
      <c r="T125" s="312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10" t="s">
        <v>65</v>
      </c>
      <c r="O126" s="311"/>
      <c r="P126" s="311"/>
      <c r="Q126" s="311"/>
      <c r="R126" s="311"/>
      <c r="S126" s="311"/>
      <c r="T126" s="312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39" t="s">
        <v>227</v>
      </c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48"/>
      <c r="Z127" s="48"/>
    </row>
    <row r="128" spans="1:53" ht="16.5" hidden="1" customHeight="1" x14ac:dyDescent="0.25">
      <c r="A128" s="328" t="s">
        <v>228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1"/>
      <c r="Z128" s="301"/>
    </row>
    <row r="129" spans="1:53" ht="14.25" hidden="1" customHeight="1" x14ac:dyDescent="0.25">
      <c r="A129" s="326" t="s">
        <v>100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4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9"/>
      <c r="P130" s="319"/>
      <c r="Q130" s="319"/>
      <c r="R130" s="314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4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9"/>
      <c r="P131" s="319"/>
      <c r="Q131" s="319"/>
      <c r="R131" s="314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4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9"/>
      <c r="P132" s="319"/>
      <c r="Q132" s="319"/>
      <c r="R132" s="314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10" t="s">
        <v>65</v>
      </c>
      <c r="O133" s="311"/>
      <c r="P133" s="311"/>
      <c r="Q133" s="311"/>
      <c r="R133" s="311"/>
      <c r="S133" s="311"/>
      <c r="T133" s="312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10" t="s">
        <v>65</v>
      </c>
      <c r="O134" s="311"/>
      <c r="P134" s="311"/>
      <c r="Q134" s="311"/>
      <c r="R134" s="311"/>
      <c r="S134" s="311"/>
      <c r="T134" s="312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1"/>
      <c r="Z135" s="301"/>
    </row>
    <row r="136" spans="1:53" ht="14.25" hidden="1" customHeight="1" x14ac:dyDescent="0.25">
      <c r="A136" s="326" t="s">
        <v>59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4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6" t="s">
        <v>238</v>
      </c>
      <c r="O137" s="319"/>
      <c r="P137" s="319"/>
      <c r="Q137" s="319"/>
      <c r="R137" s="314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4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9"/>
      <c r="P138" s="319"/>
      <c r="Q138" s="319"/>
      <c r="R138" s="314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4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9"/>
      <c r="P139" s="319"/>
      <c r="Q139" s="319"/>
      <c r="R139" s="314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4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9"/>
      <c r="P140" s="319"/>
      <c r="Q140" s="319"/>
      <c r="R140" s="314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4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9"/>
      <c r="P141" s="319"/>
      <c r="Q141" s="319"/>
      <c r="R141" s="314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4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9"/>
      <c r="P142" s="319"/>
      <c r="Q142" s="319"/>
      <c r="R142" s="314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4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9"/>
      <c r="P143" s="319"/>
      <c r="Q143" s="319"/>
      <c r="R143" s="314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4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9"/>
      <c r="P144" s="319"/>
      <c r="Q144" s="319"/>
      <c r="R144" s="314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4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9"/>
      <c r="P145" s="319"/>
      <c r="Q145" s="319"/>
      <c r="R145" s="314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21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3"/>
      <c r="N146" s="310" t="s">
        <v>65</v>
      </c>
      <c r="O146" s="311"/>
      <c r="P146" s="311"/>
      <c r="Q146" s="311"/>
      <c r="R146" s="311"/>
      <c r="S146" s="311"/>
      <c r="T146" s="312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3"/>
      <c r="N147" s="310" t="s">
        <v>65</v>
      </c>
      <c r="O147" s="311"/>
      <c r="P147" s="311"/>
      <c r="Q147" s="311"/>
      <c r="R147" s="311"/>
      <c r="S147" s="311"/>
      <c r="T147" s="312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1"/>
      <c r="Z148" s="301"/>
    </row>
    <row r="149" spans="1:53" ht="14.25" hidden="1" customHeight="1" x14ac:dyDescent="0.25">
      <c r="A149" s="326" t="s">
        <v>100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4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9"/>
      <c r="P150" s="319"/>
      <c r="Q150" s="319"/>
      <c r="R150" s="314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4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9"/>
      <c r="P151" s="319"/>
      <c r="Q151" s="319"/>
      <c r="R151" s="314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21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3"/>
      <c r="N152" s="310" t="s">
        <v>65</v>
      </c>
      <c r="O152" s="311"/>
      <c r="P152" s="311"/>
      <c r="Q152" s="311"/>
      <c r="R152" s="311"/>
      <c r="S152" s="311"/>
      <c r="T152" s="312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3"/>
      <c r="N153" s="310" t="s">
        <v>65</v>
      </c>
      <c r="O153" s="311"/>
      <c r="P153" s="311"/>
      <c r="Q153" s="311"/>
      <c r="R153" s="311"/>
      <c r="S153" s="311"/>
      <c r="T153" s="312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26" t="s">
        <v>94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22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4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31" t="s">
        <v>263</v>
      </c>
      <c r="O155" s="319"/>
      <c r="P155" s="319"/>
      <c r="Q155" s="319"/>
      <c r="R155" s="314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4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9"/>
      <c r="P156" s="319"/>
      <c r="Q156" s="319"/>
      <c r="R156" s="314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21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3"/>
      <c r="N157" s="310" t="s">
        <v>65</v>
      </c>
      <c r="O157" s="311"/>
      <c r="P157" s="311"/>
      <c r="Q157" s="311"/>
      <c r="R157" s="311"/>
      <c r="S157" s="311"/>
      <c r="T157" s="312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22"/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3"/>
      <c r="N158" s="310" t="s">
        <v>65</v>
      </c>
      <c r="O158" s="311"/>
      <c r="P158" s="311"/>
      <c r="Q158" s="311"/>
      <c r="R158" s="311"/>
      <c r="S158" s="311"/>
      <c r="T158" s="312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26" t="s">
        <v>59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22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4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9"/>
      <c r="P160" s="319"/>
      <c r="Q160" s="319"/>
      <c r="R160" s="314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4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9"/>
      <c r="P161" s="319"/>
      <c r="Q161" s="319"/>
      <c r="R161" s="314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4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9"/>
      <c r="P162" s="319"/>
      <c r="Q162" s="319"/>
      <c r="R162" s="314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4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9"/>
      <c r="P163" s="319"/>
      <c r="Q163" s="319"/>
      <c r="R163" s="314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21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3"/>
      <c r="N164" s="310" t="s">
        <v>65</v>
      </c>
      <c r="O164" s="311"/>
      <c r="P164" s="311"/>
      <c r="Q164" s="311"/>
      <c r="R164" s="311"/>
      <c r="S164" s="311"/>
      <c r="T164" s="312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22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10" t="s">
        <v>65</v>
      </c>
      <c r="O165" s="311"/>
      <c r="P165" s="311"/>
      <c r="Q165" s="311"/>
      <c r="R165" s="311"/>
      <c r="S165" s="311"/>
      <c r="T165" s="312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26" t="s">
        <v>67</v>
      </c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  <c r="X166" s="322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4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9"/>
      <c r="P167" s="319"/>
      <c r="Q167" s="319"/>
      <c r="R167" s="314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4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546" t="s">
        <v>278</v>
      </c>
      <c r="O168" s="319"/>
      <c r="P168" s="319"/>
      <c r="Q168" s="319"/>
      <c r="R168" s="314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4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9"/>
      <c r="P169" s="319"/>
      <c r="Q169" s="319"/>
      <c r="R169" s="314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4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5" t="s">
        <v>283</v>
      </c>
      <c r="O170" s="319"/>
      <c r="P170" s="319"/>
      <c r="Q170" s="319"/>
      <c r="R170" s="314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4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9"/>
      <c r="P171" s="319"/>
      <c r="Q171" s="319"/>
      <c r="R171" s="314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4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9"/>
      <c r="P172" s="319"/>
      <c r="Q172" s="319"/>
      <c r="R172" s="314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4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9"/>
      <c r="P173" s="319"/>
      <c r="Q173" s="319"/>
      <c r="R173" s="314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4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5" t="s">
        <v>293</v>
      </c>
      <c r="O174" s="319"/>
      <c r="P174" s="319"/>
      <c r="Q174" s="319"/>
      <c r="R174" s="314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4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9"/>
      <c r="P175" s="319"/>
      <c r="Q175" s="319"/>
      <c r="R175" s="314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4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9"/>
      <c r="P176" s="319"/>
      <c r="Q176" s="319"/>
      <c r="R176" s="314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4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9"/>
      <c r="P177" s="319"/>
      <c r="Q177" s="319"/>
      <c r="R177" s="314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4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9"/>
      <c r="P178" s="319"/>
      <c r="Q178" s="319"/>
      <c r="R178" s="314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4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9"/>
      <c r="P179" s="319"/>
      <c r="Q179" s="319"/>
      <c r="R179" s="314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4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9"/>
      <c r="P180" s="319"/>
      <c r="Q180" s="319"/>
      <c r="R180" s="314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4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9"/>
      <c r="P181" s="319"/>
      <c r="Q181" s="319"/>
      <c r="R181" s="314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4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9"/>
      <c r="P182" s="319"/>
      <c r="Q182" s="319"/>
      <c r="R182" s="314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4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9"/>
      <c r="P183" s="319"/>
      <c r="Q183" s="319"/>
      <c r="R183" s="314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21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3"/>
      <c r="N184" s="310" t="s">
        <v>65</v>
      </c>
      <c r="O184" s="311"/>
      <c r="P184" s="311"/>
      <c r="Q184" s="311"/>
      <c r="R184" s="311"/>
      <c r="S184" s="311"/>
      <c r="T184" s="312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3"/>
      <c r="N185" s="310" t="s">
        <v>65</v>
      </c>
      <c r="O185" s="311"/>
      <c r="P185" s="311"/>
      <c r="Q185" s="311"/>
      <c r="R185" s="311"/>
      <c r="S185" s="311"/>
      <c r="T185" s="312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26" t="s">
        <v>206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4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19" t="s">
        <v>314</v>
      </c>
      <c r="O187" s="319"/>
      <c r="P187" s="319"/>
      <c r="Q187" s="319"/>
      <c r="R187" s="314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4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1" t="s">
        <v>317</v>
      </c>
      <c r="O188" s="319"/>
      <c r="P188" s="319"/>
      <c r="Q188" s="319"/>
      <c r="R188" s="314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60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9"/>
      <c r="P189" s="319"/>
      <c r="Q189" s="319"/>
      <c r="R189" s="314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9"/>
      <c r="P190" s="319"/>
      <c r="Q190" s="319"/>
      <c r="R190" s="314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21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3"/>
      <c r="N191" s="310" t="s">
        <v>65</v>
      </c>
      <c r="O191" s="311"/>
      <c r="P191" s="311"/>
      <c r="Q191" s="311"/>
      <c r="R191" s="311"/>
      <c r="S191" s="311"/>
      <c r="T191" s="312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22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10" t="s">
        <v>65</v>
      </c>
      <c r="O192" s="311"/>
      <c r="P192" s="311"/>
      <c r="Q192" s="311"/>
      <c r="R192" s="311"/>
      <c r="S192" s="311"/>
      <c r="T192" s="312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1"/>
      <c r="Z193" s="301"/>
    </row>
    <row r="194" spans="1:53" ht="14.25" hidden="1" customHeight="1" x14ac:dyDescent="0.25">
      <c r="A194" s="326" t="s">
        <v>59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4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9"/>
      <c r="P195" s="319"/>
      <c r="Q195" s="319"/>
      <c r="R195" s="314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21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3"/>
      <c r="N196" s="310" t="s">
        <v>65</v>
      </c>
      <c r="O196" s="311"/>
      <c r="P196" s="311"/>
      <c r="Q196" s="311"/>
      <c r="R196" s="311"/>
      <c r="S196" s="311"/>
      <c r="T196" s="312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22"/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3"/>
      <c r="N197" s="310" t="s">
        <v>65</v>
      </c>
      <c r="O197" s="311"/>
      <c r="P197" s="311"/>
      <c r="Q197" s="311"/>
      <c r="R197" s="311"/>
      <c r="S197" s="311"/>
      <c r="T197" s="312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1"/>
      <c r="Z198" s="301"/>
    </row>
    <row r="199" spans="1:53" ht="14.25" hidden="1" customHeight="1" x14ac:dyDescent="0.25">
      <c r="A199" s="326" t="s">
        <v>100</v>
      </c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4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9"/>
      <c r="P200" s="319"/>
      <c r="Q200" s="319"/>
      <c r="R200" s="314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4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9"/>
      <c r="P201" s="319"/>
      <c r="Q201" s="319"/>
      <c r="R201" s="314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4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9"/>
      <c r="P202" s="319"/>
      <c r="Q202" s="319"/>
      <c r="R202" s="314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4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6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9"/>
      <c r="P203" s="319"/>
      <c r="Q203" s="319"/>
      <c r="R203" s="314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4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9"/>
      <c r="P204" s="319"/>
      <c r="Q204" s="319"/>
      <c r="R204" s="314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4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9"/>
      <c r="P205" s="319"/>
      <c r="Q205" s="319"/>
      <c r="R205" s="314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4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9"/>
      <c r="P206" s="319"/>
      <c r="Q206" s="319"/>
      <c r="R206" s="314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4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9"/>
      <c r="P207" s="319"/>
      <c r="Q207" s="319"/>
      <c r="R207" s="314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4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9"/>
      <c r="P208" s="319"/>
      <c r="Q208" s="319"/>
      <c r="R208" s="314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4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9"/>
      <c r="P209" s="319"/>
      <c r="Q209" s="319"/>
      <c r="R209" s="314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4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9"/>
      <c r="P210" s="319"/>
      <c r="Q210" s="319"/>
      <c r="R210" s="314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4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9"/>
      <c r="P211" s="319"/>
      <c r="Q211" s="319"/>
      <c r="R211" s="314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4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9"/>
      <c r="P212" s="319"/>
      <c r="Q212" s="319"/>
      <c r="R212" s="314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4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9"/>
      <c r="P213" s="319"/>
      <c r="Q213" s="319"/>
      <c r="R213" s="314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21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3"/>
      <c r="N214" s="310" t="s">
        <v>65</v>
      </c>
      <c r="O214" s="311"/>
      <c r="P214" s="311"/>
      <c r="Q214" s="311"/>
      <c r="R214" s="311"/>
      <c r="S214" s="311"/>
      <c r="T214" s="312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3"/>
      <c r="N215" s="310" t="s">
        <v>65</v>
      </c>
      <c r="O215" s="311"/>
      <c r="P215" s="311"/>
      <c r="Q215" s="311"/>
      <c r="R215" s="311"/>
      <c r="S215" s="311"/>
      <c r="T215" s="312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26" t="s">
        <v>94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4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9"/>
      <c r="P217" s="319"/>
      <c r="Q217" s="319"/>
      <c r="R217" s="314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1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3"/>
      <c r="N218" s="310" t="s">
        <v>65</v>
      </c>
      <c r="O218" s="311"/>
      <c r="P218" s="311"/>
      <c r="Q218" s="311"/>
      <c r="R218" s="311"/>
      <c r="S218" s="311"/>
      <c r="T218" s="312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3"/>
      <c r="N219" s="310" t="s">
        <v>65</v>
      </c>
      <c r="O219" s="311"/>
      <c r="P219" s="311"/>
      <c r="Q219" s="311"/>
      <c r="R219" s="311"/>
      <c r="S219" s="311"/>
      <c r="T219" s="312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26" t="s">
        <v>59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4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9"/>
      <c r="P221" s="319"/>
      <c r="Q221" s="319"/>
      <c r="R221" s="314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4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9"/>
      <c r="P222" s="319"/>
      <c r="Q222" s="319"/>
      <c r="R222" s="314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4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9"/>
      <c r="P223" s="319"/>
      <c r="Q223" s="319"/>
      <c r="R223" s="314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21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10" t="s">
        <v>65</v>
      </c>
      <c r="O224" s="311"/>
      <c r="P224" s="311"/>
      <c r="Q224" s="311"/>
      <c r="R224" s="311"/>
      <c r="S224" s="311"/>
      <c r="T224" s="312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3"/>
      <c r="N225" s="310" t="s">
        <v>65</v>
      </c>
      <c r="O225" s="311"/>
      <c r="P225" s="311"/>
      <c r="Q225" s="311"/>
      <c r="R225" s="311"/>
      <c r="S225" s="311"/>
      <c r="T225" s="312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26" t="s">
        <v>67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4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9"/>
      <c r="P227" s="319"/>
      <c r="Q227" s="319"/>
      <c r="R227" s="314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4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9"/>
      <c r="P228" s="319"/>
      <c r="Q228" s="319"/>
      <c r="R228" s="314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4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9"/>
      <c r="P229" s="319"/>
      <c r="Q229" s="319"/>
      <c r="R229" s="314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4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0" t="s">
        <v>368</v>
      </c>
      <c r="O230" s="319"/>
      <c r="P230" s="319"/>
      <c r="Q230" s="319"/>
      <c r="R230" s="314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4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3" t="s">
        <v>371</v>
      </c>
      <c r="O231" s="319"/>
      <c r="P231" s="319"/>
      <c r="Q231" s="319"/>
      <c r="R231" s="314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4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9"/>
      <c r="P232" s="319"/>
      <c r="Q232" s="319"/>
      <c r="R232" s="314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4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9"/>
      <c r="P233" s="319"/>
      <c r="Q233" s="319"/>
      <c r="R233" s="314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4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9"/>
      <c r="P234" s="319"/>
      <c r="Q234" s="319"/>
      <c r="R234" s="314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4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9"/>
      <c r="P235" s="319"/>
      <c r="Q235" s="319"/>
      <c r="R235" s="314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1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3"/>
      <c r="N236" s="310" t="s">
        <v>65</v>
      </c>
      <c r="O236" s="311"/>
      <c r="P236" s="311"/>
      <c r="Q236" s="311"/>
      <c r="R236" s="311"/>
      <c r="S236" s="311"/>
      <c r="T236" s="312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3"/>
      <c r="N237" s="310" t="s">
        <v>65</v>
      </c>
      <c r="O237" s="311"/>
      <c r="P237" s="311"/>
      <c r="Q237" s="311"/>
      <c r="R237" s="311"/>
      <c r="S237" s="311"/>
      <c r="T237" s="312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26" t="s">
        <v>206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4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9"/>
      <c r="P239" s="319"/>
      <c r="Q239" s="319"/>
      <c r="R239" s="314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4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9"/>
      <c r="P240" s="319"/>
      <c r="Q240" s="319"/>
      <c r="R240" s="314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4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9"/>
      <c r="P241" s="319"/>
      <c r="Q241" s="319"/>
      <c r="R241" s="314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21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3"/>
      <c r="N242" s="310" t="s">
        <v>65</v>
      </c>
      <c r="O242" s="311"/>
      <c r="P242" s="311"/>
      <c r="Q242" s="311"/>
      <c r="R242" s="311"/>
      <c r="S242" s="311"/>
      <c r="T242" s="312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3"/>
      <c r="N243" s="310" t="s">
        <v>65</v>
      </c>
      <c r="O243" s="311"/>
      <c r="P243" s="311"/>
      <c r="Q243" s="311"/>
      <c r="R243" s="311"/>
      <c r="S243" s="311"/>
      <c r="T243" s="312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26" t="s">
        <v>80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4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517" t="s">
        <v>388</v>
      </c>
      <c r="O245" s="319"/>
      <c r="P245" s="319"/>
      <c r="Q245" s="319"/>
      <c r="R245" s="314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4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595" t="s">
        <v>391</v>
      </c>
      <c r="O246" s="319"/>
      <c r="P246" s="319"/>
      <c r="Q246" s="319"/>
      <c r="R246" s="314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4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9"/>
      <c r="P247" s="319"/>
      <c r="Q247" s="319"/>
      <c r="R247" s="314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21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3"/>
      <c r="N248" s="310" t="s">
        <v>65</v>
      </c>
      <c r="O248" s="311"/>
      <c r="P248" s="311"/>
      <c r="Q248" s="311"/>
      <c r="R248" s="311"/>
      <c r="S248" s="311"/>
      <c r="T248" s="312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3"/>
      <c r="N249" s="310" t="s">
        <v>65</v>
      </c>
      <c r="O249" s="311"/>
      <c r="P249" s="311"/>
      <c r="Q249" s="311"/>
      <c r="R249" s="311"/>
      <c r="S249" s="311"/>
      <c r="T249" s="312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26" t="s">
        <v>394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4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9"/>
      <c r="P251" s="319"/>
      <c r="Q251" s="319"/>
      <c r="R251" s="314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4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9"/>
      <c r="P252" s="319"/>
      <c r="Q252" s="319"/>
      <c r="R252" s="314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4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9"/>
      <c r="P253" s="319"/>
      <c r="Q253" s="319"/>
      <c r="R253" s="314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1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3"/>
      <c r="N254" s="310" t="s">
        <v>65</v>
      </c>
      <c r="O254" s="311"/>
      <c r="P254" s="311"/>
      <c r="Q254" s="311"/>
      <c r="R254" s="311"/>
      <c r="S254" s="311"/>
      <c r="T254" s="312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3"/>
      <c r="N255" s="310" t="s">
        <v>65</v>
      </c>
      <c r="O255" s="311"/>
      <c r="P255" s="311"/>
      <c r="Q255" s="311"/>
      <c r="R255" s="311"/>
      <c r="S255" s="311"/>
      <c r="T255" s="312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1"/>
      <c r="Z256" s="301"/>
    </row>
    <row r="257" spans="1:53" ht="14.25" hidden="1" customHeight="1" x14ac:dyDescent="0.25">
      <c r="A257" s="326" t="s">
        <v>100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4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9"/>
      <c r="P258" s="319"/>
      <c r="Q258" s="319"/>
      <c r="R258" s="314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4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9"/>
      <c r="P259" s="319"/>
      <c r="Q259" s="319"/>
      <c r="R259" s="314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4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9"/>
      <c r="P260" s="319"/>
      <c r="Q260" s="319"/>
      <c r="R260" s="314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4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9" t="s">
        <v>410</v>
      </c>
      <c r="O261" s="319"/>
      <c r="P261" s="319"/>
      <c r="Q261" s="319"/>
      <c r="R261" s="314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4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9"/>
      <c r="P262" s="319"/>
      <c r="Q262" s="319"/>
      <c r="R262" s="314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4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9"/>
      <c r="P263" s="319"/>
      <c r="Q263" s="319"/>
      <c r="R263" s="314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4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9"/>
      <c r="P264" s="319"/>
      <c r="Q264" s="319"/>
      <c r="R264" s="314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3"/>
      <c r="N265" s="310" t="s">
        <v>65</v>
      </c>
      <c r="O265" s="311"/>
      <c r="P265" s="311"/>
      <c r="Q265" s="311"/>
      <c r="R265" s="311"/>
      <c r="S265" s="311"/>
      <c r="T265" s="312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3"/>
      <c r="N266" s="310" t="s">
        <v>65</v>
      </c>
      <c r="O266" s="311"/>
      <c r="P266" s="311"/>
      <c r="Q266" s="311"/>
      <c r="R266" s="311"/>
      <c r="S266" s="311"/>
      <c r="T266" s="312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26" t="s">
        <v>59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4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9"/>
      <c r="P268" s="319"/>
      <c r="Q268" s="319"/>
      <c r="R268" s="314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4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9"/>
      <c r="P269" s="319"/>
      <c r="Q269" s="319"/>
      <c r="R269" s="314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1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3"/>
      <c r="N270" s="310" t="s">
        <v>65</v>
      </c>
      <c r="O270" s="311"/>
      <c r="P270" s="311"/>
      <c r="Q270" s="311"/>
      <c r="R270" s="311"/>
      <c r="S270" s="311"/>
      <c r="T270" s="312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3"/>
      <c r="N271" s="310" t="s">
        <v>65</v>
      </c>
      <c r="O271" s="311"/>
      <c r="P271" s="311"/>
      <c r="Q271" s="311"/>
      <c r="R271" s="311"/>
      <c r="S271" s="311"/>
      <c r="T271" s="312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1"/>
      <c r="Z272" s="301"/>
    </row>
    <row r="273" spans="1:53" ht="14.25" hidden="1" customHeight="1" x14ac:dyDescent="0.25">
      <c r="A273" s="326" t="s">
        <v>59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4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9"/>
      <c r="P274" s="319"/>
      <c r="Q274" s="319"/>
      <c r="R274" s="314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10" t="s">
        <v>65</v>
      </c>
      <c r="O275" s="311"/>
      <c r="P275" s="311"/>
      <c r="Q275" s="311"/>
      <c r="R275" s="311"/>
      <c r="S275" s="311"/>
      <c r="T275" s="312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3"/>
      <c r="N276" s="310" t="s">
        <v>65</v>
      </c>
      <c r="O276" s="311"/>
      <c r="P276" s="311"/>
      <c r="Q276" s="311"/>
      <c r="R276" s="311"/>
      <c r="S276" s="311"/>
      <c r="T276" s="312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26" t="s">
        <v>67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4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9"/>
      <c r="P278" s="319"/>
      <c r="Q278" s="319"/>
      <c r="R278" s="314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10" t="s">
        <v>65</v>
      </c>
      <c r="O279" s="311"/>
      <c r="P279" s="311"/>
      <c r="Q279" s="311"/>
      <c r="R279" s="311"/>
      <c r="S279" s="311"/>
      <c r="T279" s="312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10" t="s">
        <v>65</v>
      </c>
      <c r="O280" s="311"/>
      <c r="P280" s="311"/>
      <c r="Q280" s="311"/>
      <c r="R280" s="311"/>
      <c r="S280" s="311"/>
      <c r="T280" s="312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26" t="s">
        <v>206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4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9"/>
      <c r="P282" s="319"/>
      <c r="Q282" s="319"/>
      <c r="R282" s="314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1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3"/>
      <c r="N283" s="310" t="s">
        <v>65</v>
      </c>
      <c r="O283" s="311"/>
      <c r="P283" s="311"/>
      <c r="Q283" s="311"/>
      <c r="R283" s="311"/>
      <c r="S283" s="311"/>
      <c r="T283" s="312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10" t="s">
        <v>65</v>
      </c>
      <c r="O284" s="311"/>
      <c r="P284" s="311"/>
      <c r="Q284" s="311"/>
      <c r="R284" s="311"/>
      <c r="S284" s="311"/>
      <c r="T284" s="312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26" t="s">
        <v>80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4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9"/>
      <c r="P286" s="319"/>
      <c r="Q286" s="319"/>
      <c r="R286" s="314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1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3"/>
      <c r="N287" s="310" t="s">
        <v>65</v>
      </c>
      <c r="O287" s="311"/>
      <c r="P287" s="311"/>
      <c r="Q287" s="311"/>
      <c r="R287" s="311"/>
      <c r="S287" s="311"/>
      <c r="T287" s="312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10" t="s">
        <v>65</v>
      </c>
      <c r="O288" s="311"/>
      <c r="P288" s="311"/>
      <c r="Q288" s="311"/>
      <c r="R288" s="311"/>
      <c r="S288" s="311"/>
      <c r="T288" s="312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39" t="s">
        <v>430</v>
      </c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48"/>
      <c r="Z289" s="48"/>
    </row>
    <row r="290" spans="1:53" ht="16.5" hidden="1" customHeight="1" x14ac:dyDescent="0.25">
      <c r="A290" s="328" t="s">
        <v>431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1"/>
      <c r="Z290" s="301"/>
    </row>
    <row r="291" spans="1:53" ht="14.25" hidden="1" customHeight="1" x14ac:dyDescent="0.25">
      <c r="A291" s="326" t="s">
        <v>100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4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9"/>
      <c r="P292" s="319"/>
      <c r="Q292" s="319"/>
      <c r="R292" s="314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4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9"/>
      <c r="P293" s="319"/>
      <c r="Q293" s="319"/>
      <c r="R293" s="314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4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9"/>
      <c r="P294" s="319"/>
      <c r="Q294" s="319"/>
      <c r="R294" s="314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4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9"/>
      <c r="P295" s="319"/>
      <c r="Q295" s="319"/>
      <c r="R295" s="314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4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9"/>
      <c r="P296" s="319"/>
      <c r="Q296" s="319"/>
      <c r="R296" s="314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4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2" t="s">
        <v>441</v>
      </c>
      <c r="O297" s="319"/>
      <c r="P297" s="319"/>
      <c r="Q297" s="319"/>
      <c r="R297" s="314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4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9"/>
      <c r="P298" s="319"/>
      <c r="Q298" s="319"/>
      <c r="R298" s="314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4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9"/>
      <c r="P299" s="319"/>
      <c r="Q299" s="319"/>
      <c r="R299" s="314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21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3"/>
      <c r="N300" s="310" t="s">
        <v>65</v>
      </c>
      <c r="O300" s="311"/>
      <c r="P300" s="311"/>
      <c r="Q300" s="311"/>
      <c r="R300" s="311"/>
      <c r="S300" s="311"/>
      <c r="T300" s="312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3"/>
      <c r="N301" s="310" t="s">
        <v>65</v>
      </c>
      <c r="O301" s="311"/>
      <c r="P301" s="311"/>
      <c r="Q301" s="311"/>
      <c r="R301" s="311"/>
      <c r="S301" s="311"/>
      <c r="T301" s="312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26" t="s">
        <v>94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4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9"/>
      <c r="P303" s="319"/>
      <c r="Q303" s="319"/>
      <c r="R303" s="314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4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2" t="s">
        <v>450</v>
      </c>
      <c r="O304" s="319"/>
      <c r="P304" s="319"/>
      <c r="Q304" s="319"/>
      <c r="R304" s="314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4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9"/>
      <c r="P305" s="319"/>
      <c r="Q305" s="319"/>
      <c r="R305" s="314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21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3"/>
      <c r="N306" s="310" t="s">
        <v>65</v>
      </c>
      <c r="O306" s="311"/>
      <c r="P306" s="311"/>
      <c r="Q306" s="311"/>
      <c r="R306" s="311"/>
      <c r="S306" s="311"/>
      <c r="T306" s="312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3"/>
      <c r="N307" s="310" t="s">
        <v>65</v>
      </c>
      <c r="O307" s="311"/>
      <c r="P307" s="311"/>
      <c r="Q307" s="311"/>
      <c r="R307" s="311"/>
      <c r="S307" s="311"/>
      <c r="T307" s="312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26" t="s">
        <v>67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4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9"/>
      <c r="P309" s="319"/>
      <c r="Q309" s="319"/>
      <c r="R309" s="314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21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10" t="s">
        <v>65</v>
      </c>
      <c r="O310" s="311"/>
      <c r="P310" s="311"/>
      <c r="Q310" s="311"/>
      <c r="R310" s="311"/>
      <c r="S310" s="311"/>
      <c r="T310" s="312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22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3"/>
      <c r="N311" s="310" t="s">
        <v>65</v>
      </c>
      <c r="O311" s="311"/>
      <c r="P311" s="311"/>
      <c r="Q311" s="311"/>
      <c r="R311" s="311"/>
      <c r="S311" s="311"/>
      <c r="T311" s="312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26" t="s">
        <v>206</v>
      </c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22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4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9"/>
      <c r="P313" s="319"/>
      <c r="Q313" s="319"/>
      <c r="R313" s="314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21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2"/>
      <c r="M314" s="323"/>
      <c r="N314" s="310" t="s">
        <v>65</v>
      </c>
      <c r="O314" s="311"/>
      <c r="P314" s="311"/>
      <c r="Q314" s="311"/>
      <c r="R314" s="311"/>
      <c r="S314" s="311"/>
      <c r="T314" s="312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10" t="s">
        <v>65</v>
      </c>
      <c r="O315" s="311"/>
      <c r="P315" s="311"/>
      <c r="Q315" s="311"/>
      <c r="R315" s="311"/>
      <c r="S315" s="311"/>
      <c r="T315" s="312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22"/>
      <c r="Y316" s="301"/>
      <c r="Z316" s="301"/>
    </row>
    <row r="317" spans="1:53" ht="14.25" hidden="1" customHeight="1" x14ac:dyDescent="0.25">
      <c r="A317" s="326" t="s">
        <v>100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4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9"/>
      <c r="P318" s="319"/>
      <c r="Q318" s="319"/>
      <c r="R318" s="314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4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9"/>
      <c r="P319" s="319"/>
      <c r="Q319" s="319"/>
      <c r="R319" s="314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4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9"/>
      <c r="P320" s="319"/>
      <c r="Q320" s="319"/>
      <c r="R320" s="314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4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9"/>
      <c r="P321" s="319"/>
      <c r="Q321" s="319"/>
      <c r="R321" s="314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21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2"/>
      <c r="M322" s="323"/>
      <c r="N322" s="310" t="s">
        <v>65</v>
      </c>
      <c r="O322" s="311"/>
      <c r="P322" s="311"/>
      <c r="Q322" s="311"/>
      <c r="R322" s="311"/>
      <c r="S322" s="311"/>
      <c r="T322" s="312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10" t="s">
        <v>65</v>
      </c>
      <c r="O323" s="311"/>
      <c r="P323" s="311"/>
      <c r="Q323" s="311"/>
      <c r="R323" s="311"/>
      <c r="S323" s="311"/>
      <c r="T323" s="312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26" t="s">
        <v>59</v>
      </c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  <c r="X324" s="322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4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9"/>
      <c r="P325" s="319"/>
      <c r="Q325" s="319"/>
      <c r="R325" s="314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4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9"/>
      <c r="P326" s="319"/>
      <c r="Q326" s="319"/>
      <c r="R326" s="314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21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3"/>
      <c r="N327" s="310" t="s">
        <v>65</v>
      </c>
      <c r="O327" s="311"/>
      <c r="P327" s="311"/>
      <c r="Q327" s="311"/>
      <c r="R327" s="311"/>
      <c r="S327" s="311"/>
      <c r="T327" s="312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22"/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3"/>
      <c r="N328" s="310" t="s">
        <v>65</v>
      </c>
      <c r="O328" s="311"/>
      <c r="P328" s="311"/>
      <c r="Q328" s="311"/>
      <c r="R328" s="311"/>
      <c r="S328" s="311"/>
      <c r="T328" s="312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26" t="s">
        <v>67</v>
      </c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  <c r="X329" s="322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4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9"/>
      <c r="P330" s="319"/>
      <c r="Q330" s="319"/>
      <c r="R330" s="314"/>
      <c r="S330" s="34"/>
      <c r="T330" s="34"/>
      <c r="U330" s="35" t="s">
        <v>64</v>
      </c>
      <c r="V330" s="306">
        <v>2000</v>
      </c>
      <c r="W330" s="307">
        <f>IFERROR(IF(V330="",0,CEILING((V330/$H330),1)*$H330),"")</f>
        <v>2004.6</v>
      </c>
      <c r="X330" s="36">
        <f>IFERROR(IF(W330=0,"",ROUNDUP(W330/H330,0)*0.02175),"")</f>
        <v>5.5897499999999996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4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9"/>
      <c r="P331" s="319"/>
      <c r="Q331" s="319"/>
      <c r="R331" s="314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4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9"/>
      <c r="P332" s="319"/>
      <c r="Q332" s="319"/>
      <c r="R332" s="314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4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9"/>
      <c r="P333" s="319"/>
      <c r="Q333" s="319"/>
      <c r="R333" s="314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1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2"/>
      <c r="M334" s="323"/>
      <c r="N334" s="310" t="s">
        <v>65</v>
      </c>
      <c r="O334" s="311"/>
      <c r="P334" s="311"/>
      <c r="Q334" s="311"/>
      <c r="R334" s="311"/>
      <c r="S334" s="311"/>
      <c r="T334" s="312"/>
      <c r="U334" s="37" t="s">
        <v>66</v>
      </c>
      <c r="V334" s="308">
        <f>IFERROR(V330/H330,"0")+IFERROR(V331/H331,"0")+IFERROR(V332/H332,"0")+IFERROR(V333/H333,"0")</f>
        <v>256.41025641025641</v>
      </c>
      <c r="W334" s="308">
        <f>IFERROR(W330/H330,"0")+IFERROR(W331/H331,"0")+IFERROR(W332/H332,"0")+IFERROR(W333/H333,"0")</f>
        <v>257</v>
      </c>
      <c r="X334" s="308">
        <f>IFERROR(IF(X330="",0,X330),"0")+IFERROR(IF(X331="",0,X331),"0")+IFERROR(IF(X332="",0,X332),"0")+IFERROR(IF(X333="",0,X333),"0")</f>
        <v>5.5897499999999996</v>
      </c>
      <c r="Y334" s="309"/>
      <c r="Z334" s="309"/>
    </row>
    <row r="335" spans="1:53" x14ac:dyDescent="0.2">
      <c r="A335" s="322"/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3"/>
      <c r="N335" s="310" t="s">
        <v>65</v>
      </c>
      <c r="O335" s="311"/>
      <c r="P335" s="311"/>
      <c r="Q335" s="311"/>
      <c r="R335" s="311"/>
      <c r="S335" s="311"/>
      <c r="T335" s="312"/>
      <c r="U335" s="37" t="s">
        <v>64</v>
      </c>
      <c r="V335" s="308">
        <f>IFERROR(SUM(V330:V333),"0")</f>
        <v>2000</v>
      </c>
      <c r="W335" s="308">
        <f>IFERROR(SUM(W330:W333),"0")</f>
        <v>2004.6</v>
      </c>
      <c r="X335" s="37"/>
      <c r="Y335" s="309"/>
      <c r="Z335" s="309"/>
    </row>
    <row r="336" spans="1:53" ht="14.25" hidden="1" customHeight="1" x14ac:dyDescent="0.25">
      <c r="A336" s="326" t="s">
        <v>206</v>
      </c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  <c r="X336" s="322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4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9"/>
      <c r="P337" s="319"/>
      <c r="Q337" s="319"/>
      <c r="R337" s="314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21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3"/>
      <c r="N338" s="310" t="s">
        <v>65</v>
      </c>
      <c r="O338" s="311"/>
      <c r="P338" s="311"/>
      <c r="Q338" s="311"/>
      <c r="R338" s="311"/>
      <c r="S338" s="311"/>
      <c r="T338" s="312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22"/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3"/>
      <c r="N339" s="310" t="s">
        <v>65</v>
      </c>
      <c r="O339" s="311"/>
      <c r="P339" s="311"/>
      <c r="Q339" s="311"/>
      <c r="R339" s="311"/>
      <c r="S339" s="311"/>
      <c r="T339" s="312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39" t="s">
        <v>480</v>
      </c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48"/>
      <c r="Z340" s="48"/>
    </row>
    <row r="341" spans="1:53" ht="16.5" hidden="1" customHeight="1" x14ac:dyDescent="0.25">
      <c r="A341" s="328" t="s">
        <v>481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01"/>
      <c r="Z341" s="301"/>
    </row>
    <row r="342" spans="1:53" ht="14.25" hidden="1" customHeight="1" x14ac:dyDescent="0.25">
      <c r="A342" s="326" t="s">
        <v>100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322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4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9"/>
      <c r="P343" s="319"/>
      <c r="Q343" s="319"/>
      <c r="R343" s="314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4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9"/>
      <c r="P344" s="319"/>
      <c r="Q344" s="319"/>
      <c r="R344" s="314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21"/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3"/>
      <c r="N345" s="310" t="s">
        <v>65</v>
      </c>
      <c r="O345" s="311"/>
      <c r="P345" s="311"/>
      <c r="Q345" s="311"/>
      <c r="R345" s="311"/>
      <c r="S345" s="311"/>
      <c r="T345" s="312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22"/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3"/>
      <c r="N346" s="310" t="s">
        <v>65</v>
      </c>
      <c r="O346" s="311"/>
      <c r="P346" s="311"/>
      <c r="Q346" s="311"/>
      <c r="R346" s="311"/>
      <c r="S346" s="311"/>
      <c r="T346" s="312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26" t="s">
        <v>59</v>
      </c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  <c r="X347" s="322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4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9"/>
      <c r="P348" s="319"/>
      <c r="Q348" s="319"/>
      <c r="R348" s="314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4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9"/>
      <c r="P349" s="319"/>
      <c r="Q349" s="319"/>
      <c r="R349" s="314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4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9"/>
      <c r="P350" s="319"/>
      <c r="Q350" s="319"/>
      <c r="R350" s="314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4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9"/>
      <c r="P351" s="319"/>
      <c r="Q351" s="319"/>
      <c r="R351" s="314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4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9"/>
      <c r="P352" s="319"/>
      <c r="Q352" s="319"/>
      <c r="R352" s="314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4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9"/>
      <c r="P353" s="319"/>
      <c r="Q353" s="319"/>
      <c r="R353" s="314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4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9"/>
      <c r="P354" s="319"/>
      <c r="Q354" s="319"/>
      <c r="R354" s="314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4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9"/>
      <c r="P355" s="319"/>
      <c r="Q355" s="319"/>
      <c r="R355" s="314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4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9"/>
      <c r="P356" s="319"/>
      <c r="Q356" s="319"/>
      <c r="R356" s="314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4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9"/>
      <c r="P357" s="319"/>
      <c r="Q357" s="319"/>
      <c r="R357" s="314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4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9"/>
      <c r="P358" s="319"/>
      <c r="Q358" s="319"/>
      <c r="R358" s="314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4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9"/>
      <c r="P359" s="319"/>
      <c r="Q359" s="319"/>
      <c r="R359" s="314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4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40" t="s">
        <v>512</v>
      </c>
      <c r="O360" s="319"/>
      <c r="P360" s="319"/>
      <c r="Q360" s="319"/>
      <c r="R360" s="314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21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3"/>
      <c r="N361" s="310" t="s">
        <v>65</v>
      </c>
      <c r="O361" s="311"/>
      <c r="P361" s="311"/>
      <c r="Q361" s="311"/>
      <c r="R361" s="311"/>
      <c r="S361" s="311"/>
      <c r="T361" s="312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22"/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3"/>
      <c r="N362" s="310" t="s">
        <v>65</v>
      </c>
      <c r="O362" s="311"/>
      <c r="P362" s="311"/>
      <c r="Q362" s="311"/>
      <c r="R362" s="311"/>
      <c r="S362" s="311"/>
      <c r="T362" s="312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26" t="s">
        <v>67</v>
      </c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  <c r="X363" s="322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4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9"/>
      <c r="P364" s="319"/>
      <c r="Q364" s="319"/>
      <c r="R364" s="314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4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9"/>
      <c r="P365" s="319"/>
      <c r="Q365" s="319"/>
      <c r="R365" s="314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4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9"/>
      <c r="P366" s="319"/>
      <c r="Q366" s="319"/>
      <c r="R366" s="314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4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9"/>
      <c r="P367" s="319"/>
      <c r="Q367" s="319"/>
      <c r="R367" s="314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21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2"/>
      <c r="M368" s="323"/>
      <c r="N368" s="310" t="s">
        <v>65</v>
      </c>
      <c r="O368" s="311"/>
      <c r="P368" s="311"/>
      <c r="Q368" s="311"/>
      <c r="R368" s="311"/>
      <c r="S368" s="311"/>
      <c r="T368" s="312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22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3"/>
      <c r="N369" s="310" t="s">
        <v>65</v>
      </c>
      <c r="O369" s="311"/>
      <c r="P369" s="311"/>
      <c r="Q369" s="311"/>
      <c r="R369" s="311"/>
      <c r="S369" s="311"/>
      <c r="T369" s="312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26" t="s">
        <v>206</v>
      </c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22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4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9"/>
      <c r="P371" s="319"/>
      <c r="Q371" s="319"/>
      <c r="R371" s="314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21"/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3"/>
      <c r="N372" s="310" t="s">
        <v>65</v>
      </c>
      <c r="O372" s="311"/>
      <c r="P372" s="311"/>
      <c r="Q372" s="311"/>
      <c r="R372" s="311"/>
      <c r="S372" s="311"/>
      <c r="T372" s="312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3"/>
      <c r="N373" s="310" t="s">
        <v>65</v>
      </c>
      <c r="O373" s="311"/>
      <c r="P373" s="311"/>
      <c r="Q373" s="311"/>
      <c r="R373" s="311"/>
      <c r="S373" s="311"/>
      <c r="T373" s="312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26" t="s">
        <v>80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322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4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592" t="s">
        <v>527</v>
      </c>
      <c r="O375" s="319"/>
      <c r="P375" s="319"/>
      <c r="Q375" s="319"/>
      <c r="R375" s="314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4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8" t="s">
        <v>530</v>
      </c>
      <c r="O376" s="319"/>
      <c r="P376" s="319"/>
      <c r="Q376" s="319"/>
      <c r="R376" s="314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4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597" t="s">
        <v>533</v>
      </c>
      <c r="O377" s="319"/>
      <c r="P377" s="319"/>
      <c r="Q377" s="319"/>
      <c r="R377" s="314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4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5" t="s">
        <v>536</v>
      </c>
      <c r="O378" s="319"/>
      <c r="P378" s="319"/>
      <c r="Q378" s="319"/>
      <c r="R378" s="314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3"/>
      <c r="N379" s="310" t="s">
        <v>65</v>
      </c>
      <c r="O379" s="311"/>
      <c r="P379" s="311"/>
      <c r="Q379" s="311"/>
      <c r="R379" s="311"/>
      <c r="S379" s="311"/>
      <c r="T379" s="312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2"/>
      <c r="M380" s="323"/>
      <c r="N380" s="310" t="s">
        <v>65</v>
      </c>
      <c r="O380" s="311"/>
      <c r="P380" s="311"/>
      <c r="Q380" s="311"/>
      <c r="R380" s="311"/>
      <c r="S380" s="311"/>
      <c r="T380" s="312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26" t="s">
        <v>89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22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4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97" t="s">
        <v>539</v>
      </c>
      <c r="O382" s="319"/>
      <c r="P382" s="319"/>
      <c r="Q382" s="319"/>
      <c r="R382" s="314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4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6" t="s">
        <v>542</v>
      </c>
      <c r="O383" s="319"/>
      <c r="P383" s="319"/>
      <c r="Q383" s="319"/>
      <c r="R383" s="314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21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3"/>
      <c r="N384" s="310" t="s">
        <v>65</v>
      </c>
      <c r="O384" s="311"/>
      <c r="P384" s="311"/>
      <c r="Q384" s="311"/>
      <c r="R384" s="311"/>
      <c r="S384" s="311"/>
      <c r="T384" s="312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22"/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2"/>
      <c r="M385" s="323"/>
      <c r="N385" s="310" t="s">
        <v>65</v>
      </c>
      <c r="O385" s="311"/>
      <c r="P385" s="311"/>
      <c r="Q385" s="311"/>
      <c r="R385" s="311"/>
      <c r="S385" s="311"/>
      <c r="T385" s="312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22"/>
      <c r="C386" s="322"/>
      <c r="D386" s="322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22"/>
      <c r="Y386" s="301"/>
      <c r="Z386" s="301"/>
    </row>
    <row r="387" spans="1:53" ht="14.25" hidden="1" customHeight="1" x14ac:dyDescent="0.25">
      <c r="A387" s="326" t="s">
        <v>94</v>
      </c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  <c r="X387" s="322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4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9"/>
      <c r="P388" s="319"/>
      <c r="Q388" s="319"/>
      <c r="R388" s="314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4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9"/>
      <c r="P389" s="319"/>
      <c r="Q389" s="319"/>
      <c r="R389" s="314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21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3"/>
      <c r="N390" s="310" t="s">
        <v>65</v>
      </c>
      <c r="O390" s="311"/>
      <c r="P390" s="311"/>
      <c r="Q390" s="311"/>
      <c r="R390" s="311"/>
      <c r="S390" s="311"/>
      <c r="T390" s="312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3"/>
      <c r="N391" s="310" t="s">
        <v>65</v>
      </c>
      <c r="O391" s="311"/>
      <c r="P391" s="311"/>
      <c r="Q391" s="311"/>
      <c r="R391" s="311"/>
      <c r="S391" s="311"/>
      <c r="T391" s="312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26" t="s">
        <v>59</v>
      </c>
      <c r="B392" s="322"/>
      <c r="C392" s="322"/>
      <c r="D392" s="322"/>
      <c r="E392" s="322"/>
      <c r="F392" s="322"/>
      <c r="G392" s="322"/>
      <c r="H392" s="322"/>
      <c r="I392" s="322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  <c r="X392" s="322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4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9"/>
      <c r="P393" s="319"/>
      <c r="Q393" s="319"/>
      <c r="R393" s="314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4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9"/>
      <c r="P394" s="319"/>
      <c r="Q394" s="319"/>
      <c r="R394" s="314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4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9"/>
      <c r="P395" s="319"/>
      <c r="Q395" s="319"/>
      <c r="R395" s="314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4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15" t="s">
        <v>556</v>
      </c>
      <c r="O396" s="319"/>
      <c r="P396" s="319"/>
      <c r="Q396" s="319"/>
      <c r="R396" s="314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4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9"/>
      <c r="P397" s="319"/>
      <c r="Q397" s="319"/>
      <c r="R397" s="314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4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9"/>
      <c r="P398" s="319"/>
      <c r="Q398" s="319"/>
      <c r="R398" s="314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4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9"/>
      <c r="P399" s="319"/>
      <c r="Q399" s="319"/>
      <c r="R399" s="314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21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10" t="s">
        <v>65</v>
      </c>
      <c r="O400" s="311"/>
      <c r="P400" s="311"/>
      <c r="Q400" s="311"/>
      <c r="R400" s="311"/>
      <c r="S400" s="311"/>
      <c r="T400" s="312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3"/>
      <c r="N401" s="310" t="s">
        <v>65</v>
      </c>
      <c r="O401" s="311"/>
      <c r="P401" s="311"/>
      <c r="Q401" s="311"/>
      <c r="R401" s="311"/>
      <c r="S401" s="311"/>
      <c r="T401" s="312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39" t="s">
        <v>563</v>
      </c>
      <c r="B402" s="340"/>
      <c r="C402" s="340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48"/>
      <c r="Z402" s="48"/>
    </row>
    <row r="403" spans="1:53" ht="16.5" hidden="1" customHeight="1" x14ac:dyDescent="0.25">
      <c r="A403" s="328" t="s">
        <v>563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1"/>
      <c r="Z403" s="301"/>
    </row>
    <row r="404" spans="1:53" ht="14.25" hidden="1" customHeight="1" x14ac:dyDescent="0.25">
      <c r="A404" s="326" t="s">
        <v>100</v>
      </c>
      <c r="B404" s="322"/>
      <c r="C404" s="322"/>
      <c r="D404" s="322"/>
      <c r="E404" s="322"/>
      <c r="F404" s="322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4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9"/>
      <c r="P405" s="319"/>
      <c r="Q405" s="319"/>
      <c r="R405" s="314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4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9"/>
      <c r="P406" s="319"/>
      <c r="Q406" s="319"/>
      <c r="R406" s="314"/>
      <c r="S406" s="34"/>
      <c r="T406" s="34"/>
      <c r="U406" s="35" t="s">
        <v>64</v>
      </c>
      <c r="V406" s="306">
        <v>3000</v>
      </c>
      <c r="W406" s="307">
        <f t="shared" si="18"/>
        <v>3004.32</v>
      </c>
      <c r="X406" s="36">
        <f>IFERROR(IF(W406=0,"",ROUNDUP(W406/H406,0)*0.01196),"")</f>
        <v>6.8052400000000004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4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9"/>
      <c r="P407" s="319"/>
      <c r="Q407" s="319"/>
      <c r="R407" s="314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4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1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9"/>
      <c r="P408" s="319"/>
      <c r="Q408" s="319"/>
      <c r="R408" s="314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4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9"/>
      <c r="P409" s="319"/>
      <c r="Q409" s="319"/>
      <c r="R409" s="314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4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9"/>
      <c r="P410" s="319"/>
      <c r="Q410" s="319"/>
      <c r="R410" s="314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4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9"/>
      <c r="P411" s="319"/>
      <c r="Q411" s="319"/>
      <c r="R411" s="314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4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9"/>
      <c r="P412" s="319"/>
      <c r="Q412" s="319"/>
      <c r="R412" s="314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4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9"/>
      <c r="P413" s="319"/>
      <c r="Q413" s="319"/>
      <c r="R413" s="314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1"/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3"/>
      <c r="N414" s="310" t="s">
        <v>65</v>
      </c>
      <c r="O414" s="311"/>
      <c r="P414" s="311"/>
      <c r="Q414" s="311"/>
      <c r="R414" s="311"/>
      <c r="S414" s="311"/>
      <c r="T414" s="312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568.18181818181813</v>
      </c>
      <c r="W414" s="308">
        <f>IFERROR(W405/H405,"0")+IFERROR(W406/H406,"0")+IFERROR(W407/H407,"0")+IFERROR(W408/H408,"0")+IFERROR(W409/H409,"0")+IFERROR(W410/H410,"0")+IFERROR(W411/H411,"0")+IFERROR(W412/H412,"0")+IFERROR(W413/H413,"0")</f>
        <v>569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6.8052400000000004</v>
      </c>
      <c r="Y414" s="309"/>
      <c r="Z414" s="309"/>
    </row>
    <row r="415" spans="1:53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2"/>
      <c r="M415" s="323"/>
      <c r="N415" s="310" t="s">
        <v>65</v>
      </c>
      <c r="O415" s="311"/>
      <c r="P415" s="311"/>
      <c r="Q415" s="311"/>
      <c r="R415" s="311"/>
      <c r="S415" s="311"/>
      <c r="T415" s="312"/>
      <c r="U415" s="37" t="s">
        <v>64</v>
      </c>
      <c r="V415" s="308">
        <f>IFERROR(SUM(V405:V413),"0")</f>
        <v>3000</v>
      </c>
      <c r="W415" s="308">
        <f>IFERROR(SUM(W405:W413),"0")</f>
        <v>3004.32</v>
      </c>
      <c r="X415" s="37"/>
      <c r="Y415" s="309"/>
      <c r="Z415" s="309"/>
    </row>
    <row r="416" spans="1:53" ht="14.25" hidden="1" customHeight="1" x14ac:dyDescent="0.25">
      <c r="A416" s="326" t="s">
        <v>94</v>
      </c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4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9"/>
      <c r="P417" s="319"/>
      <c r="Q417" s="319"/>
      <c r="R417" s="314"/>
      <c r="S417" s="34"/>
      <c r="T417" s="34"/>
      <c r="U417" s="35" t="s">
        <v>64</v>
      </c>
      <c r="V417" s="306">
        <v>1000</v>
      </c>
      <c r="W417" s="307">
        <f>IFERROR(IF(V417="",0,CEILING((V417/$H417),1)*$H417),"")</f>
        <v>1003.2</v>
      </c>
      <c r="X417" s="36">
        <f>IFERROR(IF(W417=0,"",ROUNDUP(W417/H417,0)*0.01196),"")</f>
        <v>2.2724000000000002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4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9"/>
      <c r="P418" s="319"/>
      <c r="Q418" s="319"/>
      <c r="R418" s="314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1"/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22"/>
      <c r="M419" s="323"/>
      <c r="N419" s="310" t="s">
        <v>65</v>
      </c>
      <c r="O419" s="311"/>
      <c r="P419" s="311"/>
      <c r="Q419" s="311"/>
      <c r="R419" s="311"/>
      <c r="S419" s="311"/>
      <c r="T419" s="312"/>
      <c r="U419" s="37" t="s">
        <v>66</v>
      </c>
      <c r="V419" s="308">
        <f>IFERROR(V417/H417,"0")+IFERROR(V418/H418,"0")</f>
        <v>189.39393939393938</v>
      </c>
      <c r="W419" s="308">
        <f>IFERROR(W417/H417,"0")+IFERROR(W418/H418,"0")</f>
        <v>190</v>
      </c>
      <c r="X419" s="308">
        <f>IFERROR(IF(X417="",0,X417),"0")+IFERROR(IF(X418="",0,X418),"0")</f>
        <v>2.2724000000000002</v>
      </c>
      <c r="Y419" s="309"/>
      <c r="Z419" s="309"/>
    </row>
    <row r="420" spans="1:53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2"/>
      <c r="M420" s="323"/>
      <c r="N420" s="310" t="s">
        <v>65</v>
      </c>
      <c r="O420" s="311"/>
      <c r="P420" s="311"/>
      <c r="Q420" s="311"/>
      <c r="R420" s="311"/>
      <c r="S420" s="311"/>
      <c r="T420" s="312"/>
      <c r="U420" s="37" t="s">
        <v>64</v>
      </c>
      <c r="V420" s="308">
        <f>IFERROR(SUM(V417:V418),"0")</f>
        <v>1000</v>
      </c>
      <c r="W420" s="308">
        <f>IFERROR(SUM(W417:W418),"0")</f>
        <v>1003.2</v>
      </c>
      <c r="X420" s="37"/>
      <c r="Y420" s="309"/>
      <c r="Z420" s="309"/>
    </row>
    <row r="421" spans="1:53" ht="14.25" hidden="1" customHeight="1" x14ac:dyDescent="0.25">
      <c r="A421" s="326" t="s">
        <v>59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4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9"/>
      <c r="P422" s="319"/>
      <c r="Q422" s="319"/>
      <c r="R422" s="314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4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9"/>
      <c r="P423" s="319"/>
      <c r="Q423" s="319"/>
      <c r="R423" s="314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4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9"/>
      <c r="P424" s="319"/>
      <c r="Q424" s="319"/>
      <c r="R424" s="314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4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75" t="s">
        <v>594</v>
      </c>
      <c r="O425" s="319"/>
      <c r="P425" s="319"/>
      <c r="Q425" s="319"/>
      <c r="R425" s="314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4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20" t="s">
        <v>597</v>
      </c>
      <c r="O426" s="319"/>
      <c r="P426" s="319"/>
      <c r="Q426" s="319"/>
      <c r="R426" s="314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4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8" t="s">
        <v>600</v>
      </c>
      <c r="O427" s="319"/>
      <c r="P427" s="319"/>
      <c r="Q427" s="319"/>
      <c r="R427" s="314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10" t="s">
        <v>65</v>
      </c>
      <c r="O428" s="311"/>
      <c r="P428" s="311"/>
      <c r="Q428" s="311"/>
      <c r="R428" s="311"/>
      <c r="S428" s="311"/>
      <c r="T428" s="312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10" t="s">
        <v>65</v>
      </c>
      <c r="O429" s="311"/>
      <c r="P429" s="311"/>
      <c r="Q429" s="311"/>
      <c r="R429" s="311"/>
      <c r="S429" s="311"/>
      <c r="T429" s="312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26" t="s">
        <v>67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4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9"/>
      <c r="P431" s="319"/>
      <c r="Q431" s="319"/>
      <c r="R431" s="314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4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9"/>
      <c r="P432" s="319"/>
      <c r="Q432" s="319"/>
      <c r="R432" s="314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21"/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3"/>
      <c r="N433" s="310" t="s">
        <v>65</v>
      </c>
      <c r="O433" s="311"/>
      <c r="P433" s="311"/>
      <c r="Q433" s="311"/>
      <c r="R433" s="311"/>
      <c r="S433" s="311"/>
      <c r="T433" s="312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3"/>
      <c r="N434" s="310" t="s">
        <v>65</v>
      </c>
      <c r="O434" s="311"/>
      <c r="P434" s="311"/>
      <c r="Q434" s="311"/>
      <c r="R434" s="311"/>
      <c r="S434" s="311"/>
      <c r="T434" s="312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39" t="s">
        <v>605</v>
      </c>
      <c r="B435" s="340"/>
      <c r="C435" s="340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48"/>
      <c r="Z435" s="48"/>
    </row>
    <row r="436" spans="1:53" ht="16.5" hidden="1" customHeight="1" x14ac:dyDescent="0.25">
      <c r="A436" s="328" t="s">
        <v>606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01"/>
      <c r="Z436" s="301"/>
    </row>
    <row r="437" spans="1:53" ht="14.25" hidden="1" customHeight="1" x14ac:dyDescent="0.25">
      <c r="A437" s="326" t="s">
        <v>100</v>
      </c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4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73" t="s">
        <v>609</v>
      </c>
      <c r="O438" s="319"/>
      <c r="P438" s="319"/>
      <c r="Q438" s="319"/>
      <c r="R438" s="314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4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596" t="s">
        <v>612</v>
      </c>
      <c r="O439" s="319"/>
      <c r="P439" s="319"/>
      <c r="Q439" s="319"/>
      <c r="R439" s="314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21"/>
      <c r="B440" s="322"/>
      <c r="C440" s="322"/>
      <c r="D440" s="322"/>
      <c r="E440" s="322"/>
      <c r="F440" s="322"/>
      <c r="G440" s="322"/>
      <c r="H440" s="322"/>
      <c r="I440" s="322"/>
      <c r="J440" s="322"/>
      <c r="K440" s="322"/>
      <c r="L440" s="322"/>
      <c r="M440" s="323"/>
      <c r="N440" s="310" t="s">
        <v>65</v>
      </c>
      <c r="O440" s="311"/>
      <c r="P440" s="311"/>
      <c r="Q440" s="311"/>
      <c r="R440" s="311"/>
      <c r="S440" s="311"/>
      <c r="T440" s="312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2"/>
      <c r="M441" s="323"/>
      <c r="N441" s="310" t="s">
        <v>65</v>
      </c>
      <c r="O441" s="311"/>
      <c r="P441" s="311"/>
      <c r="Q441" s="311"/>
      <c r="R441" s="311"/>
      <c r="S441" s="311"/>
      <c r="T441" s="312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26" t="s">
        <v>94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4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1" t="s">
        <v>615</v>
      </c>
      <c r="O443" s="319"/>
      <c r="P443" s="319"/>
      <c r="Q443" s="319"/>
      <c r="R443" s="314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4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5" t="s">
        <v>618</v>
      </c>
      <c r="O444" s="319"/>
      <c r="P444" s="319"/>
      <c r="Q444" s="319"/>
      <c r="R444" s="314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21"/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3"/>
      <c r="N445" s="310" t="s">
        <v>65</v>
      </c>
      <c r="O445" s="311"/>
      <c r="P445" s="311"/>
      <c r="Q445" s="311"/>
      <c r="R445" s="311"/>
      <c r="S445" s="311"/>
      <c r="T445" s="312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3"/>
      <c r="N446" s="310" t="s">
        <v>65</v>
      </c>
      <c r="O446" s="311"/>
      <c r="P446" s="311"/>
      <c r="Q446" s="311"/>
      <c r="R446" s="311"/>
      <c r="S446" s="311"/>
      <c r="T446" s="312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26" t="s">
        <v>59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4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1" t="s">
        <v>621</v>
      </c>
      <c r="O448" s="319"/>
      <c r="P448" s="319"/>
      <c r="Q448" s="319"/>
      <c r="R448" s="314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4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3" t="s">
        <v>624</v>
      </c>
      <c r="O449" s="319"/>
      <c r="P449" s="319"/>
      <c r="Q449" s="319"/>
      <c r="R449" s="314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21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10" t="s">
        <v>65</v>
      </c>
      <c r="O450" s="311"/>
      <c r="P450" s="311"/>
      <c r="Q450" s="311"/>
      <c r="R450" s="311"/>
      <c r="S450" s="311"/>
      <c r="T450" s="312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3"/>
      <c r="N451" s="310" t="s">
        <v>65</v>
      </c>
      <c r="O451" s="311"/>
      <c r="P451" s="311"/>
      <c r="Q451" s="311"/>
      <c r="R451" s="311"/>
      <c r="S451" s="311"/>
      <c r="T451" s="312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26" t="s">
        <v>67</v>
      </c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  <c r="X452" s="322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4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25" t="s">
        <v>627</v>
      </c>
      <c r="O453" s="319"/>
      <c r="P453" s="319"/>
      <c r="Q453" s="319"/>
      <c r="R453" s="314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4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38" t="s">
        <v>630</v>
      </c>
      <c r="O454" s="319"/>
      <c r="P454" s="319"/>
      <c r="Q454" s="319"/>
      <c r="R454" s="314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21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10" t="s">
        <v>65</v>
      </c>
      <c r="O455" s="311"/>
      <c r="P455" s="311"/>
      <c r="Q455" s="311"/>
      <c r="R455" s="311"/>
      <c r="S455" s="311"/>
      <c r="T455" s="312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3"/>
      <c r="N456" s="310" t="s">
        <v>65</v>
      </c>
      <c r="O456" s="311"/>
      <c r="P456" s="311"/>
      <c r="Q456" s="311"/>
      <c r="R456" s="311"/>
      <c r="S456" s="311"/>
      <c r="T456" s="312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  <c r="X457" s="322"/>
      <c r="Y457" s="301"/>
      <c r="Z457" s="301"/>
    </row>
    <row r="458" spans="1:53" ht="14.25" hidden="1" customHeight="1" x14ac:dyDescent="0.25">
      <c r="A458" s="326" t="s">
        <v>67</v>
      </c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  <c r="X458" s="322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4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14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21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10" t="s">
        <v>65</v>
      </c>
      <c r="O460" s="311"/>
      <c r="P460" s="311"/>
      <c r="Q460" s="311"/>
      <c r="R460" s="311"/>
      <c r="S460" s="311"/>
      <c r="T460" s="312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3"/>
      <c r="N461" s="310" t="s">
        <v>65</v>
      </c>
      <c r="O461" s="311"/>
      <c r="P461" s="311"/>
      <c r="Q461" s="311"/>
      <c r="R461" s="311"/>
      <c r="S461" s="311"/>
      <c r="T461" s="312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08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94"/>
      <c r="N462" s="349" t="s">
        <v>634</v>
      </c>
      <c r="O462" s="350"/>
      <c r="P462" s="350"/>
      <c r="Q462" s="350"/>
      <c r="R462" s="350"/>
      <c r="S462" s="350"/>
      <c r="T462" s="351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6000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6012.12</v>
      </c>
      <c r="X462" s="37"/>
      <c r="Y462" s="309"/>
      <c r="Z462" s="309"/>
    </row>
    <row r="463" spans="1:53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94"/>
      <c r="N463" s="349" t="s">
        <v>635</v>
      </c>
      <c r="O463" s="350"/>
      <c r="P463" s="350"/>
      <c r="Q463" s="350"/>
      <c r="R463" s="350"/>
      <c r="S463" s="350"/>
      <c r="T463" s="351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6417.3426573426568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6430.3079999999991</v>
      </c>
      <c r="X463" s="37"/>
      <c r="Y463" s="309"/>
      <c r="Z463" s="309"/>
    </row>
    <row r="464" spans="1:53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94"/>
      <c r="N464" s="349" t="s">
        <v>636</v>
      </c>
      <c r="O464" s="350"/>
      <c r="P464" s="350"/>
      <c r="Q464" s="350"/>
      <c r="R464" s="350"/>
      <c r="S464" s="350"/>
      <c r="T464" s="351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12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12</v>
      </c>
      <c r="X464" s="37"/>
      <c r="Y464" s="309"/>
      <c r="Z464" s="309"/>
    </row>
    <row r="465" spans="1:29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94"/>
      <c r="N465" s="349" t="s">
        <v>638</v>
      </c>
      <c r="O465" s="350"/>
      <c r="P465" s="350"/>
      <c r="Q465" s="350"/>
      <c r="R465" s="350"/>
      <c r="S465" s="350"/>
      <c r="T465" s="351"/>
      <c r="U465" s="37" t="s">
        <v>64</v>
      </c>
      <c r="V465" s="308">
        <f>GrossWeightTotal+PalletQtyTotal*25</f>
        <v>6717.3426573426568</v>
      </c>
      <c r="W465" s="308">
        <f>GrossWeightTotalR+PalletQtyTotalR*25</f>
        <v>6730.3079999999991</v>
      </c>
      <c r="X465" s="37"/>
      <c r="Y465" s="309"/>
      <c r="Z465" s="309"/>
    </row>
    <row r="466" spans="1:29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94"/>
      <c r="N466" s="349" t="s">
        <v>639</v>
      </c>
      <c r="O466" s="350"/>
      <c r="P466" s="350"/>
      <c r="Q466" s="350"/>
      <c r="R466" s="350"/>
      <c r="S466" s="350"/>
      <c r="T466" s="351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1013.986013986014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1016</v>
      </c>
      <c r="X466" s="37"/>
      <c r="Y466" s="309"/>
      <c r="Z466" s="309"/>
    </row>
    <row r="467" spans="1:29" ht="14.25" hidden="1" customHeight="1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94"/>
      <c r="N467" s="349" t="s">
        <v>640</v>
      </c>
      <c r="O467" s="350"/>
      <c r="P467" s="350"/>
      <c r="Q467" s="350"/>
      <c r="R467" s="350"/>
      <c r="S467" s="350"/>
      <c r="T467" s="351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14.667390000000001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5" t="s">
        <v>92</v>
      </c>
      <c r="D469" s="316"/>
      <c r="E469" s="316"/>
      <c r="F469" s="317"/>
      <c r="G469" s="315" t="s">
        <v>227</v>
      </c>
      <c r="H469" s="316"/>
      <c r="I469" s="316"/>
      <c r="J469" s="316"/>
      <c r="K469" s="316"/>
      <c r="L469" s="316"/>
      <c r="M469" s="316"/>
      <c r="N469" s="317"/>
      <c r="O469" s="315" t="s">
        <v>430</v>
      </c>
      <c r="P469" s="317"/>
      <c r="Q469" s="315" t="s">
        <v>480</v>
      </c>
      <c r="R469" s="317"/>
      <c r="S469" s="299" t="s">
        <v>563</v>
      </c>
      <c r="T469" s="315" t="s">
        <v>605</v>
      </c>
      <c r="U469" s="317"/>
      <c r="Z469" s="52"/>
      <c r="AC469" s="300"/>
    </row>
    <row r="470" spans="1:29" ht="14.25" customHeight="1" thickTop="1" x14ac:dyDescent="0.2">
      <c r="A470" s="457" t="s">
        <v>643</v>
      </c>
      <c r="B470" s="315" t="s">
        <v>58</v>
      </c>
      <c r="C470" s="315" t="s">
        <v>93</v>
      </c>
      <c r="D470" s="315" t="s">
        <v>99</v>
      </c>
      <c r="E470" s="315" t="s">
        <v>92</v>
      </c>
      <c r="F470" s="315" t="s">
        <v>219</v>
      </c>
      <c r="G470" s="315" t="s">
        <v>228</v>
      </c>
      <c r="H470" s="315" t="s">
        <v>235</v>
      </c>
      <c r="I470" s="315" t="s">
        <v>256</v>
      </c>
      <c r="J470" s="315" t="s">
        <v>322</v>
      </c>
      <c r="K470" s="300"/>
      <c r="L470" s="315" t="s">
        <v>325</v>
      </c>
      <c r="M470" s="315" t="s">
        <v>403</v>
      </c>
      <c r="N470" s="315" t="s">
        <v>421</v>
      </c>
      <c r="O470" s="315" t="s">
        <v>431</v>
      </c>
      <c r="P470" s="315" t="s">
        <v>457</v>
      </c>
      <c r="Q470" s="315" t="s">
        <v>481</v>
      </c>
      <c r="R470" s="315" t="s">
        <v>543</v>
      </c>
      <c r="S470" s="315" t="s">
        <v>563</v>
      </c>
      <c r="T470" s="315" t="s">
        <v>606</v>
      </c>
      <c r="U470" s="315" t="s">
        <v>631</v>
      </c>
      <c r="Z470" s="52"/>
      <c r="AC470" s="300"/>
    </row>
    <row r="471" spans="1:29" ht="13.5" customHeight="1" thickBot="1" x14ac:dyDescent="0.25">
      <c r="A471" s="458"/>
      <c r="B471" s="327"/>
      <c r="C471" s="327"/>
      <c r="D471" s="327"/>
      <c r="E471" s="327"/>
      <c r="F471" s="327"/>
      <c r="G471" s="327"/>
      <c r="H471" s="327"/>
      <c r="I471" s="327"/>
      <c r="J471" s="327"/>
      <c r="K471" s="300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2004.6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4007.5200000000004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13,99"/>
        <filter val="12"/>
        <filter val="189,39"/>
        <filter val="2 000,00"/>
        <filter val="256,41"/>
        <filter val="3 000,00"/>
        <filter val="568,18"/>
        <filter val="6 000,00"/>
        <filter val="6 417,34"/>
        <filter val="6 717,34"/>
      </filters>
    </filterColumn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D73:E73"/>
    <mergeCell ref="A133:M134"/>
    <mergeCell ref="D49:E49"/>
    <mergeCell ref="N143:R143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206:R206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35:R35"/>
    <mergeCell ref="H10:L10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161:R161"/>
    <mergeCell ref="N332:R332"/>
    <mergeCell ref="D204:E204"/>
    <mergeCell ref="A184:M185"/>
    <mergeCell ref="N314:T314"/>
    <mergeCell ref="D320:E320"/>
    <mergeCell ref="N239:R239"/>
    <mergeCell ref="N122:R122"/>
    <mergeCell ref="A120:X120"/>
    <mergeCell ref="N105:R105"/>
    <mergeCell ref="A257:X257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D399:E399"/>
    <mergeCell ref="D295:E295"/>
    <mergeCell ref="N459:R459"/>
    <mergeCell ref="N419:T419"/>
    <mergeCell ref="D269:E269"/>
    <mergeCell ref="N275:T275"/>
    <mergeCell ref="D296:E296"/>
    <mergeCell ref="N346:T346"/>
    <mergeCell ref="A306:M307"/>
    <mergeCell ref="D427:E42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N448:R448"/>
    <mergeCell ref="N304:R304"/>
    <mergeCell ref="D176:E176"/>
    <mergeCell ref="A329:X329"/>
    <mergeCell ref="H470:H471"/>
    <mergeCell ref="N108:R108"/>
    <mergeCell ref="J470:J471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N305:R305"/>
    <mergeCell ref="D7:L7"/>
    <mergeCell ref="D62:E62"/>
    <mergeCell ref="D56:E56"/>
    <mergeCell ref="N95:R95"/>
    <mergeCell ref="N70:R70"/>
    <mergeCell ref="A300:M301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407:R407"/>
    <mergeCell ref="N307:T307"/>
    <mergeCell ref="N195:R195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A199:X199"/>
    <mergeCell ref="D326:E326"/>
    <mergeCell ref="A36:M37"/>
    <mergeCell ref="A334:M335"/>
    <mergeCell ref="A256:X256"/>
    <mergeCell ref="N87:T87"/>
    <mergeCell ref="D174:E174"/>
    <mergeCell ref="D117:E117"/>
    <mergeCell ref="D92:E92"/>
    <mergeCell ref="N102:R102"/>
    <mergeCell ref="D67:E67"/>
    <mergeCell ref="D138:E138"/>
    <mergeCell ref="N96:R96"/>
    <mergeCell ref="A42:X42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N446:T446"/>
    <mergeCell ref="D351:E351"/>
    <mergeCell ref="D411:E411"/>
    <mergeCell ref="D423:E423"/>
    <mergeCell ref="A435:X435"/>
    <mergeCell ref="N399:R399"/>
    <mergeCell ref="A460:M461"/>
    <mergeCell ref="D353:E353"/>
    <mergeCell ref="N413:R41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