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06,12,23 КИ\"/>
    </mc:Choice>
  </mc:AlternateContent>
  <xr:revisionPtr revIDLastSave="0" documentId="13_ncr:1_{89FCDDE9-D227-4F2F-9FD8-D29A02CEA4E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TDSheet!$A$3:$AD$162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61" i="1" l="1"/>
  <c r="AD162" i="1"/>
  <c r="AF18" i="1"/>
  <c r="AF20" i="1"/>
  <c r="AF31" i="1"/>
  <c r="AF33" i="1"/>
  <c r="AF34" i="1"/>
  <c r="AF35" i="1"/>
  <c r="AF82" i="1"/>
  <c r="AF154" i="1"/>
  <c r="AE154" i="1"/>
  <c r="AE161" i="1"/>
  <c r="AE162" i="1"/>
  <c r="AE18" i="1"/>
  <c r="AE20" i="1"/>
  <c r="AE31" i="1"/>
  <c r="AE33" i="1"/>
  <c r="AE34" i="1"/>
  <c r="AE35" i="1"/>
  <c r="AE82" i="1"/>
  <c r="S20" i="1"/>
  <c r="AD20" i="1" s="1"/>
  <c r="S31" i="1"/>
  <c r="AD31" i="1" s="1"/>
  <c r="S48" i="1"/>
  <c r="S50" i="1"/>
  <c r="S52" i="1"/>
  <c r="S58" i="1"/>
  <c r="S60" i="1"/>
  <c r="S61" i="1"/>
  <c r="S76" i="1"/>
  <c r="S82" i="1"/>
  <c r="AD82" i="1" s="1"/>
  <c r="S83" i="1"/>
  <c r="S93" i="1"/>
  <c r="S115" i="1"/>
  <c r="S118" i="1"/>
  <c r="S129" i="1"/>
  <c r="S134" i="1"/>
  <c r="U5" i="1"/>
  <c r="T5" i="1"/>
  <c r="R7" i="1" l="1"/>
  <c r="S7" i="1" s="1"/>
  <c r="R8" i="1"/>
  <c r="S8" i="1" s="1"/>
  <c r="R11" i="1"/>
  <c r="S11" i="1" s="1"/>
  <c r="R12" i="1"/>
  <c r="S12" i="1" s="1"/>
  <c r="R13" i="1"/>
  <c r="S13" i="1" s="1"/>
  <c r="R14" i="1"/>
  <c r="S14" i="1" s="1"/>
  <c r="R17" i="1"/>
  <c r="S17" i="1" s="1"/>
  <c r="R18" i="1"/>
  <c r="S18" i="1" s="1"/>
  <c r="AD18" i="1" s="1"/>
  <c r="R19" i="1"/>
  <c r="S19" i="1" s="1"/>
  <c r="R21" i="1"/>
  <c r="S21" i="1" s="1"/>
  <c r="R22" i="1"/>
  <c r="S22" i="1" s="1"/>
  <c r="R23" i="1"/>
  <c r="S23" i="1" s="1"/>
  <c r="R24" i="1"/>
  <c r="S24" i="1" s="1"/>
  <c r="R25" i="1"/>
  <c r="S25" i="1" s="1"/>
  <c r="R27" i="1"/>
  <c r="S27" i="1" s="1"/>
  <c r="R28" i="1"/>
  <c r="S28" i="1" s="1"/>
  <c r="R29" i="1"/>
  <c r="S29" i="1" s="1"/>
  <c r="R30" i="1"/>
  <c r="S30" i="1" s="1"/>
  <c r="R32" i="1"/>
  <c r="S32" i="1" s="1"/>
  <c r="R33" i="1"/>
  <c r="S33" i="1" s="1"/>
  <c r="AD33" i="1" s="1"/>
  <c r="R34" i="1"/>
  <c r="S34" i="1" s="1"/>
  <c r="AD34" i="1" s="1"/>
  <c r="R35" i="1"/>
  <c r="S35" i="1" s="1"/>
  <c r="AD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9" i="1"/>
  <c r="S49" i="1" s="1"/>
  <c r="R51" i="1"/>
  <c r="S51" i="1" s="1"/>
  <c r="R53" i="1"/>
  <c r="S53" i="1" s="1"/>
  <c r="R54" i="1"/>
  <c r="S54" i="1" s="1"/>
  <c r="R56" i="1"/>
  <c r="S56" i="1" s="1"/>
  <c r="R59" i="1"/>
  <c r="S59" i="1" s="1"/>
  <c r="R62" i="1"/>
  <c r="S62" i="1" s="1"/>
  <c r="R64" i="1"/>
  <c r="S64" i="1" s="1"/>
  <c r="R67" i="1"/>
  <c r="S67" i="1" s="1"/>
  <c r="R68" i="1"/>
  <c r="S68" i="1" s="1"/>
  <c r="R69" i="1"/>
  <c r="S69" i="1" s="1"/>
  <c r="R71" i="1"/>
  <c r="S71" i="1" s="1"/>
  <c r="R73" i="1"/>
  <c r="S73" i="1" s="1"/>
  <c r="R75" i="1"/>
  <c r="S75" i="1" s="1"/>
  <c r="R77" i="1"/>
  <c r="S77" i="1" s="1"/>
  <c r="R78" i="1"/>
  <c r="S78" i="1" s="1"/>
  <c r="R79" i="1"/>
  <c r="S79" i="1" s="1"/>
  <c r="R80" i="1"/>
  <c r="S80" i="1" s="1"/>
  <c r="R81" i="1"/>
  <c r="S81" i="1" s="1"/>
  <c r="R84" i="1"/>
  <c r="S84" i="1" s="1"/>
  <c r="R85" i="1"/>
  <c r="S85" i="1" s="1"/>
  <c r="R86" i="1"/>
  <c r="S86" i="1" s="1"/>
  <c r="R88" i="1"/>
  <c r="S88" i="1" s="1"/>
  <c r="R89" i="1"/>
  <c r="S89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10" i="1"/>
  <c r="S110" i="1" s="1"/>
  <c r="R112" i="1"/>
  <c r="S112" i="1" s="1"/>
  <c r="R113" i="1"/>
  <c r="S113" i="1" s="1"/>
  <c r="R114" i="1"/>
  <c r="S114" i="1" s="1"/>
  <c r="R116" i="1"/>
  <c r="S116" i="1" s="1"/>
  <c r="R117" i="1"/>
  <c r="S117" i="1" s="1"/>
  <c r="R119" i="1"/>
  <c r="S119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30" i="1"/>
  <c r="S130" i="1" s="1"/>
  <c r="R131" i="1"/>
  <c r="S131" i="1" s="1"/>
  <c r="R132" i="1"/>
  <c r="S132" i="1" s="1"/>
  <c r="R133" i="1"/>
  <c r="S133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AD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C127" i="1"/>
  <c r="C121" i="1"/>
  <c r="C120" i="1"/>
  <c r="C119" i="1"/>
  <c r="C118" i="1"/>
  <c r="C109" i="1"/>
  <c r="C99" i="1"/>
  <c r="C96" i="1"/>
  <c r="C95" i="1"/>
  <c r="C94" i="1"/>
  <c r="C93" i="1"/>
  <c r="C92" i="1"/>
  <c r="C91" i="1"/>
  <c r="C87" i="1"/>
  <c r="C65" i="1"/>
  <c r="C63" i="1"/>
  <c r="C61" i="1"/>
  <c r="C57" i="1"/>
  <c r="C55" i="1"/>
  <c r="C50" i="1"/>
  <c r="C47" i="1"/>
  <c r="C35" i="1"/>
  <c r="C6" i="1"/>
  <c r="L7" i="1"/>
  <c r="P7" i="1" s="1"/>
  <c r="Y7" i="1" s="1"/>
  <c r="L8" i="1"/>
  <c r="P8" i="1" s="1"/>
  <c r="L9" i="1"/>
  <c r="P9" i="1" s="1"/>
  <c r="L10" i="1"/>
  <c r="P10" i="1" s="1"/>
  <c r="L11" i="1"/>
  <c r="P11" i="1" s="1"/>
  <c r="L12" i="1"/>
  <c r="P12" i="1" s="1"/>
  <c r="L13" i="1"/>
  <c r="P13" i="1" s="1"/>
  <c r="L15" i="1"/>
  <c r="P15" i="1" s="1"/>
  <c r="L16" i="1"/>
  <c r="P16" i="1" s="1"/>
  <c r="L17" i="1"/>
  <c r="P17" i="1" s="1"/>
  <c r="L18" i="1"/>
  <c r="P18" i="1" s="1"/>
  <c r="L23" i="1"/>
  <c r="P23" i="1" s="1"/>
  <c r="L28" i="1"/>
  <c r="P28" i="1" s="1"/>
  <c r="L29" i="1"/>
  <c r="P29" i="1" s="1"/>
  <c r="L30" i="1"/>
  <c r="P30" i="1" s="1"/>
  <c r="L31" i="1"/>
  <c r="P31" i="1" s="1"/>
  <c r="L33" i="1"/>
  <c r="P33" i="1" s="1"/>
  <c r="L34" i="1"/>
  <c r="P34" i="1" s="1"/>
  <c r="L35" i="1"/>
  <c r="P35" i="1" s="1"/>
  <c r="Y35" i="1" s="1"/>
  <c r="L37" i="1"/>
  <c r="P37" i="1" s="1"/>
  <c r="L38" i="1"/>
  <c r="P38" i="1" s="1"/>
  <c r="L39" i="1"/>
  <c r="P39" i="1" s="1"/>
  <c r="L40" i="1"/>
  <c r="P40" i="1" s="1"/>
  <c r="L44" i="1"/>
  <c r="P44" i="1" s="1"/>
  <c r="L47" i="1"/>
  <c r="P47" i="1" s="1"/>
  <c r="L48" i="1"/>
  <c r="P48" i="1" s="1"/>
  <c r="L49" i="1"/>
  <c r="P49" i="1" s="1"/>
  <c r="L50" i="1"/>
  <c r="P50" i="1" s="1"/>
  <c r="L51" i="1"/>
  <c r="P51" i="1" s="1"/>
  <c r="L52" i="1"/>
  <c r="P52" i="1" s="1"/>
  <c r="L53" i="1"/>
  <c r="P53" i="1" s="1"/>
  <c r="L54" i="1"/>
  <c r="P54" i="1" s="1"/>
  <c r="L55" i="1"/>
  <c r="P55" i="1" s="1"/>
  <c r="L56" i="1"/>
  <c r="P56" i="1" s="1"/>
  <c r="L57" i="1"/>
  <c r="P57" i="1" s="1"/>
  <c r="L58" i="1"/>
  <c r="P58" i="1" s="1"/>
  <c r="L59" i="1"/>
  <c r="P59" i="1" s="1"/>
  <c r="L60" i="1"/>
  <c r="P60" i="1" s="1"/>
  <c r="L61" i="1"/>
  <c r="P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L69" i="1"/>
  <c r="P69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78" i="1"/>
  <c r="P78" i="1" s="1"/>
  <c r="Y78" i="1" s="1"/>
  <c r="L79" i="1"/>
  <c r="P79" i="1" s="1"/>
  <c r="Y79" i="1" s="1"/>
  <c r="L80" i="1"/>
  <c r="P80" i="1" s="1"/>
  <c r="Y80" i="1" s="1"/>
  <c r="L81" i="1"/>
  <c r="P81" i="1" s="1"/>
  <c r="L82" i="1"/>
  <c r="P82" i="1" s="1"/>
  <c r="L83" i="1"/>
  <c r="P83" i="1" s="1"/>
  <c r="L84" i="1"/>
  <c r="P84" i="1" s="1"/>
  <c r="L85" i="1"/>
  <c r="P85" i="1" s="1"/>
  <c r="L86" i="1"/>
  <c r="P86" i="1" s="1"/>
  <c r="L87" i="1"/>
  <c r="P87" i="1" s="1"/>
  <c r="L88" i="1"/>
  <c r="P88" i="1" s="1"/>
  <c r="L89" i="1"/>
  <c r="P89" i="1" s="1"/>
  <c r="L90" i="1"/>
  <c r="P90" i="1" s="1"/>
  <c r="L94" i="1"/>
  <c r="P94" i="1" s="1"/>
  <c r="L95" i="1"/>
  <c r="P95" i="1" s="1"/>
  <c r="L96" i="1"/>
  <c r="P96" i="1" s="1"/>
  <c r="L97" i="1"/>
  <c r="P97" i="1" s="1"/>
  <c r="L98" i="1"/>
  <c r="P98" i="1" s="1"/>
  <c r="L99" i="1"/>
  <c r="P99" i="1" s="1"/>
  <c r="L100" i="1"/>
  <c r="P100" i="1" s="1"/>
  <c r="L101" i="1"/>
  <c r="P101" i="1" s="1"/>
  <c r="L111" i="1"/>
  <c r="P111" i="1" s="1"/>
  <c r="L112" i="1"/>
  <c r="P112" i="1" s="1"/>
  <c r="L113" i="1"/>
  <c r="P113" i="1" s="1"/>
  <c r="L114" i="1"/>
  <c r="P114" i="1" s="1"/>
  <c r="L115" i="1"/>
  <c r="P115" i="1" s="1"/>
  <c r="L116" i="1"/>
  <c r="P116" i="1" s="1"/>
  <c r="L117" i="1"/>
  <c r="P117" i="1" s="1"/>
  <c r="L118" i="1"/>
  <c r="P118" i="1" s="1"/>
  <c r="L119" i="1"/>
  <c r="P119" i="1" s="1"/>
  <c r="L120" i="1"/>
  <c r="P120" i="1" s="1"/>
  <c r="L121" i="1"/>
  <c r="P121" i="1" s="1"/>
  <c r="L127" i="1"/>
  <c r="P127" i="1" s="1"/>
  <c r="L128" i="1"/>
  <c r="P128" i="1" s="1"/>
  <c r="L129" i="1"/>
  <c r="P129" i="1" s="1"/>
  <c r="L130" i="1"/>
  <c r="P130" i="1" s="1"/>
  <c r="L131" i="1"/>
  <c r="P131" i="1" s="1"/>
  <c r="L132" i="1"/>
  <c r="P132" i="1" s="1"/>
  <c r="L133" i="1"/>
  <c r="P133" i="1" s="1"/>
  <c r="L134" i="1"/>
  <c r="P134" i="1" s="1"/>
  <c r="L135" i="1"/>
  <c r="P135" i="1" s="1"/>
  <c r="Y135" i="1" s="1"/>
  <c r="L136" i="1"/>
  <c r="P136" i="1" s="1"/>
  <c r="L137" i="1"/>
  <c r="P137" i="1" s="1"/>
  <c r="L138" i="1"/>
  <c r="P138" i="1" s="1"/>
  <c r="L139" i="1"/>
  <c r="P139" i="1" s="1"/>
  <c r="L140" i="1"/>
  <c r="P140" i="1" s="1"/>
  <c r="L141" i="1"/>
  <c r="P141" i="1" s="1"/>
  <c r="L142" i="1"/>
  <c r="P142" i="1" s="1"/>
  <c r="L143" i="1"/>
  <c r="P143" i="1" s="1"/>
  <c r="L144" i="1"/>
  <c r="P144" i="1" s="1"/>
  <c r="L145" i="1"/>
  <c r="P145" i="1" s="1"/>
  <c r="L146" i="1"/>
  <c r="P146" i="1" s="1"/>
  <c r="L147" i="1"/>
  <c r="P147" i="1" s="1"/>
  <c r="L148" i="1"/>
  <c r="P148" i="1" s="1"/>
  <c r="L149" i="1"/>
  <c r="P149" i="1" s="1"/>
  <c r="L150" i="1"/>
  <c r="P150" i="1" s="1"/>
  <c r="L152" i="1"/>
  <c r="P152" i="1" s="1"/>
  <c r="L153" i="1"/>
  <c r="P153" i="1" s="1"/>
  <c r="Y153" i="1" s="1"/>
  <c r="L155" i="1"/>
  <c r="P155" i="1" s="1"/>
  <c r="L156" i="1"/>
  <c r="P156" i="1" s="1"/>
  <c r="L157" i="1"/>
  <c r="P157" i="1" s="1"/>
  <c r="L158" i="1"/>
  <c r="P158" i="1" s="1"/>
  <c r="L159" i="1"/>
  <c r="P159" i="1" s="1"/>
  <c r="L160" i="1"/>
  <c r="P160" i="1" s="1"/>
  <c r="L6" i="1"/>
  <c r="M14" i="1"/>
  <c r="L14" i="1" s="1"/>
  <c r="P14" i="1" s="1"/>
  <c r="M19" i="1"/>
  <c r="L19" i="1" s="1"/>
  <c r="P19" i="1" s="1"/>
  <c r="M20" i="1"/>
  <c r="L20" i="1" s="1"/>
  <c r="P20" i="1" s="1"/>
  <c r="M21" i="1"/>
  <c r="L21" i="1" s="1"/>
  <c r="P21" i="1" s="1"/>
  <c r="M22" i="1"/>
  <c r="L22" i="1" s="1"/>
  <c r="P22" i="1" s="1"/>
  <c r="M24" i="1"/>
  <c r="L24" i="1" s="1"/>
  <c r="P24" i="1" s="1"/>
  <c r="M25" i="1"/>
  <c r="L25" i="1" s="1"/>
  <c r="P25" i="1" s="1"/>
  <c r="M26" i="1"/>
  <c r="L26" i="1" s="1"/>
  <c r="P26" i="1" s="1"/>
  <c r="M27" i="1"/>
  <c r="L27" i="1" s="1"/>
  <c r="P27" i="1" s="1"/>
  <c r="M32" i="1"/>
  <c r="L32" i="1" s="1"/>
  <c r="P32" i="1" s="1"/>
  <c r="M36" i="1"/>
  <c r="L36" i="1" s="1"/>
  <c r="P36" i="1" s="1"/>
  <c r="M41" i="1"/>
  <c r="L41" i="1" s="1"/>
  <c r="P41" i="1" s="1"/>
  <c r="M42" i="1"/>
  <c r="L42" i="1" s="1"/>
  <c r="P42" i="1" s="1"/>
  <c r="M43" i="1"/>
  <c r="L43" i="1" s="1"/>
  <c r="P43" i="1" s="1"/>
  <c r="M45" i="1"/>
  <c r="L45" i="1" s="1"/>
  <c r="P45" i="1" s="1"/>
  <c r="M46" i="1"/>
  <c r="L46" i="1" s="1"/>
  <c r="P46" i="1" s="1"/>
  <c r="M70" i="1"/>
  <c r="L70" i="1" s="1"/>
  <c r="P70" i="1" s="1"/>
  <c r="M91" i="1"/>
  <c r="L91" i="1" s="1"/>
  <c r="P91" i="1" s="1"/>
  <c r="M92" i="1"/>
  <c r="L92" i="1" s="1"/>
  <c r="P92" i="1" s="1"/>
  <c r="M93" i="1"/>
  <c r="L93" i="1" s="1"/>
  <c r="P93" i="1" s="1"/>
  <c r="M102" i="1"/>
  <c r="L102" i="1" s="1"/>
  <c r="P102" i="1" s="1"/>
  <c r="M103" i="1"/>
  <c r="L103" i="1" s="1"/>
  <c r="P103" i="1" s="1"/>
  <c r="M104" i="1"/>
  <c r="L104" i="1" s="1"/>
  <c r="P104" i="1" s="1"/>
  <c r="M105" i="1"/>
  <c r="L105" i="1" s="1"/>
  <c r="M106" i="1"/>
  <c r="L106" i="1" s="1"/>
  <c r="P106" i="1" s="1"/>
  <c r="M107" i="1"/>
  <c r="L107" i="1" s="1"/>
  <c r="P107" i="1" s="1"/>
  <c r="M108" i="1"/>
  <c r="L108" i="1" s="1"/>
  <c r="P108" i="1" s="1"/>
  <c r="M109" i="1"/>
  <c r="L109" i="1" s="1"/>
  <c r="P109" i="1" s="1"/>
  <c r="M110" i="1"/>
  <c r="L110" i="1" s="1"/>
  <c r="P110" i="1" s="1"/>
  <c r="M122" i="1"/>
  <c r="L122" i="1" s="1"/>
  <c r="P122" i="1" s="1"/>
  <c r="M123" i="1"/>
  <c r="L123" i="1" s="1"/>
  <c r="P123" i="1" s="1"/>
  <c r="M124" i="1"/>
  <c r="L124" i="1" s="1"/>
  <c r="P124" i="1" s="1"/>
  <c r="X124" i="1" s="1"/>
  <c r="M125" i="1"/>
  <c r="L125" i="1" s="1"/>
  <c r="P125" i="1" s="1"/>
  <c r="M126" i="1"/>
  <c r="L126" i="1" s="1"/>
  <c r="P126" i="1" s="1"/>
  <c r="X126" i="1" s="1"/>
  <c r="M151" i="1"/>
  <c r="L151" i="1" s="1"/>
  <c r="P151" i="1" s="1"/>
  <c r="M154" i="1"/>
  <c r="L154" i="1" s="1"/>
  <c r="P154" i="1" s="1"/>
  <c r="X154" i="1" s="1"/>
  <c r="K18" i="1"/>
  <c r="K37" i="1"/>
  <c r="K38" i="1"/>
  <c r="K40" i="1"/>
  <c r="K54" i="1"/>
  <c r="K73" i="1"/>
  <c r="K78" i="1"/>
  <c r="K130" i="1"/>
  <c r="K135" i="1"/>
  <c r="K139" i="1"/>
  <c r="K140" i="1"/>
  <c r="K142" i="1"/>
  <c r="K143" i="1"/>
  <c r="K146" i="1"/>
  <c r="K147" i="1"/>
  <c r="K148" i="1"/>
  <c r="K150" i="1"/>
  <c r="K153" i="1"/>
  <c r="K158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9" i="1"/>
  <c r="K39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4" i="1"/>
  <c r="K74" i="1" s="1"/>
  <c r="J75" i="1"/>
  <c r="K75" i="1" s="1"/>
  <c r="J76" i="1"/>
  <c r="K76" i="1" s="1"/>
  <c r="J77" i="1"/>
  <c r="K77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1" i="1"/>
  <c r="K131" i="1" s="1"/>
  <c r="J132" i="1"/>
  <c r="K132" i="1" s="1"/>
  <c r="J133" i="1"/>
  <c r="K133" i="1" s="1"/>
  <c r="J134" i="1"/>
  <c r="K134" i="1" s="1"/>
  <c r="J136" i="1"/>
  <c r="K136" i="1" s="1"/>
  <c r="J137" i="1"/>
  <c r="K137" i="1" s="1"/>
  <c r="J138" i="1"/>
  <c r="K138" i="1" s="1"/>
  <c r="J141" i="1"/>
  <c r="K141" i="1" s="1"/>
  <c r="J144" i="1"/>
  <c r="K144" i="1" s="1"/>
  <c r="J145" i="1"/>
  <c r="K145" i="1" s="1"/>
  <c r="J149" i="1"/>
  <c r="K149" i="1" s="1"/>
  <c r="J151" i="1"/>
  <c r="K151" i="1" s="1"/>
  <c r="J152" i="1"/>
  <c r="K152" i="1" s="1"/>
  <c r="J154" i="1"/>
  <c r="K154" i="1" s="1"/>
  <c r="J155" i="1"/>
  <c r="K155" i="1" s="1"/>
  <c r="J156" i="1"/>
  <c r="K156" i="1" s="1"/>
  <c r="J157" i="1"/>
  <c r="K157" i="1" s="1"/>
  <c r="J159" i="1"/>
  <c r="K159" i="1" s="1"/>
  <c r="J160" i="1"/>
  <c r="K160" i="1" s="1"/>
  <c r="J6" i="1"/>
  <c r="K6" i="1" s="1"/>
  <c r="Z7" i="1"/>
  <c r="AA7" i="1"/>
  <c r="AB7" i="1"/>
  <c r="Z8" i="1"/>
  <c r="AA8" i="1"/>
  <c r="AB8" i="1"/>
  <c r="AB9" i="1"/>
  <c r="AB10" i="1"/>
  <c r="AB11" i="1"/>
  <c r="Z12" i="1"/>
  <c r="AA12" i="1"/>
  <c r="AB12" i="1"/>
  <c r="AB13" i="1"/>
  <c r="AB14" i="1"/>
  <c r="AB15" i="1"/>
  <c r="AB16" i="1"/>
  <c r="Z17" i="1"/>
  <c r="AA17" i="1"/>
  <c r="AB17" i="1"/>
  <c r="AB18" i="1"/>
  <c r="AB19" i="1"/>
  <c r="Z20" i="1"/>
  <c r="AA20" i="1"/>
  <c r="AB20" i="1"/>
  <c r="Z21" i="1"/>
  <c r="AA21" i="1"/>
  <c r="AB21" i="1"/>
  <c r="Z22" i="1"/>
  <c r="AA22" i="1"/>
  <c r="AB22" i="1"/>
  <c r="AB23" i="1"/>
  <c r="AB24" i="1"/>
  <c r="AB25" i="1"/>
  <c r="AB26" i="1"/>
  <c r="AB27" i="1"/>
  <c r="AB28" i="1"/>
  <c r="Z29" i="1"/>
  <c r="AA29" i="1"/>
  <c r="AB29" i="1"/>
  <c r="Z30" i="1"/>
  <c r="AA30" i="1"/>
  <c r="AB30" i="1"/>
  <c r="Z31" i="1"/>
  <c r="AA31" i="1"/>
  <c r="AB31" i="1"/>
  <c r="AB32" i="1"/>
  <c r="AB33" i="1"/>
  <c r="AB35" i="1"/>
  <c r="Z36" i="1"/>
  <c r="AA36" i="1"/>
  <c r="AB36" i="1"/>
  <c r="Z37" i="1"/>
  <c r="AA37" i="1"/>
  <c r="AB37" i="1"/>
  <c r="AB38" i="1"/>
  <c r="Z39" i="1"/>
  <c r="AA39" i="1"/>
  <c r="AB39" i="1"/>
  <c r="AB40" i="1"/>
  <c r="AB41" i="1"/>
  <c r="AB42" i="1"/>
  <c r="AB43" i="1"/>
  <c r="Z44" i="1"/>
  <c r="AA44" i="1"/>
  <c r="AB44" i="1"/>
  <c r="AB45" i="1"/>
  <c r="AB46" i="1"/>
  <c r="AB47" i="1"/>
  <c r="AB48" i="1"/>
  <c r="AB49" i="1"/>
  <c r="AB50" i="1"/>
  <c r="AB51" i="1"/>
  <c r="AB52" i="1"/>
  <c r="Z53" i="1"/>
  <c r="AA53" i="1"/>
  <c r="AB53" i="1"/>
  <c r="AB54" i="1"/>
  <c r="AB55" i="1"/>
  <c r="Z56" i="1"/>
  <c r="AA56" i="1"/>
  <c r="AB56" i="1"/>
  <c r="AB57" i="1"/>
  <c r="AB58" i="1"/>
  <c r="AB59" i="1"/>
  <c r="AB60" i="1"/>
  <c r="AB61" i="1"/>
  <c r="AB62" i="1"/>
  <c r="AB63" i="1"/>
  <c r="AB64" i="1"/>
  <c r="AB65" i="1"/>
  <c r="AB66" i="1"/>
  <c r="Z67" i="1"/>
  <c r="AA67" i="1"/>
  <c r="AB67" i="1"/>
  <c r="Z68" i="1"/>
  <c r="AA68" i="1"/>
  <c r="AB68" i="1"/>
  <c r="Z69" i="1"/>
  <c r="AA69" i="1"/>
  <c r="AB69" i="1"/>
  <c r="AB70" i="1"/>
  <c r="Z71" i="1"/>
  <c r="AA71" i="1"/>
  <c r="AB71" i="1"/>
  <c r="AB72" i="1"/>
  <c r="Z73" i="1"/>
  <c r="AA73" i="1"/>
  <c r="AB73" i="1"/>
  <c r="AB74" i="1"/>
  <c r="AB75" i="1"/>
  <c r="AB76" i="1"/>
  <c r="AB77" i="1"/>
  <c r="Z78" i="1"/>
  <c r="AA78" i="1"/>
  <c r="AB78" i="1"/>
  <c r="Z79" i="1"/>
  <c r="AA79" i="1"/>
  <c r="AB79" i="1"/>
  <c r="Z80" i="1"/>
  <c r="AA80" i="1"/>
  <c r="AB80" i="1"/>
  <c r="Z81" i="1"/>
  <c r="AA81" i="1"/>
  <c r="AB81" i="1"/>
  <c r="AB82" i="1"/>
  <c r="AB83" i="1"/>
  <c r="AB84" i="1"/>
  <c r="Z85" i="1"/>
  <c r="AA85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Z100" i="1"/>
  <c r="AA100" i="1"/>
  <c r="AB100" i="1"/>
  <c r="AB101" i="1"/>
  <c r="Z102" i="1"/>
  <c r="AA102" i="1"/>
  <c r="AB102" i="1"/>
  <c r="AB103" i="1"/>
  <c r="Z104" i="1"/>
  <c r="AA104" i="1"/>
  <c r="AB104" i="1"/>
  <c r="AB105" i="1"/>
  <c r="AB106" i="1"/>
  <c r="AB107" i="1"/>
  <c r="Z108" i="1"/>
  <c r="AA108" i="1"/>
  <c r="AB108" i="1"/>
  <c r="AB109" i="1"/>
  <c r="AB110" i="1"/>
  <c r="AB111" i="1"/>
  <c r="AB112" i="1"/>
  <c r="AB113" i="1"/>
  <c r="AB114" i="1"/>
  <c r="AB115" i="1"/>
  <c r="Z116" i="1"/>
  <c r="AA116" i="1"/>
  <c r="AB116" i="1"/>
  <c r="Z117" i="1"/>
  <c r="AA117" i="1"/>
  <c r="AB117" i="1"/>
  <c r="AB118" i="1"/>
  <c r="AB119" i="1"/>
  <c r="AB120" i="1"/>
  <c r="AB121" i="1"/>
  <c r="AB122" i="1"/>
  <c r="Z123" i="1"/>
  <c r="AA123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Z135" i="1"/>
  <c r="AA135" i="1"/>
  <c r="AB135" i="1"/>
  <c r="Z136" i="1"/>
  <c r="AA136" i="1"/>
  <c r="AB136" i="1"/>
  <c r="Z137" i="1"/>
  <c r="AA137" i="1"/>
  <c r="AB137" i="1"/>
  <c r="Z138" i="1"/>
  <c r="AA138" i="1"/>
  <c r="AB138" i="1"/>
  <c r="Z139" i="1"/>
  <c r="AA139" i="1"/>
  <c r="AB139" i="1"/>
  <c r="AB140" i="1"/>
  <c r="AB141" i="1"/>
  <c r="AB142" i="1"/>
  <c r="AB143" i="1"/>
  <c r="Z144" i="1"/>
  <c r="AA144" i="1"/>
  <c r="AB144" i="1"/>
  <c r="Z145" i="1"/>
  <c r="AA145" i="1"/>
  <c r="AB145" i="1"/>
  <c r="Z146" i="1"/>
  <c r="AA146" i="1"/>
  <c r="AB146" i="1"/>
  <c r="Z147" i="1"/>
  <c r="AA147" i="1"/>
  <c r="AB147" i="1"/>
  <c r="Z148" i="1"/>
  <c r="AA148" i="1"/>
  <c r="AB148" i="1"/>
  <c r="Z149" i="1"/>
  <c r="AA149" i="1"/>
  <c r="AB149" i="1"/>
  <c r="Z150" i="1"/>
  <c r="AA150" i="1"/>
  <c r="AB150" i="1"/>
  <c r="Z151" i="1"/>
  <c r="AA151" i="1"/>
  <c r="AB151" i="1"/>
  <c r="Z152" i="1"/>
  <c r="AA152" i="1"/>
  <c r="AB152" i="1"/>
  <c r="Z153" i="1"/>
  <c r="AA153" i="1"/>
  <c r="AB153" i="1"/>
  <c r="AB155" i="1"/>
  <c r="AB156" i="1"/>
  <c r="AB157" i="1"/>
  <c r="AB158" i="1"/>
  <c r="AB159" i="1"/>
  <c r="AB160" i="1"/>
  <c r="AC11" i="1"/>
  <c r="AC54" i="1"/>
  <c r="AC75" i="1"/>
  <c r="AB6" i="1"/>
  <c r="I151" i="1"/>
  <c r="I154" i="1"/>
  <c r="H7" i="1"/>
  <c r="H8" i="1"/>
  <c r="H12" i="1"/>
  <c r="H17" i="1"/>
  <c r="H21" i="1"/>
  <c r="H22" i="1"/>
  <c r="H29" i="1"/>
  <c r="H30" i="1"/>
  <c r="H36" i="1"/>
  <c r="H37" i="1"/>
  <c r="H39" i="1"/>
  <c r="H44" i="1"/>
  <c r="H53" i="1"/>
  <c r="H56" i="1"/>
  <c r="H67" i="1"/>
  <c r="H68" i="1"/>
  <c r="H69" i="1"/>
  <c r="H71" i="1"/>
  <c r="H73" i="1"/>
  <c r="H75" i="1"/>
  <c r="H78" i="1"/>
  <c r="H79" i="1"/>
  <c r="H80" i="1"/>
  <c r="H81" i="1"/>
  <c r="H85" i="1"/>
  <c r="H100" i="1"/>
  <c r="H102" i="1"/>
  <c r="H104" i="1"/>
  <c r="H108" i="1"/>
  <c r="H116" i="1"/>
  <c r="H117" i="1"/>
  <c r="H123" i="1"/>
  <c r="H135" i="1"/>
  <c r="H136" i="1"/>
  <c r="H137" i="1"/>
  <c r="H138" i="1"/>
  <c r="H139" i="1"/>
  <c r="H144" i="1"/>
  <c r="H145" i="1"/>
  <c r="H146" i="1"/>
  <c r="H147" i="1"/>
  <c r="H148" i="1"/>
  <c r="H149" i="1"/>
  <c r="H150" i="1"/>
  <c r="H151" i="1"/>
  <c r="H152" i="1"/>
  <c r="H153" i="1"/>
  <c r="G5" i="1"/>
  <c r="F5" i="1"/>
  <c r="V5" i="1"/>
  <c r="O5" i="1"/>
  <c r="N5" i="1"/>
  <c r="M5" i="1"/>
  <c r="AC23" i="1"/>
  <c r="AC49" i="1"/>
  <c r="AC77" i="1"/>
  <c r="AC94" i="1"/>
  <c r="AC96" i="1"/>
  <c r="Z9" i="1"/>
  <c r="AA9" i="1"/>
  <c r="Z10" i="1"/>
  <c r="AA10" i="1"/>
  <c r="Z11" i="1"/>
  <c r="AA11" i="1"/>
  <c r="Z13" i="1"/>
  <c r="AA13" i="1"/>
  <c r="Z14" i="1"/>
  <c r="AA14" i="1"/>
  <c r="Z15" i="1"/>
  <c r="AA15" i="1"/>
  <c r="Z16" i="1"/>
  <c r="AA16" i="1"/>
  <c r="Z18" i="1"/>
  <c r="AA18" i="1"/>
  <c r="Z19" i="1"/>
  <c r="AA19" i="1"/>
  <c r="Z23" i="1"/>
  <c r="AA23" i="1"/>
  <c r="Z24" i="1"/>
  <c r="AA24" i="1"/>
  <c r="Z25" i="1"/>
  <c r="AA25" i="1"/>
  <c r="Z26" i="1"/>
  <c r="AA26" i="1"/>
  <c r="Z27" i="1"/>
  <c r="AA27" i="1"/>
  <c r="Z28" i="1"/>
  <c r="AA28" i="1"/>
  <c r="Z32" i="1"/>
  <c r="AA32" i="1"/>
  <c r="Z33" i="1"/>
  <c r="AA33" i="1"/>
  <c r="Z35" i="1"/>
  <c r="AA35" i="1"/>
  <c r="Z38" i="1"/>
  <c r="AA38" i="1"/>
  <c r="Z40" i="1"/>
  <c r="AA40" i="1"/>
  <c r="Z41" i="1"/>
  <c r="AA41" i="1"/>
  <c r="Z42" i="1"/>
  <c r="AA42" i="1"/>
  <c r="Z43" i="1"/>
  <c r="AA43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4" i="1"/>
  <c r="AA54" i="1"/>
  <c r="Z55" i="1"/>
  <c r="AA55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70" i="1"/>
  <c r="AA70" i="1"/>
  <c r="Z72" i="1"/>
  <c r="AA72" i="1"/>
  <c r="Z74" i="1"/>
  <c r="AA74" i="1"/>
  <c r="Z75" i="1"/>
  <c r="AA75" i="1"/>
  <c r="Z76" i="1"/>
  <c r="AA76" i="1"/>
  <c r="Z77" i="1"/>
  <c r="AA77" i="1"/>
  <c r="Z82" i="1"/>
  <c r="AA82" i="1"/>
  <c r="Z83" i="1"/>
  <c r="AA83" i="1"/>
  <c r="Z84" i="1"/>
  <c r="AA84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1" i="1"/>
  <c r="AA101" i="1"/>
  <c r="Z103" i="1"/>
  <c r="AA103" i="1"/>
  <c r="Z105" i="1"/>
  <c r="AA105" i="1"/>
  <c r="Z106" i="1"/>
  <c r="AA106" i="1"/>
  <c r="Z107" i="1"/>
  <c r="AA107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8" i="1"/>
  <c r="AA118" i="1"/>
  <c r="Z119" i="1"/>
  <c r="AA119" i="1"/>
  <c r="Z120" i="1"/>
  <c r="AA120" i="1"/>
  <c r="Z121" i="1"/>
  <c r="AA121" i="1"/>
  <c r="Z122" i="1"/>
  <c r="AA122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40" i="1"/>
  <c r="AA140" i="1"/>
  <c r="Z141" i="1"/>
  <c r="AA141" i="1"/>
  <c r="Z142" i="1"/>
  <c r="AA142" i="1"/>
  <c r="Z143" i="1"/>
  <c r="AA143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AA6" i="1"/>
  <c r="Z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2" i="1"/>
  <c r="I153" i="1"/>
  <c r="I155" i="1"/>
  <c r="I156" i="1"/>
  <c r="I157" i="1"/>
  <c r="I158" i="1"/>
  <c r="I159" i="1"/>
  <c r="I160" i="1"/>
  <c r="I6" i="1"/>
  <c r="H9" i="1"/>
  <c r="H11" i="1"/>
  <c r="H14" i="1"/>
  <c r="H19" i="1"/>
  <c r="H23" i="1"/>
  <c r="H24" i="1"/>
  <c r="H25" i="1"/>
  <c r="H27" i="1"/>
  <c r="H28" i="1"/>
  <c r="H32" i="1"/>
  <c r="H38" i="1"/>
  <c r="H40" i="1"/>
  <c r="H41" i="1"/>
  <c r="H42" i="1"/>
  <c r="H45" i="1"/>
  <c r="H46" i="1"/>
  <c r="H49" i="1"/>
  <c r="H50" i="1"/>
  <c r="H51" i="1"/>
  <c r="H54" i="1"/>
  <c r="H55" i="1"/>
  <c r="H57" i="1"/>
  <c r="H59" i="1"/>
  <c r="H61" i="1"/>
  <c r="H62" i="1"/>
  <c r="H63" i="1"/>
  <c r="H65" i="1"/>
  <c r="H66" i="1"/>
  <c r="H72" i="1"/>
  <c r="H74" i="1"/>
  <c r="H77" i="1"/>
  <c r="H84" i="1"/>
  <c r="H86" i="1"/>
  <c r="H87" i="1"/>
  <c r="H90" i="1"/>
  <c r="H91" i="1"/>
  <c r="H92" i="1"/>
  <c r="H93" i="1"/>
  <c r="H94" i="1"/>
  <c r="H96" i="1"/>
  <c r="H97" i="1"/>
  <c r="H99" i="1"/>
  <c r="H101" i="1"/>
  <c r="H103" i="1"/>
  <c r="H105" i="1"/>
  <c r="H106" i="1"/>
  <c r="H107" i="1"/>
  <c r="H109" i="1"/>
  <c r="H110" i="1"/>
  <c r="H111" i="1"/>
  <c r="H113" i="1"/>
  <c r="H114" i="1"/>
  <c r="H115" i="1"/>
  <c r="H118" i="1"/>
  <c r="H119" i="1"/>
  <c r="H120" i="1"/>
  <c r="H121" i="1"/>
  <c r="H122" i="1"/>
  <c r="H124" i="1"/>
  <c r="H125" i="1"/>
  <c r="H126" i="1"/>
  <c r="H127" i="1"/>
  <c r="H128" i="1"/>
  <c r="H129" i="1"/>
  <c r="H130" i="1"/>
  <c r="H131" i="1"/>
  <c r="H132" i="1"/>
  <c r="H133" i="1"/>
  <c r="H134" i="1"/>
  <c r="H140" i="1"/>
  <c r="H141" i="1"/>
  <c r="H142" i="1"/>
  <c r="H143" i="1"/>
  <c r="H155" i="1"/>
  <c r="H156" i="1"/>
  <c r="H157" i="1"/>
  <c r="H158" i="1"/>
  <c r="H159" i="1"/>
  <c r="H160" i="1"/>
  <c r="H6" i="1"/>
  <c r="H112" i="1"/>
  <c r="H64" i="1"/>
  <c r="H60" i="1"/>
  <c r="H58" i="1"/>
  <c r="H52" i="1"/>
  <c r="H48" i="1"/>
  <c r="H43" i="1"/>
  <c r="H26" i="1"/>
  <c r="H16" i="1"/>
  <c r="H98" i="1"/>
  <c r="H88" i="1"/>
  <c r="H83" i="1"/>
  <c r="H95" i="1"/>
  <c r="H89" i="1"/>
  <c r="H76" i="1"/>
  <c r="H70" i="1"/>
  <c r="H47" i="1"/>
  <c r="H15" i="1"/>
  <c r="H13" i="1"/>
  <c r="H10" i="1"/>
  <c r="Y125" i="1"/>
  <c r="Q93" i="1"/>
  <c r="Y91" i="1"/>
  <c r="Y41" i="1"/>
  <c r="Y32" i="1"/>
  <c r="Y21" i="1"/>
  <c r="Y20" i="1"/>
  <c r="Y159" i="1"/>
  <c r="Y157" i="1"/>
  <c r="Y155" i="1"/>
  <c r="Y152" i="1"/>
  <c r="Y149" i="1"/>
  <c r="Y145" i="1"/>
  <c r="Y143" i="1"/>
  <c r="Y141" i="1"/>
  <c r="Y139" i="1"/>
  <c r="Y137" i="1"/>
  <c r="Y128" i="1"/>
  <c r="Q120" i="1"/>
  <c r="Y120" i="1"/>
  <c r="Y115" i="1"/>
  <c r="Y113" i="1"/>
  <c r="Y101" i="1"/>
  <c r="Q101" i="1"/>
  <c r="Y99" i="1"/>
  <c r="Y97" i="1"/>
  <c r="Y95" i="1"/>
  <c r="Y87" i="1"/>
  <c r="Q87" i="1"/>
  <c r="Y85" i="1"/>
  <c r="Y76" i="1"/>
  <c r="Q76" i="1"/>
  <c r="Q72" i="1"/>
  <c r="R72" i="1" s="1"/>
  <c r="S72" i="1" s="1"/>
  <c r="AD72" i="1" s="1"/>
  <c r="Y69" i="1"/>
  <c r="Y67" i="1"/>
  <c r="Y64" i="1"/>
  <c r="Y58" i="1"/>
  <c r="Y54" i="1"/>
  <c r="Q50" i="1"/>
  <c r="X50" i="1" s="1"/>
  <c r="Q47" i="1"/>
  <c r="Y47" i="1"/>
  <c r="Y40" i="1"/>
  <c r="Y38" i="1"/>
  <c r="Y33" i="1"/>
  <c r="Y30" i="1"/>
  <c r="Y28" i="1"/>
  <c r="Y18" i="1"/>
  <c r="Q15" i="1"/>
  <c r="Y15" i="1"/>
  <c r="Y9" i="1"/>
  <c r="Q9" i="1"/>
  <c r="R9" i="1" s="1"/>
  <c r="S9" i="1" s="1"/>
  <c r="AD9" i="1" s="1"/>
  <c r="Y151" i="1"/>
  <c r="Y123" i="1"/>
  <c r="Y103" i="1"/>
  <c r="Y70" i="1"/>
  <c r="Q26" i="1"/>
  <c r="R26" i="1" s="1"/>
  <c r="S26" i="1" s="1"/>
  <c r="AD26" i="1" s="1"/>
  <c r="Y26" i="1"/>
  <c r="Y24" i="1"/>
  <c r="Y22" i="1"/>
  <c r="Y19" i="1"/>
  <c r="Y14" i="1"/>
  <c r="Y160" i="1"/>
  <c r="Y158" i="1"/>
  <c r="Y156" i="1"/>
  <c r="Y150" i="1"/>
  <c r="Y148" i="1"/>
  <c r="Y146" i="1"/>
  <c r="Y144" i="1"/>
  <c r="Y142" i="1"/>
  <c r="Y140" i="1"/>
  <c r="Y138" i="1"/>
  <c r="Y129" i="1"/>
  <c r="Q129" i="1"/>
  <c r="Y127" i="1"/>
  <c r="Y119" i="1"/>
  <c r="Y114" i="1"/>
  <c r="Y112" i="1"/>
  <c r="Y100" i="1"/>
  <c r="Y98" i="1"/>
  <c r="Y96" i="1"/>
  <c r="Y94" i="1"/>
  <c r="Y84" i="1"/>
  <c r="Y71" i="1"/>
  <c r="Y68" i="1"/>
  <c r="Q65" i="1"/>
  <c r="R65" i="1" s="1"/>
  <c r="S65" i="1" s="1"/>
  <c r="AD65" i="1" s="1"/>
  <c r="Y65" i="1"/>
  <c r="Y61" i="1"/>
  <c r="Q55" i="1"/>
  <c r="Y55" i="1"/>
  <c r="Y53" i="1"/>
  <c r="Y49" i="1"/>
  <c r="Y39" i="1"/>
  <c r="Y37" i="1"/>
  <c r="Y34" i="1"/>
  <c r="Y31" i="1"/>
  <c r="Y29" i="1"/>
  <c r="Y23" i="1"/>
  <c r="Y17" i="1"/>
  <c r="Y11" i="1"/>
  <c r="Y130" i="1"/>
  <c r="Y116" i="1"/>
  <c r="Y52" i="1"/>
  <c r="Y51" i="1"/>
  <c r="Y77" i="1"/>
  <c r="Y121" i="1"/>
  <c r="Q121" i="1"/>
  <c r="R121" i="1" s="1"/>
  <c r="S121" i="1" s="1"/>
  <c r="AD121" i="1" s="1"/>
  <c r="Y66" i="1"/>
  <c r="Q66" i="1"/>
  <c r="Y83" i="1"/>
  <c r="Q83" i="1"/>
  <c r="X83" i="1" s="1"/>
  <c r="Y57" i="1"/>
  <c r="Q57" i="1"/>
  <c r="Y111" i="1"/>
  <c r="Q111" i="1"/>
  <c r="Y82" i="1"/>
  <c r="Y81" i="1"/>
  <c r="Y131" i="1"/>
  <c r="Y134" i="1"/>
  <c r="Y133" i="1"/>
  <c r="P6" i="1"/>
  <c r="Y118" i="1"/>
  <c r="Q63" i="1"/>
  <c r="Y10" i="1"/>
  <c r="J5" i="1"/>
  <c r="Y126" i="1"/>
  <c r="Y102" i="1"/>
  <c r="Y27" i="1"/>
  <c r="Y154" i="1"/>
  <c r="Y124" i="1"/>
  <c r="Y108" i="1"/>
  <c r="Y104" i="1"/>
  <c r="Y92" i="1"/>
  <c r="Q92" i="1"/>
  <c r="Y45" i="1"/>
  <c r="Y36" i="1"/>
  <c r="Y25" i="1"/>
  <c r="Q60" i="1"/>
  <c r="Y60" i="1"/>
  <c r="Q6" i="1" l="1"/>
  <c r="Y110" i="1"/>
  <c r="Q70" i="1"/>
  <c r="R70" i="1" s="1"/>
  <c r="S70" i="1" s="1"/>
  <c r="Q134" i="1"/>
  <c r="Q115" i="1"/>
  <c r="X115" i="1" s="1"/>
  <c r="Y89" i="1"/>
  <c r="Y75" i="1"/>
  <c r="Y73" i="1"/>
  <c r="Y62" i="1"/>
  <c r="Q58" i="1"/>
  <c r="Y56" i="1"/>
  <c r="Q52" i="1"/>
  <c r="Y50" i="1"/>
  <c r="Q48" i="1"/>
  <c r="X48" i="1" s="1"/>
  <c r="Y44" i="1"/>
  <c r="Y12" i="1"/>
  <c r="Q10" i="1"/>
  <c r="Y8" i="1"/>
  <c r="Y122" i="1"/>
  <c r="Y93" i="1"/>
  <c r="Q91" i="1"/>
  <c r="R91" i="1" s="1"/>
  <c r="S91" i="1" s="1"/>
  <c r="Y43" i="1"/>
  <c r="X24" i="1"/>
  <c r="X152" i="1"/>
  <c r="Y147" i="1"/>
  <c r="Q118" i="1"/>
  <c r="X114" i="1"/>
  <c r="X112" i="1"/>
  <c r="Y86" i="1"/>
  <c r="X84" i="1"/>
  <c r="X82" i="1"/>
  <c r="Q74" i="1"/>
  <c r="Y72" i="1"/>
  <c r="Y63" i="1"/>
  <c r="Q61" i="1"/>
  <c r="X61" i="1" s="1"/>
  <c r="Y59" i="1"/>
  <c r="Q16" i="1"/>
  <c r="R16" i="1" s="1"/>
  <c r="S16" i="1" s="1"/>
  <c r="Y13" i="1"/>
  <c r="AD58" i="1"/>
  <c r="AD93" i="1"/>
  <c r="AD50" i="1"/>
  <c r="AF10" i="1"/>
  <c r="AE10" i="1"/>
  <c r="AF83" i="1"/>
  <c r="AE83" i="1"/>
  <c r="AF26" i="1"/>
  <c r="AE26" i="1"/>
  <c r="AF157" i="1"/>
  <c r="AE157" i="1"/>
  <c r="AF133" i="1"/>
  <c r="AE133" i="1"/>
  <c r="AE122" i="1"/>
  <c r="AF122" i="1"/>
  <c r="AF111" i="1"/>
  <c r="AE111" i="1"/>
  <c r="AF99" i="1"/>
  <c r="AE99" i="1"/>
  <c r="AF91" i="1"/>
  <c r="AE91" i="1"/>
  <c r="AE66" i="1"/>
  <c r="AF66" i="1"/>
  <c r="AF13" i="1"/>
  <c r="AE13" i="1"/>
  <c r="AF47" i="1"/>
  <c r="AE47" i="1"/>
  <c r="AE76" i="1"/>
  <c r="AF76" i="1"/>
  <c r="AF95" i="1"/>
  <c r="AE95" i="1"/>
  <c r="AE88" i="1"/>
  <c r="AF88" i="1"/>
  <c r="AF16" i="1"/>
  <c r="AE16" i="1"/>
  <c r="AF43" i="1"/>
  <c r="AE43" i="1"/>
  <c r="AE52" i="1"/>
  <c r="AF52" i="1"/>
  <c r="AE60" i="1"/>
  <c r="AF60" i="1"/>
  <c r="AE112" i="1"/>
  <c r="AF112" i="1"/>
  <c r="AE160" i="1"/>
  <c r="AF160" i="1"/>
  <c r="AF158" i="1"/>
  <c r="AE158" i="1"/>
  <c r="AE156" i="1"/>
  <c r="AF156" i="1"/>
  <c r="AF143" i="1"/>
  <c r="AE143" i="1"/>
  <c r="AF141" i="1"/>
  <c r="AE141" i="1"/>
  <c r="AE134" i="1"/>
  <c r="AF134" i="1"/>
  <c r="AE132" i="1"/>
  <c r="AF132" i="1"/>
  <c r="AE130" i="1"/>
  <c r="AF130" i="1"/>
  <c r="AE128" i="1"/>
  <c r="AF128" i="1"/>
  <c r="AE126" i="1"/>
  <c r="AF126" i="1"/>
  <c r="AE124" i="1"/>
  <c r="AF124" i="1"/>
  <c r="AF121" i="1"/>
  <c r="AE121" i="1"/>
  <c r="AF119" i="1"/>
  <c r="AE119" i="1"/>
  <c r="AF115" i="1"/>
  <c r="AE115" i="1"/>
  <c r="AF113" i="1"/>
  <c r="AE113" i="1"/>
  <c r="AE110" i="1"/>
  <c r="AF110" i="1"/>
  <c r="AF107" i="1"/>
  <c r="AE107" i="1"/>
  <c r="AF105" i="1"/>
  <c r="AE105" i="1"/>
  <c r="AF101" i="1"/>
  <c r="AE101" i="1"/>
  <c r="AF97" i="1"/>
  <c r="AE97" i="1"/>
  <c r="AE94" i="1"/>
  <c r="AF94" i="1"/>
  <c r="AE92" i="1"/>
  <c r="AF92" i="1"/>
  <c r="AE90" i="1"/>
  <c r="AF90" i="1"/>
  <c r="AE86" i="1"/>
  <c r="AF86" i="1"/>
  <c r="AF77" i="1"/>
  <c r="AE77" i="1"/>
  <c r="AE72" i="1"/>
  <c r="AF72" i="1"/>
  <c r="AF65" i="1"/>
  <c r="AE65" i="1"/>
  <c r="AE62" i="1"/>
  <c r="AF62" i="1"/>
  <c r="AF59" i="1"/>
  <c r="AE59" i="1"/>
  <c r="AF55" i="1"/>
  <c r="AE55" i="1"/>
  <c r="AF51" i="1"/>
  <c r="AE51" i="1"/>
  <c r="AF49" i="1"/>
  <c r="AE49" i="1"/>
  <c r="AF45" i="1"/>
  <c r="AE45" i="1"/>
  <c r="AF41" i="1"/>
  <c r="AE41" i="1"/>
  <c r="AE38" i="1"/>
  <c r="AF38" i="1"/>
  <c r="AF28" i="1"/>
  <c r="AE28" i="1"/>
  <c r="AF25" i="1"/>
  <c r="AE25" i="1"/>
  <c r="AF23" i="1"/>
  <c r="AE23" i="1"/>
  <c r="AF14" i="1"/>
  <c r="AE14" i="1"/>
  <c r="AE9" i="1"/>
  <c r="AF9" i="1"/>
  <c r="AF153" i="1"/>
  <c r="AE153" i="1"/>
  <c r="AF151" i="1"/>
  <c r="AE151" i="1"/>
  <c r="AF149" i="1"/>
  <c r="AE149" i="1"/>
  <c r="AF147" i="1"/>
  <c r="AE147" i="1"/>
  <c r="AF145" i="1"/>
  <c r="AE145" i="1"/>
  <c r="AF139" i="1"/>
  <c r="AE139" i="1"/>
  <c r="AF137" i="1"/>
  <c r="AE137" i="1"/>
  <c r="AF135" i="1"/>
  <c r="AE135" i="1"/>
  <c r="AF117" i="1"/>
  <c r="AE117" i="1"/>
  <c r="AE108" i="1"/>
  <c r="AF108" i="1"/>
  <c r="AE102" i="1"/>
  <c r="AF102" i="1"/>
  <c r="AF85" i="1"/>
  <c r="AE85" i="1"/>
  <c r="AE80" i="1"/>
  <c r="AF80" i="1"/>
  <c r="AE78" i="1"/>
  <c r="AF78" i="1"/>
  <c r="AF73" i="1"/>
  <c r="AE73" i="1"/>
  <c r="AF69" i="1"/>
  <c r="AE69" i="1"/>
  <c r="AF67" i="1"/>
  <c r="AE67" i="1"/>
  <c r="AF53" i="1"/>
  <c r="AE53" i="1"/>
  <c r="AF39" i="1"/>
  <c r="AE39" i="1"/>
  <c r="AF36" i="1"/>
  <c r="AE36" i="1"/>
  <c r="AE29" i="1"/>
  <c r="AF29" i="1"/>
  <c r="AE21" i="1"/>
  <c r="AF21" i="1"/>
  <c r="AF12" i="1"/>
  <c r="AE12" i="1"/>
  <c r="AF7" i="1"/>
  <c r="AE7" i="1"/>
  <c r="AD91" i="1"/>
  <c r="AD16" i="1"/>
  <c r="AD160" i="1"/>
  <c r="AD158" i="1"/>
  <c r="AD156" i="1"/>
  <c r="AD152" i="1"/>
  <c r="AD150" i="1"/>
  <c r="AD148" i="1"/>
  <c r="AD146" i="1"/>
  <c r="AD144" i="1"/>
  <c r="AD142" i="1"/>
  <c r="AD140" i="1"/>
  <c r="AD138" i="1"/>
  <c r="AD136" i="1"/>
  <c r="AD133" i="1"/>
  <c r="AD131" i="1"/>
  <c r="AD128" i="1"/>
  <c r="AD126" i="1"/>
  <c r="AD124" i="1"/>
  <c r="AD122" i="1"/>
  <c r="AD117" i="1"/>
  <c r="AD114" i="1"/>
  <c r="AD112" i="1"/>
  <c r="AD108" i="1"/>
  <c r="AD106" i="1"/>
  <c r="AD104" i="1"/>
  <c r="AD102" i="1"/>
  <c r="AD99" i="1"/>
  <c r="AD97" i="1"/>
  <c r="AD95" i="1"/>
  <c r="AD89" i="1"/>
  <c r="AD86" i="1"/>
  <c r="AD84" i="1"/>
  <c r="AD80" i="1"/>
  <c r="AD78" i="1"/>
  <c r="AD75" i="1"/>
  <c r="AD71" i="1"/>
  <c r="AD68" i="1"/>
  <c r="AD64" i="1"/>
  <c r="AD59" i="1"/>
  <c r="AD54" i="1"/>
  <c r="AD51" i="1"/>
  <c r="AD46" i="1"/>
  <c r="AD44" i="1"/>
  <c r="AD42" i="1"/>
  <c r="AD40" i="1"/>
  <c r="AD38" i="1"/>
  <c r="AD36" i="1"/>
  <c r="AD32" i="1"/>
  <c r="AD29" i="1"/>
  <c r="AD27" i="1"/>
  <c r="AD24" i="1"/>
  <c r="AD22" i="1"/>
  <c r="AD19" i="1"/>
  <c r="AD17" i="1"/>
  <c r="AD13" i="1"/>
  <c r="AD11" i="1"/>
  <c r="AD7" i="1"/>
  <c r="AD76" i="1"/>
  <c r="AD134" i="1"/>
  <c r="AD83" i="1"/>
  <c r="AF15" i="1"/>
  <c r="AE15" i="1"/>
  <c r="AE70" i="1"/>
  <c r="AF70" i="1"/>
  <c r="AF89" i="1"/>
  <c r="AE89" i="1"/>
  <c r="AE98" i="1"/>
  <c r="AF98" i="1"/>
  <c r="AE48" i="1"/>
  <c r="AF48" i="1"/>
  <c r="AE58" i="1"/>
  <c r="AF58" i="1"/>
  <c r="AE64" i="1"/>
  <c r="AF64" i="1"/>
  <c r="AF6" i="1"/>
  <c r="AE6" i="1"/>
  <c r="AF159" i="1"/>
  <c r="AE159" i="1"/>
  <c r="AF155" i="1"/>
  <c r="AE155" i="1"/>
  <c r="AF142" i="1"/>
  <c r="AE142" i="1"/>
  <c r="AF140" i="1"/>
  <c r="AE140" i="1"/>
  <c r="AF131" i="1"/>
  <c r="AE131" i="1"/>
  <c r="AF129" i="1"/>
  <c r="AE129" i="1"/>
  <c r="AF127" i="1"/>
  <c r="AE127" i="1"/>
  <c r="AF125" i="1"/>
  <c r="AE125" i="1"/>
  <c r="AE120" i="1"/>
  <c r="AF120" i="1"/>
  <c r="AE118" i="1"/>
  <c r="AF118" i="1"/>
  <c r="AE114" i="1"/>
  <c r="AF114" i="1"/>
  <c r="AF109" i="1"/>
  <c r="AE109" i="1"/>
  <c r="AE106" i="1"/>
  <c r="AF106" i="1"/>
  <c r="AF103" i="1"/>
  <c r="AE103" i="1"/>
  <c r="AE96" i="1"/>
  <c r="AF96" i="1"/>
  <c r="AF93" i="1"/>
  <c r="AE93" i="1"/>
  <c r="AF87" i="1"/>
  <c r="AE87" i="1"/>
  <c r="AE84" i="1"/>
  <c r="AF84" i="1"/>
  <c r="AE74" i="1"/>
  <c r="AF74" i="1"/>
  <c r="AF63" i="1"/>
  <c r="AE63" i="1"/>
  <c r="AF61" i="1"/>
  <c r="AE61" i="1"/>
  <c r="AF57" i="1"/>
  <c r="AE57" i="1"/>
  <c r="AE54" i="1"/>
  <c r="AF54" i="1"/>
  <c r="AE50" i="1"/>
  <c r="AF50" i="1"/>
  <c r="AE46" i="1"/>
  <c r="AF46" i="1"/>
  <c r="AE42" i="1"/>
  <c r="AF42" i="1"/>
  <c r="AE40" i="1"/>
  <c r="AF40" i="1"/>
  <c r="AF32" i="1"/>
  <c r="AE32" i="1"/>
  <c r="AF27" i="1"/>
  <c r="AE27" i="1"/>
  <c r="AF24" i="1"/>
  <c r="AE24" i="1"/>
  <c r="AE19" i="1"/>
  <c r="AF19" i="1"/>
  <c r="AF11" i="1"/>
  <c r="AE11" i="1"/>
  <c r="AE152" i="1"/>
  <c r="AF152" i="1"/>
  <c r="AF150" i="1"/>
  <c r="AE150" i="1"/>
  <c r="AF148" i="1"/>
  <c r="AE148" i="1"/>
  <c r="AF146" i="1"/>
  <c r="AE146" i="1"/>
  <c r="AF144" i="1"/>
  <c r="AE144" i="1"/>
  <c r="AF138" i="1"/>
  <c r="AE138" i="1"/>
  <c r="AE136" i="1"/>
  <c r="AF136" i="1"/>
  <c r="AF123" i="1"/>
  <c r="AE123" i="1"/>
  <c r="AE116" i="1"/>
  <c r="AF116" i="1"/>
  <c r="AE104" i="1"/>
  <c r="AF104" i="1"/>
  <c r="AE100" i="1"/>
  <c r="AF100" i="1"/>
  <c r="AF81" i="1"/>
  <c r="AE81" i="1"/>
  <c r="AF79" i="1"/>
  <c r="AE79" i="1"/>
  <c r="AF75" i="1"/>
  <c r="AE75" i="1"/>
  <c r="AF71" i="1"/>
  <c r="AE71" i="1"/>
  <c r="AE68" i="1"/>
  <c r="AF68" i="1"/>
  <c r="AE56" i="1"/>
  <c r="AF56" i="1"/>
  <c r="AE44" i="1"/>
  <c r="AF44" i="1"/>
  <c r="AF37" i="1"/>
  <c r="AE37" i="1"/>
  <c r="AF30" i="1"/>
  <c r="AE30" i="1"/>
  <c r="AF22" i="1"/>
  <c r="AE22" i="1"/>
  <c r="AE17" i="1"/>
  <c r="AF17" i="1"/>
  <c r="AF8" i="1"/>
  <c r="AE8" i="1"/>
  <c r="AD70" i="1"/>
  <c r="X22" i="1"/>
  <c r="AD159" i="1"/>
  <c r="AD157" i="1"/>
  <c r="AD155" i="1"/>
  <c r="AD153" i="1"/>
  <c r="AD151" i="1"/>
  <c r="AD149" i="1"/>
  <c r="AD147" i="1"/>
  <c r="AD145" i="1"/>
  <c r="AD143" i="1"/>
  <c r="AD141" i="1"/>
  <c r="AD139" i="1"/>
  <c r="AD137" i="1"/>
  <c r="AD135" i="1"/>
  <c r="AD132" i="1"/>
  <c r="AD130" i="1"/>
  <c r="AD127" i="1"/>
  <c r="AD125" i="1"/>
  <c r="AD123" i="1"/>
  <c r="AD119" i="1"/>
  <c r="AD116" i="1"/>
  <c r="AD113" i="1"/>
  <c r="AD110" i="1"/>
  <c r="AD107" i="1"/>
  <c r="AD105" i="1"/>
  <c r="AD103" i="1"/>
  <c r="AD100" i="1"/>
  <c r="AD98" i="1"/>
  <c r="AD96" i="1"/>
  <c r="AD94" i="1"/>
  <c r="AD88" i="1"/>
  <c r="AD85" i="1"/>
  <c r="AD81" i="1"/>
  <c r="AD79" i="1"/>
  <c r="AD77" i="1"/>
  <c r="AD73" i="1"/>
  <c r="AD69" i="1"/>
  <c r="AD67" i="1"/>
  <c r="AD62" i="1"/>
  <c r="AD56" i="1"/>
  <c r="AD53" i="1"/>
  <c r="AD49" i="1"/>
  <c r="AD45" i="1"/>
  <c r="AD43" i="1"/>
  <c r="AD41" i="1"/>
  <c r="AD39" i="1"/>
  <c r="AD37" i="1"/>
  <c r="AD30" i="1"/>
  <c r="AD28" i="1"/>
  <c r="AD25" i="1"/>
  <c r="AD23" i="1"/>
  <c r="AD21" i="1"/>
  <c r="AD14" i="1"/>
  <c r="AD12" i="1"/>
  <c r="AD8" i="1"/>
  <c r="AD48" i="1"/>
  <c r="AD52" i="1"/>
  <c r="AD60" i="1"/>
  <c r="AD118" i="1"/>
  <c r="AD61" i="1"/>
  <c r="AD129" i="1"/>
  <c r="AD115" i="1"/>
  <c r="X18" i="1"/>
  <c r="X108" i="1"/>
  <c r="X104" i="1"/>
  <c r="X14" i="1"/>
  <c r="X158" i="1"/>
  <c r="X150" i="1"/>
  <c r="X146" i="1"/>
  <c r="X142" i="1"/>
  <c r="X138" i="1"/>
  <c r="X26" i="1"/>
  <c r="X60" i="1"/>
  <c r="X65" i="1"/>
  <c r="X129" i="1"/>
  <c r="X9" i="1"/>
  <c r="X72" i="1"/>
  <c r="X91" i="1"/>
  <c r="X16" i="1"/>
  <c r="X133" i="1"/>
  <c r="X131" i="1"/>
  <c r="X117" i="1"/>
  <c r="X99" i="1"/>
  <c r="X97" i="1"/>
  <c r="X95" i="1"/>
  <c r="X89" i="1"/>
  <c r="X81" i="1"/>
  <c r="X79" i="1"/>
  <c r="X77" i="1"/>
  <c r="X73" i="1"/>
  <c r="X69" i="1"/>
  <c r="X67" i="1"/>
  <c r="X53" i="1"/>
  <c r="X49" i="1"/>
  <c r="X45" i="1"/>
  <c r="X43" i="1"/>
  <c r="X41" i="1"/>
  <c r="X39" i="1"/>
  <c r="X37" i="1"/>
  <c r="X35" i="1"/>
  <c r="X33" i="1"/>
  <c r="X31" i="1"/>
  <c r="X29" i="1"/>
  <c r="X27" i="1"/>
  <c r="X160" i="1"/>
  <c r="X156" i="1"/>
  <c r="X148" i="1"/>
  <c r="X144" i="1"/>
  <c r="X140" i="1"/>
  <c r="X136" i="1"/>
  <c r="X128" i="1"/>
  <c r="X106" i="1"/>
  <c r="X102" i="1"/>
  <c r="X62" i="1"/>
  <c r="X20" i="1"/>
  <c r="X12" i="1"/>
  <c r="X12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2" i="1"/>
  <c r="X130" i="1"/>
  <c r="X127" i="1"/>
  <c r="X125" i="1"/>
  <c r="X123" i="1"/>
  <c r="X119" i="1"/>
  <c r="X116" i="1"/>
  <c r="X113" i="1"/>
  <c r="X110" i="1"/>
  <c r="X107" i="1"/>
  <c r="X103" i="1"/>
  <c r="X100" i="1"/>
  <c r="X98" i="1"/>
  <c r="X96" i="1"/>
  <c r="X94" i="1"/>
  <c r="X88" i="1"/>
  <c r="X85" i="1"/>
  <c r="X80" i="1"/>
  <c r="X78" i="1"/>
  <c r="X75" i="1"/>
  <c r="X71" i="1"/>
  <c r="X68" i="1"/>
  <c r="X64" i="1"/>
  <c r="X59" i="1"/>
  <c r="X54" i="1"/>
  <c r="X51" i="1"/>
  <c r="X46" i="1"/>
  <c r="X44" i="1"/>
  <c r="X42" i="1"/>
  <c r="X40" i="1"/>
  <c r="X38" i="1"/>
  <c r="X36" i="1"/>
  <c r="X34" i="1"/>
  <c r="X32" i="1"/>
  <c r="X30" i="1"/>
  <c r="X28" i="1"/>
  <c r="X25" i="1"/>
  <c r="X23" i="1"/>
  <c r="X21" i="1"/>
  <c r="X19" i="1"/>
  <c r="X17" i="1"/>
  <c r="X13" i="1"/>
  <c r="X11" i="1"/>
  <c r="X7" i="1"/>
  <c r="X134" i="1"/>
  <c r="X70" i="1"/>
  <c r="X56" i="1"/>
  <c r="X8" i="1"/>
  <c r="AB5" i="1"/>
  <c r="X122" i="1"/>
  <c r="X86" i="1"/>
  <c r="R6" i="1"/>
  <c r="S6" i="1" s="1"/>
  <c r="Z5" i="1"/>
  <c r="Y6" i="1"/>
  <c r="Y117" i="1"/>
  <c r="Y48" i="1"/>
  <c r="Y136" i="1"/>
  <c r="Y42" i="1"/>
  <c r="X118" i="1"/>
  <c r="K5" i="1"/>
  <c r="Y107" i="1"/>
  <c r="P105" i="1"/>
  <c r="X105" i="1" s="1"/>
  <c r="L5" i="1"/>
  <c r="Y106" i="1"/>
  <c r="R120" i="1"/>
  <c r="S120" i="1" s="1"/>
  <c r="AD120" i="1" s="1"/>
  <c r="R92" i="1"/>
  <c r="S92" i="1" s="1"/>
  <c r="AD92" i="1" s="1"/>
  <c r="X76" i="1"/>
  <c r="R74" i="1"/>
  <c r="S74" i="1" s="1"/>
  <c r="AD74" i="1" s="1"/>
  <c r="R66" i="1"/>
  <c r="S66" i="1" s="1"/>
  <c r="AD66" i="1" s="1"/>
  <c r="R10" i="1"/>
  <c r="S10" i="1" s="1"/>
  <c r="AD10" i="1" s="1"/>
  <c r="Y74" i="1"/>
  <c r="R111" i="1"/>
  <c r="S111" i="1" s="1"/>
  <c r="AD111" i="1" s="1"/>
  <c r="R101" i="1"/>
  <c r="S101" i="1" s="1"/>
  <c r="AD101" i="1" s="1"/>
  <c r="X93" i="1"/>
  <c r="R87" i="1"/>
  <c r="S87" i="1" s="1"/>
  <c r="AD87" i="1" s="1"/>
  <c r="R63" i="1"/>
  <c r="S63" i="1" s="1"/>
  <c r="AD63" i="1" s="1"/>
  <c r="R57" i="1"/>
  <c r="S57" i="1" s="1"/>
  <c r="AD57" i="1" s="1"/>
  <c r="R55" i="1"/>
  <c r="S55" i="1" s="1"/>
  <c r="AD55" i="1" s="1"/>
  <c r="R47" i="1"/>
  <c r="S47" i="1" s="1"/>
  <c r="AD47" i="1" s="1"/>
  <c r="R15" i="1"/>
  <c r="S15" i="1" s="1"/>
  <c r="AD15" i="1" s="1"/>
  <c r="Q90" i="1"/>
  <c r="Y90" i="1"/>
  <c r="AA5" i="1"/>
  <c r="P5" i="1"/>
  <c r="Y109" i="1"/>
  <c r="Q109" i="1"/>
  <c r="Y46" i="1"/>
  <c r="Y16" i="1"/>
  <c r="Y88" i="1"/>
  <c r="Y132" i="1"/>
  <c r="AD6" i="1" l="1"/>
  <c r="AF5" i="1"/>
  <c r="AE5" i="1"/>
  <c r="X47" i="1"/>
  <c r="X57" i="1"/>
  <c r="X87" i="1"/>
  <c r="X101" i="1"/>
  <c r="X52" i="1"/>
  <c r="X66" i="1"/>
  <c r="X120" i="1"/>
  <c r="X15" i="1"/>
  <c r="X55" i="1"/>
  <c r="X63" i="1"/>
  <c r="X111" i="1"/>
  <c r="X10" i="1"/>
  <c r="X58" i="1"/>
  <c r="X74" i="1"/>
  <c r="X92" i="1"/>
  <c r="X6" i="1"/>
  <c r="Q5" i="1"/>
  <c r="R109" i="1"/>
  <c r="S109" i="1" s="1"/>
  <c r="AD109" i="1" s="1"/>
  <c r="R90" i="1"/>
  <c r="S90" i="1" s="1"/>
  <c r="AD90" i="1" s="1"/>
  <c r="Y105" i="1"/>
  <c r="S5" i="1" l="1"/>
  <c r="X109" i="1"/>
  <c r="R5" i="1"/>
  <c r="X90" i="1"/>
  <c r="AD5" i="1"/>
</calcChain>
</file>

<file path=xl/sharedStrings.xml><?xml version="1.0" encoding="utf-8"?>
<sst xmlns="http://schemas.openxmlformats.org/spreadsheetml/2006/main" count="369" uniqueCount="199">
  <si>
    <t>Период: 29.11.2023 - 06.12.2023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</si>
  <si>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</si>
  <si>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</si>
  <si>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</si>
  <si>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</si>
  <si>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</si>
  <si>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</si>
  <si>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</si>
  <si>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</si>
  <si>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</si>
  <si>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011  Колбаса Салями Финская, Вязанка фиброуз в/у, ПОКОМ</t>
  </si>
  <si>
    <t>012  Колбаса Сервелат Столичный, Вязанка фиброуз в/у,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</si>
  <si>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</si>
  <si>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</si>
  <si>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</si>
  <si>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</si>
  <si>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</si>
  <si>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023  Колбаса Докторская ГОСТ, Вязанка вектор, 0,4 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</si>
  <si>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</si>
  <si>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</si>
  <si>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</si>
  <si>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</si>
  <si>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</si>
  <si>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</si>
  <si>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</si>
  <si>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</si>
  <si>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</si>
  <si>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</si>
  <si>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</si>
  <si>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</si>
  <si>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</si>
  <si>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</si>
  <si>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</si>
  <si>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068  Колбаса Особая ТМ Особый рецепт, 0,5 кг,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</si>
  <si>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</si>
  <si>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</si>
  <si>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</si>
  <si>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</si>
  <si>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094  Сосиски Баварские,  0.35кг, ТМ Колбасный стандарт 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</si>
  <si>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</si>
  <si>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</si>
  <si>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</si>
  <si>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103  Сосиски Классические, 0.42кг,ядрена копотьПОКОМ</t>
  </si>
  <si>
    <t>104  Сосиски Молочные по-стародворски, амицел МГС 0.45кг, ТМ Стародворье    ПОКОМ</t>
  </si>
  <si>
    <t>107  Сосиски С сыром,  0.33кг,ядрена копоть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</si>
  <si>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</si>
  <si>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</si>
  <si>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</si>
  <si>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</si>
  <si>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</si>
  <si>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</si>
  <si>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</si>
  <si>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</si>
  <si>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</si>
  <si>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</si>
  <si>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</si>
  <si>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</si>
  <si>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220  Колбаса Докторская по-стародворски, амифлекс, ВЕС,   ПОКОМ</t>
  </si>
  <si>
    <t>222  Колбаса Докторская стародворская, ВЕС, ВсхЗв   ПОКОМ</t>
  </si>
  <si>
    <t>225  Колбаса Дугушка со шпиком, ВЕС, ТМ Стародворье   ПОКОМ</t>
  </si>
  <si>
    <t>226  Колбаса Княжеская, с/к белков.обол в термоусад. пакете, ВЕС, ТМ Стародворье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</si>
  <si>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</si>
  <si>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</si>
  <si>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231  Колбаса Молочная по-стародворски, ВЕС  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</si>
  <si>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</si>
  <si>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</si>
  <si>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237  Колбаса Русская по-стародворски, ВЕС.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</si>
  <si>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</si>
  <si>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</si>
  <si>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</si>
  <si>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</si>
  <si>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</si>
  <si>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</si>
  <si>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</si>
  <si>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</si>
  <si>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</si>
  <si>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</si>
  <si>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</si>
  <si>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</si>
  <si>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</si>
  <si>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</si>
  <si>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</si>
  <si>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258  Сосиски Молочные по-стародворски, амицел МГС, ВЕС, ТМ Стародворье ПОКОМ</t>
  </si>
  <si>
    <t>260  Сосиски Сливочные по-стародворски, ВЕС.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</si>
  <si>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</si>
  <si>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</si>
  <si>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</si>
  <si>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</si>
  <si>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</si>
  <si>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271  Колбаса Сервелат Левантский ТМ Особый Рецепт, ВЕС.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</si>
  <si>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</si>
  <si>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</si>
  <si>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</si>
  <si>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</si>
  <si>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</si>
  <si>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</si>
  <si>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</si>
  <si>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</si>
  <si>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</si>
  <si>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</si>
  <si>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</si>
  <si>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</si>
  <si>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</si>
  <si>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</si>
  <si>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</si>
  <si>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</si>
  <si>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</si>
  <si>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</si>
  <si>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</si>
  <si>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</si>
  <si>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</si>
  <si>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</si>
  <si>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</si>
  <si>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</si>
  <si>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</si>
  <si>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</si>
  <si>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</si>
  <si>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</si>
  <si>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</si>
  <si>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</si>
  <si>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366 Сосиски Сочинки по-баварски ТМ Стародворье в обол полиам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</si>
  <si>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</si>
  <si>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</si>
  <si>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</si>
  <si>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</si>
  <si>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</si>
  <si>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</si>
  <si>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</si>
  <si>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</si>
  <si>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</si>
  <si>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</si>
  <si>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</si>
  <si>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</si>
  <si>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</si>
  <si>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385 Ветчина Нежная ТМ Зареченские ТС Зареченские продук в оболочке полиамид большой батон.  ПОКОМ</t>
  </si>
  <si>
    <t>386 Колбаса Филейбургская с душистым чесноком ТМ Баварушка в оболочке фиброуз в вакуу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</si>
  <si>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</si>
  <si>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</si>
  <si>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</si>
  <si>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408 Вареные колбасы Сливушка Вязанка Фикс.вес 0,375 П/а Вязанка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</si>
  <si>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</si>
  <si>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</si>
  <si>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</si>
  <si>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425 Сосиски «Сочные без свинины» Весовые ТМ «Особый рецепт» 1,3 кг  Поком</t>
  </si>
  <si>
    <t>427 Колбаса Молочная оригинальная ТМ Особый рецепт в оболочке посное издел  Поком</t>
  </si>
  <si>
    <t>428 Колбаса Русская стародворская ТМ Стародворье в оболочке амифлекс. Поком</t>
  </si>
  <si>
    <t>429 Сосиски С соусом Барбекю ТМ Ядрена копоть ТС Ядрена копоть в оболочке 0,33 кг.  Поком</t>
  </si>
  <si>
    <t>430 Сосиски С горчицей ТМ Ядрена копоть ТС Ядрена копоть в оболочке вискофан 0,33 кг.  Поком</t>
  </si>
  <si>
    <t>431 Ветчина Филейская ТМ Вязанка ТС Столичная в оболочке полиамид 0,45 кг.  Поком</t>
  </si>
  <si>
    <t>432 Сосиски Молокуши миникушай ТМ Вязанка в оболочке амицел в м среде 0.33 кг.  Поком</t>
  </si>
  <si>
    <t>433 Ветчина Нежная с нежным филе ТМ Особый рецепт в оболочке полиамид 0,4 кг.  Поком</t>
  </si>
  <si>
    <t>434 Колбаса Молочная стародворская ТМ Стародворье в оболочке амифлекс 0,5 кг  Поком</t>
  </si>
  <si>
    <t>435 Колбаса Докторская Дугушка ТМ Стародворье ТС Дугушка в оболочке вектор 0,6 кг.  Поком</t>
  </si>
  <si>
    <t>436 Колбаса Сервелат Филейбургский с филе сочного окорока ТМ Баварушка в оболоч 0,28 кг срез.  Поком</t>
  </si>
  <si>
    <t>437 Колбаса Сервелат Филейбургский с ароматными пряностями ТМ Баварушка в оболочке 0,28 кг срез.  По</t>
  </si>
  <si>
    <t>446 Сосиски Баварские с сыром 0,35 кг. ТМ Стародворье в оболочке айпил в модифи газовой среде  Поком</t>
  </si>
  <si>
    <t>447 Колбаса Филейбургская с душистым чесноком ТМ Баварушка в оболочке фиброуз  0,28 кг срез  Поком</t>
  </si>
  <si>
    <t>448 Колбаски бюргерсы ТМ Ядрена копоть ТС Ядрена копотьв оболочке вискофан 0,3 кг.  Поком</t>
  </si>
  <si>
    <t>451 Сосиски «Баварские» Фикс.вес 0,35 П/а ТМ «Стародворье»  Поком</t>
  </si>
  <si>
    <t>БОНУС_096  Сосиски Баварские,  0.42кг,ПОКОМ</t>
  </si>
  <si>
    <t>БОНУС_229  Колбаса Молочная Дугушка, в/у, ВЕС, ТМ Стародворье   ПОКОМ</t>
  </si>
  <si>
    <t>БОНУС_314 Колбаса вареная Филейская ТМ Вязанка ТС Классическая в оболочке полиамид.  ПОКОМ</t>
  </si>
  <si>
    <t>У_022  Колбаса Вязанка со шпиком, вектор 0,5кг,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</si>
  <si>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</si>
  <si>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</si>
  <si>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</si>
  <si>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</si>
  <si>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</si>
  <si>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</si>
  <si>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</si>
  <si>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</si>
  <si>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</si>
  <si>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</si>
  <si>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</si>
  <si>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</si>
  <si>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</si>
  <si>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15,11</t>
  </si>
  <si>
    <t>ср 22,11</t>
  </si>
  <si>
    <t>коментарий</t>
  </si>
  <si>
    <t>вес</t>
  </si>
  <si>
    <t>Гермес</t>
  </si>
  <si>
    <t>от филиала</t>
  </si>
  <si>
    <t>комментарий филиала</t>
  </si>
  <si>
    <t>ср 29,11</t>
  </si>
  <si>
    <t>необходимо увеличить продажи</t>
  </si>
  <si>
    <t>устар.</t>
  </si>
  <si>
    <t>АКЦИИ</t>
  </si>
  <si>
    <t>отсутствие продаж 2 дня</t>
  </si>
  <si>
    <t>отсутствие потребности</t>
  </si>
  <si>
    <t>отсутствует потребность</t>
  </si>
  <si>
    <t>???</t>
  </si>
  <si>
    <t>Химич согласовал</t>
  </si>
  <si>
    <t>с/в колбасы «Балыкбургская с мраморным балыком» ф/в 0,11 н/о ТМ «Баварушка»</t>
  </si>
  <si>
    <t>с/в колбасы «Филейбургская с филе сочного окорока» ф/в 0,13 н/о ТМ «Баварушка»</t>
  </si>
  <si>
    <t>усредн.</t>
  </si>
  <si>
    <t>заказ 1</t>
  </si>
  <si>
    <t>заказ 2</t>
  </si>
  <si>
    <t>заказ 3</t>
  </si>
  <si>
    <t>3 на пн.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</si>
</sst>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  <font>
      <sz val="8"/>
      <color rgb="FF0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4ECC5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8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/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5" xfId="0" applyNumberFormat="1" applyFont="1" applyFill="1" applyBorder="1" applyAlignment="1">
      <alignment horizontal="left" vertical="top"/>
    </xf>
    <xf numFmtId="164" fontId="1" fillId="2" borderId="6" xfId="0" applyNumberFormat="1" applyFont="1" applyFill="1" applyBorder="1" applyAlignment="1">
      <alignment horizontal="left" vertical="top"/>
    </xf>
    <xf numFmtId="164" fontId="1" fillId="2" borderId="7" xfId="0" applyNumberFormat="1" applyFont="1" applyFill="1" applyBorder="1" applyAlignment="1">
      <alignment horizontal="left" vertical="top"/>
    </xf>
    <xf numFmtId="164" fontId="0" fillId="0" borderId="5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8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" fontId="0" fillId="0" borderId="0" xfId="0" applyNumberFormat="1" applyAlignment="1">
      <alignment horizontal="center"/>
    </xf>
    <xf numFmtId="164" fontId="4" fillId="5" borderId="1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2" xfId="0" applyNumberFormat="1" applyBorder="1" applyAlignment="1"/>
    <xf numFmtId="164" fontId="0" fillId="6" borderId="5" xfId="0" applyNumberFormat="1" applyFill="1" applyBorder="1" applyAlignment="1">
      <alignment horizontal="left" vertical="top"/>
    </xf>
    <xf numFmtId="164" fontId="0" fillId="6" borderId="5" xfId="0" applyNumberFormat="1" applyFill="1" applyBorder="1" applyAlignment="1">
      <alignment horizontal="right" vertical="top"/>
    </xf>
    <xf numFmtId="164" fontId="2" fillId="0" borderId="0" xfId="0" applyNumberFormat="1" applyFont="1" applyAlignment="1"/>
    <xf numFmtId="164" fontId="0" fillId="3" borderId="0" xfId="0" applyNumberFormat="1" applyFill="1" applyAlignment="1"/>
    <xf numFmtId="164" fontId="2" fillId="3" borderId="0" xfId="0" applyNumberFormat="1" applyFont="1" applyFill="1" applyAlignment="1"/>
    <xf numFmtId="164" fontId="0" fillId="7" borderId="5" xfId="0" applyNumberFormat="1" applyFill="1" applyBorder="1" applyAlignment="1">
      <alignment horizontal="left" vertical="top"/>
    </xf>
    <xf numFmtId="164" fontId="2" fillId="6" borderId="0" xfId="0" applyNumberFormat="1" applyFont="1" applyFill="1" applyAlignment="1"/>
    <xf numFmtId="164" fontId="0" fillId="8" borderId="5" xfId="0" applyNumberFormat="1" applyFill="1" applyBorder="1" applyAlignment="1">
      <alignment horizontal="left" vertical="top"/>
    </xf>
    <xf numFmtId="164" fontId="0" fillId="6" borderId="0" xfId="0" applyNumberFormat="1" applyFill="1" applyAlignment="1"/>
    <xf numFmtId="164" fontId="5" fillId="11" borderId="2" xfId="0" applyNumberFormat="1" applyFont="1" applyFill="1" applyBorder="1" applyAlignment="1"/>
    <xf numFmtId="2" fontId="5" fillId="11" borderId="0" xfId="0" applyNumberFormat="1" applyFont="1" applyFill="1" applyAlignment="1"/>
    <xf numFmtId="164" fontId="0" fillId="11" borderId="0" xfId="0" applyNumberFormat="1" applyFill="1" applyAlignment="1"/>
    <xf numFmtId="164" fontId="5" fillId="11" borderId="0" xfId="0" applyNumberFormat="1" applyFont="1" applyFill="1" applyAlignment="1"/>
    <xf numFmtId="0" fontId="6" fillId="0" borderId="0" xfId="0" applyFont="1"/>
    <xf numFmtId="164" fontId="2" fillId="10" borderId="0" xfId="0" applyNumberFormat="1" applyFont="1" applyFill="1" applyAlignment="1"/>
    <xf numFmtId="164" fontId="4" fillId="5" borderId="9" xfId="0" applyNumberFormat="1" applyFont="1" applyFill="1" applyBorder="1" applyAlignment="1">
      <alignment horizontal="right" vertical="top"/>
    </xf>
    <xf numFmtId="164" fontId="0" fillId="0" borderId="10" xfId="0" applyNumberFormat="1" applyBorder="1" applyAlignment="1"/>
    <xf numFmtId="164" fontId="5" fillId="11" borderId="10" xfId="0" applyNumberFormat="1" applyFont="1" applyFill="1" applyBorder="1" applyAlignment="1"/>
    <xf numFmtId="164" fontId="0" fillId="9" borderId="10" xfId="0" applyNumberFormat="1" applyFill="1" applyBorder="1" applyAlignment="1"/>
    <xf numFmtId="164" fontId="4" fillId="5" borderId="11" xfId="0" applyNumberFormat="1" applyFont="1" applyFill="1" applyBorder="1" applyAlignment="1">
      <alignment horizontal="right" vertical="top"/>
    </xf>
    <xf numFmtId="164" fontId="0" fillId="0" borderId="12" xfId="0" applyNumberFormat="1" applyBorder="1" applyAlignment="1"/>
    <xf numFmtId="164" fontId="5" fillId="11" borderId="12" xfId="0" applyNumberFormat="1" applyFont="1" applyFill="1" applyBorder="1" applyAlignment="1"/>
    <xf numFmtId="164" fontId="0" fillId="9" borderId="12" xfId="0" applyNumberFormat="1" applyFill="1" applyBorder="1" applyAlignment="1"/>
    <xf numFmtId="164" fontId="0" fillId="3" borderId="12" xfId="0" applyNumberFormat="1" applyFill="1" applyBorder="1" applyAlignment="1"/>
    <xf numFmtId="164" fontId="0" fillId="10" borderId="12" xfId="0" applyNumberFormat="1" applyFill="1" applyBorder="1" applyAlignment="1"/>
    <xf numFmtId="164" fontId="4" fillId="5" borderId="2" xfId="0" applyNumberFormat="1" applyFont="1" applyFill="1" applyBorder="1" applyAlignment="1">
      <alignment horizontal="right" vertical="top"/>
    </xf>
    <xf numFmtId="164" fontId="2" fillId="0" borderId="13" xfId="0" applyNumberFormat="1" applyFont="1" applyBorder="1"/>
    <xf numFmtId="164" fontId="4" fillId="5" borderId="14" xfId="0" applyNumberFormat="1" applyFont="1" applyFill="1" applyBorder="1" applyAlignment="1">
      <alignment horizontal="right" vertical="top"/>
    </xf>
    <xf numFmtId="164" fontId="4" fillId="5" borderId="15" xfId="0" applyNumberFormat="1" applyFont="1" applyFill="1" applyBorder="1" applyAlignment="1">
      <alignment horizontal="right" vertical="top"/>
    </xf>
    <xf numFmtId="164" fontId="0" fillId="0" borderId="14" xfId="0" applyNumberFormat="1" applyBorder="1" applyAlignment="1"/>
    <xf numFmtId="164" fontId="0" fillId="0" borderId="15" xfId="0" applyNumberFormat="1" applyBorder="1" applyAlignment="1"/>
    <xf numFmtId="164" fontId="0" fillId="0" borderId="16" xfId="0" applyNumberFormat="1" applyBorder="1" applyAlignment="1"/>
    <xf numFmtId="164" fontId="2" fillId="7" borderId="0" xfId="0" applyNumberFormat="1" applyFont="1" applyFill="1" applyAlignment="1"/>
    <xf numFmtId="164" fontId="2" fillId="0" borderId="3" xfId="0" applyNumberFormat="1" applyFont="1" applyBorder="1" applyAlignment="1">
      <alignment horizontal="center" wrapText="1"/>
    </xf>
    <xf numFmtId="164" fontId="3" fillId="0" borderId="14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76;&#1074;%2006,12,23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9,11,23%20&#1050;&#1048;/&#1076;&#1074;%2029,11,23%20&#1076;&#1085;&#1088;&#1089;&#1095;%20&#1086;&#1090;%20&#1092;&#1080;&#1083;&#1080;&#1072;&#1083;&#107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79;&#1072;&#1082;&#1072;&#1079;&#1072;&#1085;&#1086;-&#1086;&#1090;&#1075;&#1088;&#1091;&#1078;&#1077;&#1085;&#1086;%2030,11,23-06,12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87;&#1088;&#1086;&#1076;&#1072;&#1078;&#1080;%20&#1043;&#1077;&#1088;&#1084;&#1077;&#10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29.11.2023 - 06.12.2023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</row>
        <row r="4">
          <cell r="C4" t="str">
            <v>АКЦИЯ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</row>
        <row r="13">
          <cell r="A13" t="str">
            <v>034  Сосиски Рубленые, Вязанка вискофан МГС, 0.5кг, ПОКОМ</v>
          </cell>
          <cell r="B13" t="str">
            <v>шт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</row>
        <row r="16">
          <cell r="A16" t="str">
            <v>058  Колбаса Докторская Особая ТМ Особый рецепт,  0,5кг, ПОКОМ</v>
          </cell>
          <cell r="B16" t="str">
            <v>шт</v>
          </cell>
        </row>
        <row r="17">
          <cell r="A17" t="str">
            <v>059  Колбаса Докторская по-стародворски  0.5 кг, ПОКОМ</v>
          </cell>
          <cell r="B17" t="str">
            <v>шт</v>
          </cell>
        </row>
        <row r="18">
          <cell r="A18" t="str">
            <v>062  Колбаса Кракушка пряная с сальцем, 0.3кг в/у п/к, БАВАРУШКА ПОКОМ</v>
          </cell>
          <cell r="B18" t="str">
            <v>шт</v>
          </cell>
        </row>
        <row r="19">
          <cell r="A19" t="str">
            <v>064  Колбаса Молочная Дугушка, вектор 0,4 кг, ТМ Стародворье  ПОКОМ</v>
          </cell>
          <cell r="B19" t="str">
            <v>шт</v>
          </cell>
        </row>
        <row r="20">
          <cell r="A20" t="str">
            <v>065  Колбаса Молочная по-стародворски, 0,5кг,ПОКОМ</v>
          </cell>
          <cell r="B20" t="str">
            <v>шт</v>
          </cell>
        </row>
        <row r="21">
          <cell r="A21" t="str">
            <v>079  Колбаса Сервелат Кремлевский,  0.35 кг, ПОКОМ</v>
          </cell>
          <cell r="B21" t="str">
            <v>шт</v>
          </cell>
        </row>
        <row r="22">
          <cell r="A22" t="str">
            <v>083  Колбаса Швейцарская 0,17 кг., ШТ., сырокопченая   ПОКОМ</v>
          </cell>
          <cell r="B22" t="str">
            <v>шт</v>
          </cell>
        </row>
        <row r="23">
          <cell r="A23" t="str">
            <v>096  Сосиски Баварские,  0.42кг,ПОКОМ</v>
          </cell>
          <cell r="B23" t="str">
            <v>шт</v>
          </cell>
          <cell r="C23" t="str">
            <v>бонус_Н</v>
          </cell>
        </row>
        <row r="24">
          <cell r="A24" t="str">
            <v>113  Чипсы сыровяленые из натурального филе, 0,025кг ТМ Ядрена Копоть ПОКОМ</v>
          </cell>
          <cell r="B24" t="str">
            <v>шт</v>
          </cell>
        </row>
        <row r="25">
          <cell r="A25" t="str">
            <v>115  Колбаса Салями Филейбургская зернистая, в/у 0,35 кг срез, БАВАРУШКА ПОКОМ</v>
          </cell>
          <cell r="B25" t="str">
            <v>шт</v>
          </cell>
        </row>
        <row r="26">
          <cell r="A26" t="str">
            <v>116  Колбаса Балыкбурская с копченым балыком, в/у 0,35 кг срез, БАВАРУШКА ПОКОМ</v>
          </cell>
          <cell r="B26" t="str">
            <v>шт</v>
          </cell>
        </row>
        <row r="27">
          <cell r="A27" t="str">
            <v>200  Ветчина Дугушка ТМ Стародворье, вектор в/у    ПОКОМ</v>
          </cell>
          <cell r="B27" t="str">
            <v>кг</v>
          </cell>
          <cell r="C27" t="str">
            <v>Нояб</v>
          </cell>
        </row>
        <row r="28">
          <cell r="A28" t="str">
            <v>201  Ветчина Нежная ТМ Особый рецепт, (2,5кг), ПОКОМ</v>
          </cell>
          <cell r="B28" t="str">
            <v>кг</v>
          </cell>
        </row>
        <row r="29">
          <cell r="A29" t="str">
            <v>217  Колбаса Докторская Дугушка, ВЕС, НЕ ГОСТ, ТМ Стародворье ПОКОМ</v>
          </cell>
          <cell r="B29" t="str">
            <v>кг</v>
          </cell>
          <cell r="C29" t="str">
            <v>Нояб</v>
          </cell>
        </row>
        <row r="30">
          <cell r="A30" t="str">
            <v>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</row>
        <row r="31">
          <cell r="A31" t="str">
            <v>219  Колбаса Докторская Особая ТМ Особый рецепт, ВЕС  ПОКОМ</v>
          </cell>
          <cell r="B31" t="str">
            <v>кг</v>
          </cell>
        </row>
        <row r="32">
          <cell r="A32" t="str">
            <v>222  Колбаса Докторская стародворская, ВЕС, ВсхЗв   ПОКОМ</v>
          </cell>
          <cell r="B32" t="str">
            <v>кг</v>
          </cell>
        </row>
        <row r="33">
          <cell r="A33" t="str">
            <v>223  Колбаса Докторская стародворская, фиброуз ВАКУУМ ВЕС, ТМ Стародворье ПОКОМ</v>
          </cell>
          <cell r="B33" t="str">
            <v>кг</v>
          </cell>
        </row>
        <row r="34">
          <cell r="A34" t="str">
            <v>225  Колбаса Дугушка со шпиком, ВЕС, ТМ Стародворье   ПОКОМ</v>
          </cell>
          <cell r="B34" t="str">
            <v>кг</v>
          </cell>
          <cell r="C34" t="str">
            <v>Нояб</v>
          </cell>
        </row>
        <row r="35">
          <cell r="A35" t="str">
            <v>229  Колбаса Молочная Дугушка, в/у, ВЕС, ТМ Стародворье   ПОКОМ</v>
          </cell>
          <cell r="B35" t="str">
            <v>кг</v>
          </cell>
          <cell r="C35" t="str">
            <v>Нояб</v>
          </cell>
        </row>
        <row r="36">
          <cell r="A36" t="str">
            <v>230  Колбаса Молочная Особая ТМ Особый рецепт, п/а, ВЕС. ПОКОМ</v>
          </cell>
          <cell r="B36" t="str">
            <v>кг</v>
          </cell>
        </row>
        <row r="37">
          <cell r="A37" t="str">
            <v>235  Колбаса Особая ТМ Особый рецепт, ВЕС, ТМ Стародворье ПОКОМ</v>
          </cell>
          <cell r="B37" t="str">
            <v>кг</v>
          </cell>
        </row>
        <row r="38">
          <cell r="A38" t="str">
            <v>236  Колбаса Рубленая ЗАПЕЧ. Дугушка ТМ Стародворье, вектор, в/к    ПОКОМ</v>
          </cell>
          <cell r="B38" t="str">
            <v>кг</v>
          </cell>
          <cell r="C38" t="str">
            <v>Нояб</v>
          </cell>
        </row>
        <row r="39">
          <cell r="A39" t="str">
            <v>239  Колбаса Салями запеч Дугушка, оболочка вектор, ВЕС, ТМ Стародворье  ПОКОМ</v>
          </cell>
          <cell r="B39" t="str">
            <v>кг</v>
          </cell>
          <cell r="C39" t="str">
            <v>Нояб</v>
          </cell>
        </row>
        <row r="40">
          <cell r="A40" t="str">
            <v>242  Колбаса Сервелат ЗАПЕЧ.Дугушка ТМ Стародворье, вектор, в/к     ПОКОМ</v>
          </cell>
          <cell r="B40" t="str">
            <v>кг</v>
          </cell>
          <cell r="C40" t="str">
            <v>Нояб</v>
          </cell>
        </row>
        <row r="41">
          <cell r="A41" t="str">
            <v>248  Сардельки Сочные ТМ Особый рецепт,   ПОКОМ</v>
          </cell>
          <cell r="B41" t="str">
            <v>кг</v>
          </cell>
        </row>
        <row r="42">
          <cell r="A42" t="str">
            <v>250  Сардельки стародворские с говядиной в обол. NDX, ВЕС. ПОКОМ</v>
          </cell>
          <cell r="B42" t="str">
            <v>кг</v>
          </cell>
        </row>
        <row r="43">
          <cell r="A43" t="str">
            <v>254  Сосиски Датские, ВЕС, ТМ КОЛБАСНЫЙ СТАНДАРТ ПОКОМ</v>
          </cell>
          <cell r="B43" t="str">
            <v>кг</v>
          </cell>
        </row>
        <row r="44">
          <cell r="A44" t="str">
            <v>255  Сосиски Молочные для завтрака ТМ Особый рецепт, п/а МГС, ВЕС, ТМ Стародворье  ПОКОМ</v>
          </cell>
          <cell r="B44" t="str">
            <v>кг</v>
          </cell>
        </row>
        <row r="45">
          <cell r="A45" t="str">
            <v>257  Сосиски Молочные оригинальные ТМ Особый рецепт, ВЕС.   ПОКОМ</v>
          </cell>
          <cell r="B45" t="str">
            <v>кг</v>
          </cell>
        </row>
        <row r="46">
          <cell r="A46" t="str">
            <v>263  Шпикачки Стародворские, ВЕС.  ПОКОМ</v>
          </cell>
          <cell r="B46" t="str">
            <v>кг</v>
          </cell>
        </row>
        <row r="47">
          <cell r="A47" t="str">
            <v>265  Колбаса Балыкбургская, ВЕС, ТМ Баварушка  ПОКОМ</v>
          </cell>
          <cell r="B47" t="str">
            <v>кг</v>
          </cell>
        </row>
        <row r="48">
          <cell r="A48" t="str">
            <v>266  Колбаса Филейбургская с сочным окороком, ВЕС, ТМ Баварушка  ПОКОМ</v>
          </cell>
          <cell r="B48" t="str">
            <v>кг</v>
          </cell>
        </row>
        <row r="49">
          <cell r="A49" t="str">
            <v>271  Колбаса Сервелат Левантский ТМ Особый Рецепт, ВЕС. ПОКОМ</v>
          </cell>
          <cell r="B49" t="str">
            <v>кг</v>
          </cell>
        </row>
        <row r="50">
          <cell r="A50" t="str">
            <v>273  Сосиски Сочинки с сочной грудинкой, МГС 0.4кг,   ПОКОМ</v>
          </cell>
          <cell r="B50" t="str">
            <v>шт</v>
          </cell>
          <cell r="C50" t="str">
            <v>Нояб</v>
          </cell>
        </row>
        <row r="51">
          <cell r="A51" t="str">
            <v>276  Колбаса Сливушка ТМ Вязанка в оболочке полиамид 0,45 кг  ПОКОМ</v>
          </cell>
          <cell r="B51" t="str">
            <v>шт</v>
          </cell>
        </row>
        <row r="52">
          <cell r="A52" t="str">
            <v>299 Колбаса Классическая, Вязанка п/а 0,6кг, ПОКОМ</v>
          </cell>
          <cell r="B52" t="str">
            <v>шт</v>
          </cell>
        </row>
        <row r="53">
          <cell r="A53" t="str">
            <v>301  Сосиски Сочинки по-баварски с сыром,  0.4кг, ТМ Стародворье  ПОКОМ</v>
          </cell>
          <cell r="B53" t="str">
            <v>шт</v>
          </cell>
          <cell r="C53" t="str">
            <v>Нояб</v>
          </cell>
        </row>
        <row r="54">
          <cell r="A54" t="str">
            <v>302  Сосиски Сочинки по-баварски,  0.4кг, ТМ Стародворье  ПОКОМ</v>
          </cell>
          <cell r="B54" t="str">
            <v>шт</v>
          </cell>
          <cell r="C54" t="str">
            <v>Нояб</v>
          </cell>
        </row>
        <row r="55">
          <cell r="A55" t="str">
            <v>309  Сосиски Сочинки с сыром 0,4 кг ТМ Стародворье  ПОКОМ</v>
          </cell>
          <cell r="B55" t="str">
            <v>шт</v>
          </cell>
          <cell r="C55" t="str">
            <v>Нояб</v>
          </cell>
        </row>
        <row r="56">
          <cell r="A56" t="str">
            <v>312  Ветчина Филейская ТМ Вязанка ТС Столичная ВЕС  ПОКОМ</v>
          </cell>
          <cell r="B56" t="str">
            <v>кг</v>
          </cell>
          <cell r="C56" t="str">
            <v>Нояб</v>
          </cell>
        </row>
        <row r="57">
          <cell r="A57" t="str">
            <v>313 Колбаса вареная Молокуша ТМ Вязанка в оболочке полиамид. ВЕС  ПОКОМ</v>
          </cell>
          <cell r="B57" t="str">
            <v>кг</v>
          </cell>
          <cell r="C57" t="str">
            <v>Нояб</v>
          </cell>
        </row>
        <row r="58">
          <cell r="A58" t="str">
            <v>314 Колбаса вареная Филейская ТМ Вязанка ТС Классическая в оболочке полиамид.  ПОКОМ</v>
          </cell>
          <cell r="B58" t="str">
            <v>кг</v>
          </cell>
          <cell r="C58" t="str">
            <v>Нояб</v>
          </cell>
        </row>
        <row r="59">
          <cell r="A59" t="str">
            <v>318 Сосиски Датские ТМ Зареченские колбасы ТС Зареченские п полиамид в модифициров  ПОКОМ</v>
          </cell>
          <cell r="B59" t="str">
            <v>кг</v>
          </cell>
        </row>
        <row r="60">
          <cell r="A60" t="str">
            <v>320  Сосиски Сочинки с сочным окороком 0,4 кг ТМ Стародворье  ПОКОМ</v>
          </cell>
          <cell r="B60" t="str">
            <v>шт</v>
          </cell>
          <cell r="C60" t="str">
            <v>Нояб</v>
          </cell>
        </row>
        <row r="61">
          <cell r="A61" t="str">
            <v>321 Сосиски Сочинки по-баварски с сыром ТМ Стародворье в оболочке  ПОКОМ</v>
          </cell>
          <cell r="B61" t="str">
            <v>кг</v>
          </cell>
        </row>
        <row r="62">
          <cell r="A62" t="str">
            <v>323 Колбаса варенокопченая Балыкбургская рубленая ТМ Баварушка срез 0,35 кг   ПОКОМ</v>
          </cell>
          <cell r="B62" t="str">
            <v>шт</v>
          </cell>
        </row>
        <row r="63">
          <cell r="A63" t="str">
            <v>343 Колбаса Докторская оригинальная ТМ Особый рецепт в оболочке полиамид 0,4 кг.  ПОКОМ</v>
          </cell>
          <cell r="B63" t="str">
            <v>шт</v>
          </cell>
        </row>
        <row r="64">
          <cell r="A64" t="str">
            <v>346 Колбаса Сервелат Филейбургский с копченой грудинкой ТМ Баварушка в оболов/у 0,35 кг срез  ПОКОМ</v>
          </cell>
          <cell r="B64" t="str">
            <v>шт</v>
          </cell>
        </row>
        <row r="65">
          <cell r="A65" t="str">
            <v>347 Паштет печеночный со сливочным маслом ТМ Стародворье ламистер 0,1 кг. Консервы   ПОКОМ</v>
          </cell>
          <cell r="B65" t="str">
            <v>шт</v>
          </cell>
        </row>
        <row r="66">
          <cell r="A66" t="str">
            <v>352  Сардельки Сочинки с сыром 0,4 кг ТМ Стародворье   ПОКОМ</v>
          </cell>
          <cell r="B66" t="str">
            <v>шт</v>
          </cell>
          <cell r="C66" t="str">
            <v>Нояб</v>
          </cell>
        </row>
        <row r="67">
          <cell r="A67" t="str">
            <v>355 Сос Молочные для завтрака ОР полиамид мгс 0,4 кг НД СК  ПОКОМ</v>
          </cell>
          <cell r="B67" t="str">
            <v>шт</v>
          </cell>
        </row>
        <row r="68">
          <cell r="A68" t="str">
            <v>360 Колбаса варено-копченая  Сервелат Левантский ТМ Особый Рецепт  0,35 кг  ПОКОМ</v>
          </cell>
          <cell r="B68" t="str">
            <v>шт</v>
          </cell>
        </row>
        <row r="69">
          <cell r="A69" t="str">
            <v>365 Колбаса Балыковая ТМ Стародворские колбасы ТС Вязанка в вак  ПОКОМ</v>
          </cell>
          <cell r="B69" t="str">
            <v>кг</v>
          </cell>
        </row>
        <row r="70">
          <cell r="A70" t="str">
            <v>369 Колбаса Сливушка ТМ Вязанка в оболочке полиамид вес.  ПОКОМ</v>
          </cell>
          <cell r="B70" t="str">
            <v>кг</v>
          </cell>
          <cell r="C70" t="str">
            <v>Нояб</v>
          </cell>
        </row>
        <row r="71">
          <cell r="A71" t="str">
            <v>370 Ветчина Сливушка с индейкой ТМ Вязанка в оболочке полиамид.</v>
          </cell>
          <cell r="B71" t="str">
            <v>кг</v>
          </cell>
          <cell r="C71" t="str">
            <v>Нояб</v>
          </cell>
        </row>
        <row r="72">
          <cell r="A72" t="str">
            <v>371  Сосиски Сочинки Молочные 0,4 кг ТМ Стародворье  ПОКОМ</v>
          </cell>
          <cell r="B72" t="str">
            <v>шт</v>
          </cell>
          <cell r="C72" t="str">
            <v>нет</v>
          </cell>
        </row>
        <row r="73">
          <cell r="A73" t="str">
            <v>372  Сосиски Сочинки Сливочные 0,4 кг ТМ Стародворье  ПОКОМ</v>
          </cell>
          <cell r="B73" t="str">
            <v>шт</v>
          </cell>
          <cell r="C73" t="str">
            <v>Нояб</v>
          </cell>
        </row>
        <row r="74">
          <cell r="A74" t="str">
            <v>381  Сардельки Сочинки 0,4кг ТМ Стародворье  ПОКОМ</v>
          </cell>
          <cell r="B74" t="str">
            <v>шт</v>
          </cell>
          <cell r="C74" t="str">
            <v>Нояб</v>
          </cell>
        </row>
        <row r="75">
          <cell r="A75" t="str">
            <v>383 Колбаса Сочинка по-европейски с сочной грудиной ТМ Стародворье в оболочке фиброуз в ва  Поком</v>
          </cell>
          <cell r="B75" t="str">
            <v>кг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B76" t="str">
            <v>кг</v>
          </cell>
        </row>
        <row r="77">
          <cell r="A77" t="str">
            <v>389 Колбаса вареная Мусульманская Халяль ТМ Вязанка Халяль оболочка вектор 0,4 кг АК.  Поком</v>
          </cell>
          <cell r="B77" t="str">
            <v>шт</v>
          </cell>
        </row>
        <row r="78">
          <cell r="A78" t="str">
            <v>390 Сосиски Восточные Халяль ТМ Вязанка в оболочке полиамид в вакуумной упаковке 0,33 кг  Поком</v>
          </cell>
          <cell r="B78" t="str">
            <v>шт</v>
          </cell>
        </row>
        <row r="79">
          <cell r="A79" t="str">
            <v>405 Ветчины пастеризованная «Нежная с филе» Фикс.вес 0,4 п/а ТМ «Особый рецепт»  Поком</v>
          </cell>
          <cell r="B79" t="str">
            <v>шт</v>
          </cell>
        </row>
        <row r="80">
          <cell r="A80" t="str">
            <v>406 Ветчины Сливушка с индейкой Вязанка Фикс.вес 0,4 П/а Вязанка  Поком</v>
          </cell>
          <cell r="B80" t="str">
            <v>шт</v>
          </cell>
        </row>
        <row r="81">
          <cell r="A81" t="str">
            <v>408 Вареные колбасы Сливушка Вязанка Фикс.вес 0,375 П/а Вязанка  Поком</v>
          </cell>
          <cell r="B81" t="str">
            <v>шт</v>
          </cell>
        </row>
        <row r="82">
          <cell r="A82" t="str">
            <v>409 Вареные колбасы Молокуша Вязанка Фикс.вес 0,4 п/а Вязанка  Поком</v>
          </cell>
          <cell r="B82" t="str">
            <v>шт</v>
          </cell>
        </row>
        <row r="83">
          <cell r="A83" t="str">
            <v>410 В/к колбасы Сервелат Запекуша с говядиной Вязанка Весовые П/а Вязанка  Поком</v>
          </cell>
          <cell r="B83" t="str">
            <v>кг</v>
          </cell>
        </row>
        <row r="84">
          <cell r="A84" t="str">
            <v>411 Вареные колбасы «Муромская» Весовой п/а ТМ «Зареченские»  Поком</v>
          </cell>
          <cell r="B84" t="str">
            <v>кг</v>
          </cell>
        </row>
        <row r="85">
          <cell r="A85" t="str">
            <v>412 Вареные колбасы «Молочная с нежным филе» Фикс.вес 0,4 кг п/а ТМ «Особый рецепт»  Поком</v>
          </cell>
          <cell r="B85" t="str">
            <v>шт</v>
          </cell>
        </row>
        <row r="86">
          <cell r="A86" t="str">
            <v>413 Вареные колбасы пастеризованн «Стародворская без шпика» Фикс.вес 0,4 п/а ТМ «Стародворье»  Поком</v>
          </cell>
          <cell r="B86" t="str">
            <v>шт</v>
          </cell>
        </row>
        <row r="87">
          <cell r="A87" t="str">
            <v>415 Вареные колбасы Докторская ГОСТ Золоченная в печи Весовые ц/о в/у Стародворье  Поком</v>
          </cell>
          <cell r="B87" t="str">
            <v>кг</v>
          </cell>
        </row>
        <row r="88">
          <cell r="A88" t="str">
            <v>416 Вареные колбасы Докторская стародворская Золоченная в печи Весовые ц/о в/у Стародворье  Поком</v>
          </cell>
          <cell r="B88" t="str">
            <v>кг</v>
          </cell>
        </row>
        <row r="89">
          <cell r="A89" t="str">
            <v>417 П/к колбасы «Сочинка рубленая с сочным окороком» Весовой фиброуз ТМ «Стародворье»  Поком</v>
          </cell>
          <cell r="B89" t="str">
            <v>кг</v>
          </cell>
        </row>
        <row r="90">
          <cell r="A90" t="str">
            <v>418 С/к колбасы Мини-салями во вкусом бекона Ядрена копоть Фикс.вес 0,05 б/о Ядрена копоть  Поком</v>
          </cell>
          <cell r="B90" t="str">
            <v>шт</v>
          </cell>
        </row>
        <row r="91">
          <cell r="A91" t="str">
            <v>419 Паштеты «Любительский ГОСТ» Фикс.вес 0,1 ТМ «Стародворье»  Поком</v>
          </cell>
          <cell r="B91" t="str">
            <v>шт</v>
          </cell>
        </row>
        <row r="92">
          <cell r="A92" t="str">
            <v>420 Паштеты «Печеночный с морковью ГОСТ» Фикс.вес 0,1 ТМ «Стародворье»  Поком</v>
          </cell>
          <cell r="B92" t="str">
            <v>шт</v>
          </cell>
        </row>
        <row r="93">
          <cell r="A93" t="str">
            <v>421 Сардельки Сливушки #минидельки ТМ Вязанка айпил мгс ф/в 0,33 кг  Поком</v>
          </cell>
          <cell r="B93" t="str">
            <v>шт</v>
          </cell>
        </row>
        <row r="94">
          <cell r="A94" t="str">
            <v>422 Сардельки «Сливушки с сыром #минидельки» ф/в 0,33 айпил ТМ «Вязанка»  Поком</v>
          </cell>
          <cell r="B94" t="str">
            <v>шт</v>
          </cell>
        </row>
        <row r="95">
          <cell r="A95" t="str">
            <v>423 Сосиски «Сливушки с сыром» ф/в 0,3 п/а ТМ «Вязанка»  Поком</v>
          </cell>
          <cell r="B95" t="str">
            <v>шт</v>
          </cell>
        </row>
        <row r="96">
          <cell r="A96" t="str">
            <v>424 Сосиски Сливочные Вязанка Сливушки Весовые П/а мгс Вязанка  Поком</v>
          </cell>
          <cell r="B96" t="str">
            <v>кг</v>
          </cell>
        </row>
        <row r="97">
          <cell r="A97" t="str">
            <v>425 Сосиски «Сочные без свинины» Весовые ТМ «Особый рецепт» 1,3 кг  Поком</v>
          </cell>
          <cell r="B97" t="str">
            <v>кг</v>
          </cell>
        </row>
        <row r="98">
          <cell r="A98" t="str">
            <v>427 Колбаса вареная Молокуша ТМ Вязанка в оболочке полиамид 0,4 кг.  Поком</v>
          </cell>
          <cell r="B98" t="str">
            <v>шт</v>
          </cell>
        </row>
        <row r="99">
          <cell r="A99" t="str">
            <v>439 Колбаса Баварушка 130г Балыкбургская с мраморным балыком с/в  Поком</v>
          </cell>
          <cell r="B99" t="str">
            <v>шт</v>
          </cell>
        </row>
        <row r="100">
          <cell r="A100" t="str">
            <v>440 Колбаса Стародворье 450г Сочинка с сочным окороком вар  Поком</v>
          </cell>
          <cell r="B100" t="str">
            <v>шт</v>
          </cell>
        </row>
        <row r="101">
          <cell r="A101" t="str">
            <v>441 Колбаса Стародворье Докторская стародворская Бордо вар п/а вес  Поком</v>
          </cell>
          <cell r="B101" t="str">
            <v>кг</v>
          </cell>
        </row>
        <row r="102">
          <cell r="A102" t="str">
            <v>442 Сосиски Вязанка 450г Молокуши Молочные газ/ср  Поком</v>
          </cell>
          <cell r="B102" t="str">
            <v>шт</v>
          </cell>
        </row>
        <row r="103">
          <cell r="A103" t="str">
            <v>443 Сосиски Вязанка 450г Сливушки Сливочные газ/ср  Поком</v>
          </cell>
          <cell r="B103" t="str">
            <v>шт</v>
          </cell>
        </row>
        <row r="104">
          <cell r="A104" t="str">
            <v>444 Сосиски Вязанка Молокуши вес  Поком</v>
          </cell>
          <cell r="B104" t="str">
            <v>кг</v>
          </cell>
        </row>
        <row r="105">
          <cell r="A105" t="str">
            <v>445 Сосиски Стародворье Сочинки Молочные п/а вес  Поком</v>
          </cell>
          <cell r="B105" t="str">
            <v>кг</v>
          </cell>
        </row>
        <row r="106">
          <cell r="A106" t="str">
            <v>446 Сосиски Баварские с сыром 0,35 кг. ТМ Стародворье в оболочке айпил в модифи газовой среде  Поком</v>
          </cell>
          <cell r="B106" t="str">
            <v>шт</v>
          </cell>
        </row>
        <row r="107">
          <cell r="A107" t="str">
            <v>БОНУС_096  Сосиски Баварские,  0.42кг,ПОКОМ</v>
          </cell>
          <cell r="B107" t="str">
            <v>шт</v>
          </cell>
        </row>
        <row r="108">
          <cell r="A108" t="str">
            <v>БОНУС_229  Колбаса Молочная Дугушка, в/у, ВЕС, ТМ Стародворье   ПОКОМ</v>
          </cell>
          <cell r="B108" t="str">
            <v>кг</v>
          </cell>
        </row>
        <row r="109">
          <cell r="A109" t="str">
            <v>БОНУС_314 Колбаса вареная Филейская ТМ Вязанка ТС Классическая в оболочке полиамид.  ПОКОМ</v>
          </cell>
          <cell r="B109" t="str">
            <v>кг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22.11.2023 - 29.11.2023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</v>
          </cell>
          <cell r="R3" t="str">
            <v>заказ</v>
          </cell>
          <cell r="S3" t="str">
            <v>заказ</v>
          </cell>
          <cell r="T3" t="str">
            <v xml:space="preserve">ЗАКАЗ </v>
          </cell>
          <cell r="V3" t="str">
            <v>запас</v>
          </cell>
          <cell r="W3" t="str">
            <v>запас без заказа</v>
          </cell>
          <cell r="X3" t="str">
            <v>ср 08,11</v>
          </cell>
          <cell r="Y3" t="str">
            <v>ср 15,11</v>
          </cell>
          <cell r="Z3" t="str">
            <v>ср 22,11</v>
          </cell>
          <cell r="AA3" t="str">
            <v>коментарий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M4" t="str">
            <v>Гермес</v>
          </cell>
          <cell r="N4" t="str">
            <v>в дороге</v>
          </cell>
          <cell r="R4" t="str">
            <v>усредн.</v>
          </cell>
          <cell r="S4" t="str">
            <v>усредн.</v>
          </cell>
          <cell r="T4" t="str">
            <v>от филиала</v>
          </cell>
          <cell r="U4" t="str">
            <v>комментарий филиала</v>
          </cell>
        </row>
        <row r="5">
          <cell r="F5">
            <v>29383.030000000006</v>
          </cell>
          <cell r="G5">
            <v>22903.206999999991</v>
          </cell>
          <cell r="J5">
            <v>30828.916000000005</v>
          </cell>
          <cell r="K5">
            <v>-1445.8860000000002</v>
          </cell>
          <cell r="L5">
            <v>19413.076000000001</v>
          </cell>
          <cell r="M5">
            <v>9969.9539999999997</v>
          </cell>
          <cell r="N5">
            <v>14067</v>
          </cell>
          <cell r="O5">
            <v>7930</v>
          </cell>
          <cell r="P5">
            <v>3882.6152000000002</v>
          </cell>
          <cell r="Q5">
            <v>16586.9712</v>
          </cell>
          <cell r="R5">
            <v>7950.9785999999995</v>
          </cell>
          <cell r="S5">
            <v>8800</v>
          </cell>
          <cell r="T5">
            <v>16233</v>
          </cell>
          <cell r="X5">
            <v>4622.4435999999996</v>
          </cell>
          <cell r="Y5">
            <v>3963.9957999999988</v>
          </cell>
          <cell r="Z5">
            <v>5130.6399999999994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204.369</v>
          </cell>
          <cell r="E6">
            <v>142.18</v>
          </cell>
          <cell r="F6">
            <v>151.57400000000001</v>
          </cell>
          <cell r="G6">
            <v>162.81</v>
          </cell>
          <cell r="H6">
            <v>1</v>
          </cell>
          <cell r="I6">
            <v>50</v>
          </cell>
          <cell r="J6">
            <v>147</v>
          </cell>
          <cell r="K6">
            <v>4.5740000000000123</v>
          </cell>
          <cell r="L6">
            <v>151.57400000000001</v>
          </cell>
          <cell r="N6">
            <v>0</v>
          </cell>
          <cell r="O6">
            <v>0</v>
          </cell>
          <cell r="P6">
            <v>30.314800000000002</v>
          </cell>
          <cell r="Q6">
            <v>231.2824</v>
          </cell>
          <cell r="R6">
            <v>231.2824</v>
          </cell>
          <cell r="T6">
            <v>231</v>
          </cell>
          <cell r="V6">
            <v>13</v>
          </cell>
          <cell r="W6">
            <v>5.3706440418541437</v>
          </cell>
          <cell r="X6">
            <v>20.715399999999999</v>
          </cell>
          <cell r="Y6">
            <v>37.866799999999998</v>
          </cell>
          <cell r="Z6">
            <v>25.882600000000004</v>
          </cell>
        </row>
        <row r="7">
          <cell r="A7" t="str">
            <v>011  Колбаса Салями Финская, Вязанка фиброуз в/у, ПОКОМ</v>
          </cell>
          <cell r="B7" t="str">
            <v>кг</v>
          </cell>
          <cell r="E7">
            <v>2.8420000000000001</v>
          </cell>
          <cell r="G7">
            <v>2.8420000000000001</v>
          </cell>
          <cell r="H7">
            <v>0</v>
          </cell>
          <cell r="I7" t="e">
            <v>#N/A</v>
          </cell>
          <cell r="K7">
            <v>0</v>
          </cell>
          <cell r="L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V7" t="e">
            <v>#DIV/0!</v>
          </cell>
          <cell r="W7" t="e">
            <v>#DIV/0!</v>
          </cell>
          <cell r="X7">
            <v>0</v>
          </cell>
          <cell r="Y7">
            <v>0</v>
          </cell>
          <cell r="Z7">
            <v>0</v>
          </cell>
        </row>
        <row r="8">
          <cell r="A8" t="str">
            <v>012  Колбаса Сервелат Столичный, Вязанка фиброуз в/у, ПОКОМ</v>
          </cell>
          <cell r="B8" t="str">
            <v>кг</v>
          </cell>
          <cell r="E8">
            <v>66.688999999999993</v>
          </cell>
          <cell r="F8">
            <v>11.275</v>
          </cell>
          <cell r="G8">
            <v>55.414000000000001</v>
          </cell>
          <cell r="H8">
            <v>0</v>
          </cell>
          <cell r="I8" t="e">
            <v>#N/A</v>
          </cell>
          <cell r="J8">
            <v>10</v>
          </cell>
          <cell r="K8">
            <v>1.2750000000000004</v>
          </cell>
          <cell r="L8">
            <v>11.275</v>
          </cell>
          <cell r="N8">
            <v>0</v>
          </cell>
          <cell r="O8">
            <v>0</v>
          </cell>
          <cell r="P8">
            <v>2.2549999999999999</v>
          </cell>
          <cell r="R8">
            <v>0</v>
          </cell>
          <cell r="V8">
            <v>24.573835920177384</v>
          </cell>
          <cell r="W8">
            <v>24.573835920177384</v>
          </cell>
          <cell r="X8">
            <v>0</v>
          </cell>
          <cell r="Y8">
            <v>0</v>
          </cell>
          <cell r="Z8">
            <v>0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D9">
            <v>270.02800000000002</v>
          </cell>
          <cell r="E9">
            <v>256.35399999999998</v>
          </cell>
          <cell r="F9">
            <v>157.14699999999999</v>
          </cell>
          <cell r="G9">
            <v>326.16500000000002</v>
          </cell>
          <cell r="H9">
            <v>1</v>
          </cell>
          <cell r="I9">
            <v>45</v>
          </cell>
          <cell r="J9">
            <v>143.9</v>
          </cell>
          <cell r="K9">
            <v>13.246999999999986</v>
          </cell>
          <cell r="L9">
            <v>157.14699999999999</v>
          </cell>
          <cell r="N9">
            <v>150</v>
          </cell>
          <cell r="O9">
            <v>0</v>
          </cell>
          <cell r="P9">
            <v>31.429399999999998</v>
          </cell>
          <cell r="R9">
            <v>0</v>
          </cell>
          <cell r="V9">
            <v>15.150305128319346</v>
          </cell>
          <cell r="W9">
            <v>15.150305128319346</v>
          </cell>
          <cell r="X9">
            <v>42.457999999999998</v>
          </cell>
          <cell r="Y9">
            <v>21.405000000000001</v>
          </cell>
          <cell r="Z9">
            <v>50.202199999999998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D10">
            <v>310.36200000000002</v>
          </cell>
          <cell r="E10">
            <v>288.79000000000002</v>
          </cell>
          <cell r="F10">
            <v>277.49900000000002</v>
          </cell>
          <cell r="G10">
            <v>243.721</v>
          </cell>
          <cell r="H10">
            <v>1</v>
          </cell>
          <cell r="I10">
            <v>45</v>
          </cell>
          <cell r="J10">
            <v>265.14600000000002</v>
          </cell>
          <cell r="K10">
            <v>12.353000000000009</v>
          </cell>
          <cell r="L10">
            <v>277.49900000000002</v>
          </cell>
          <cell r="N10">
            <v>200</v>
          </cell>
          <cell r="O10">
            <v>0</v>
          </cell>
          <cell r="P10">
            <v>55.499800000000008</v>
          </cell>
          <cell r="Q10">
            <v>277.77640000000008</v>
          </cell>
          <cell r="R10">
            <v>277.77640000000008</v>
          </cell>
          <cell r="T10">
            <v>278</v>
          </cell>
          <cell r="V10">
            <v>13</v>
          </cell>
          <cell r="W10">
            <v>7.9950017837902108</v>
          </cell>
          <cell r="X10">
            <v>56.1952</v>
          </cell>
          <cell r="Y10">
            <v>54.772199999999998</v>
          </cell>
          <cell r="Z10">
            <v>59.733799999999995</v>
          </cell>
        </row>
        <row r="11">
          <cell r="A11" t="str">
            <v>018  Сосиски Рубленые, Вязанка вискофан  ВЕС.ПОКОМ</v>
          </cell>
          <cell r="B11" t="str">
            <v>кг</v>
          </cell>
          <cell r="D11">
            <v>61.871000000000002</v>
          </cell>
          <cell r="E11">
            <v>47.542999999999999</v>
          </cell>
          <cell r="F11">
            <v>14.912000000000001</v>
          </cell>
          <cell r="G11">
            <v>94.501999999999995</v>
          </cell>
          <cell r="H11">
            <v>0</v>
          </cell>
          <cell r="I11" t="e">
            <v>#N/A</v>
          </cell>
          <cell r="J11">
            <v>15.25</v>
          </cell>
          <cell r="K11">
            <v>-0.33799999999999919</v>
          </cell>
          <cell r="L11">
            <v>14.912000000000001</v>
          </cell>
          <cell r="N11">
            <v>0</v>
          </cell>
          <cell r="O11">
            <v>0</v>
          </cell>
          <cell r="P11">
            <v>2.9824000000000002</v>
          </cell>
          <cell r="R11">
            <v>0</v>
          </cell>
          <cell r="V11">
            <v>31.686561158798281</v>
          </cell>
          <cell r="W11">
            <v>31.686561158798281</v>
          </cell>
          <cell r="X11">
            <v>0</v>
          </cell>
          <cell r="Y11">
            <v>0</v>
          </cell>
          <cell r="Z11">
            <v>0</v>
          </cell>
          <cell r="AA11" t="str">
            <v>необходимо увеличить продажи</v>
          </cell>
        </row>
        <row r="12">
          <cell r="A12" t="str">
            <v>022  Колбаса Вязанка со шпиком, вектор 0,5кг, ПОКОМ</v>
          </cell>
          <cell r="B12" t="str">
            <v>шт</v>
          </cell>
          <cell r="E12">
            <v>24</v>
          </cell>
          <cell r="F12">
            <v>4</v>
          </cell>
          <cell r="G12">
            <v>20</v>
          </cell>
          <cell r="H12">
            <v>0</v>
          </cell>
          <cell r="I12" t="e">
            <v>#N/A</v>
          </cell>
          <cell r="J12">
            <v>4</v>
          </cell>
          <cell r="K12">
            <v>0</v>
          </cell>
          <cell r="L12">
            <v>4</v>
          </cell>
          <cell r="N12">
            <v>0</v>
          </cell>
          <cell r="O12">
            <v>0</v>
          </cell>
          <cell r="P12">
            <v>0.8</v>
          </cell>
          <cell r="R12">
            <v>0</v>
          </cell>
          <cell r="V12">
            <v>25</v>
          </cell>
          <cell r="W12">
            <v>25</v>
          </cell>
          <cell r="X12">
            <v>0</v>
          </cell>
          <cell r="Y12">
            <v>0</v>
          </cell>
          <cell r="Z12">
            <v>0</v>
          </cell>
          <cell r="AA12" t="str">
            <v>необходимо увеличить продажи</v>
          </cell>
        </row>
        <row r="13">
          <cell r="A13" t="str">
            <v>023  Колбаса Докторская ГОСТ, Вязанка вектор, 0,4 кг, ПОКОМ</v>
          </cell>
          <cell r="B13" t="str">
            <v>шт</v>
          </cell>
          <cell r="D13">
            <v>92</v>
          </cell>
          <cell r="E13">
            <v>11</v>
          </cell>
          <cell r="F13">
            <v>43</v>
          </cell>
          <cell r="G13">
            <v>52</v>
          </cell>
          <cell r="H13">
            <v>0.4</v>
          </cell>
          <cell r="I13">
            <v>50</v>
          </cell>
          <cell r="J13">
            <v>43</v>
          </cell>
          <cell r="K13">
            <v>0</v>
          </cell>
          <cell r="L13">
            <v>43</v>
          </cell>
          <cell r="N13">
            <v>0</v>
          </cell>
          <cell r="O13">
            <v>0</v>
          </cell>
          <cell r="P13">
            <v>8.6</v>
          </cell>
          <cell r="Q13">
            <v>59.8</v>
          </cell>
          <cell r="R13">
            <v>59.8</v>
          </cell>
          <cell r="T13">
            <v>60</v>
          </cell>
          <cell r="V13">
            <v>13</v>
          </cell>
          <cell r="W13">
            <v>6.0465116279069768</v>
          </cell>
          <cell r="X13">
            <v>11.8</v>
          </cell>
          <cell r="Y13">
            <v>7.4</v>
          </cell>
          <cell r="Z13">
            <v>6.2</v>
          </cell>
        </row>
        <row r="14">
          <cell r="A14" t="str">
            <v>029  Сосиски Венские, Вязанка NDX МГС, 0.5кг, ПОКОМ</v>
          </cell>
          <cell r="B14" t="str">
            <v>шт</v>
          </cell>
          <cell r="E14">
            <v>180</v>
          </cell>
          <cell r="F14">
            <v>180</v>
          </cell>
          <cell r="H14">
            <v>0</v>
          </cell>
          <cell r="I14">
            <v>31</v>
          </cell>
          <cell r="J14">
            <v>180</v>
          </cell>
          <cell r="K14">
            <v>0</v>
          </cell>
          <cell r="L14">
            <v>0</v>
          </cell>
          <cell r="M14">
            <v>180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V14" t="e">
            <v>#DIV/0!</v>
          </cell>
          <cell r="W14" t="e">
            <v>#DIV/0!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030  Сосиски Вязанка Молочные, Вязанка вискофан МГС, 0.45кг, ПОКОМ</v>
          </cell>
          <cell r="B15" t="str">
            <v>шт</v>
          </cell>
          <cell r="D15">
            <v>220</v>
          </cell>
          <cell r="E15">
            <v>264</v>
          </cell>
          <cell r="F15">
            <v>227</v>
          </cell>
          <cell r="G15">
            <v>208</v>
          </cell>
          <cell r="H15">
            <v>0.45</v>
          </cell>
          <cell r="I15">
            <v>45</v>
          </cell>
          <cell r="J15">
            <v>234</v>
          </cell>
          <cell r="K15">
            <v>-7</v>
          </cell>
          <cell r="L15">
            <v>227</v>
          </cell>
          <cell r="N15">
            <v>210</v>
          </cell>
          <cell r="O15">
            <v>0</v>
          </cell>
          <cell r="P15">
            <v>45.4</v>
          </cell>
          <cell r="Q15">
            <v>172.19999999999993</v>
          </cell>
          <cell r="R15">
            <v>172.19999999999993</v>
          </cell>
          <cell r="T15">
            <v>172</v>
          </cell>
          <cell r="V15">
            <v>12.999999999999998</v>
          </cell>
          <cell r="W15">
            <v>9.2070484581497798</v>
          </cell>
          <cell r="X15">
            <v>54.4</v>
          </cell>
          <cell r="Y15">
            <v>48.8</v>
          </cell>
          <cell r="Z15">
            <v>56.4</v>
          </cell>
        </row>
        <row r="16">
          <cell r="A16" t="str">
            <v>032  Сосиски Вязанка Сливочные, Вязанка амицел МГС, 0.45кг, ПОКОМ</v>
          </cell>
          <cell r="B16" t="str">
            <v>шт</v>
          </cell>
          <cell r="D16">
            <v>520</v>
          </cell>
          <cell r="E16">
            <v>409</v>
          </cell>
          <cell r="F16">
            <v>457</v>
          </cell>
          <cell r="G16">
            <v>411</v>
          </cell>
          <cell r="H16">
            <v>0.45</v>
          </cell>
          <cell r="I16">
            <v>45</v>
          </cell>
          <cell r="J16">
            <v>458</v>
          </cell>
          <cell r="K16">
            <v>-1</v>
          </cell>
          <cell r="L16">
            <v>457</v>
          </cell>
          <cell r="N16">
            <v>205</v>
          </cell>
          <cell r="O16">
            <v>0</v>
          </cell>
          <cell r="P16">
            <v>91.4</v>
          </cell>
          <cell r="Q16">
            <v>572.20000000000005</v>
          </cell>
          <cell r="R16">
            <v>572.20000000000005</v>
          </cell>
          <cell r="T16">
            <v>572</v>
          </cell>
          <cell r="V16">
            <v>13</v>
          </cell>
          <cell r="W16">
            <v>6.7396061269146603</v>
          </cell>
          <cell r="X16">
            <v>84.8</v>
          </cell>
          <cell r="Y16">
            <v>74</v>
          </cell>
          <cell r="Z16">
            <v>83.2</v>
          </cell>
        </row>
        <row r="17">
          <cell r="A17" t="str">
            <v>034  Сосиски Рубленые, Вязанка вискофан МГС, 0.5кг, ПОКОМ</v>
          </cell>
          <cell r="B17" t="str">
            <v>шт</v>
          </cell>
          <cell r="E17">
            <v>51</v>
          </cell>
          <cell r="G17">
            <v>51</v>
          </cell>
          <cell r="H17">
            <v>0</v>
          </cell>
          <cell r="I17" t="e">
            <v>#N/A</v>
          </cell>
          <cell r="J17">
            <v>13</v>
          </cell>
          <cell r="K17">
            <v>-13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V17" t="e">
            <v>#DIV/0!</v>
          </cell>
          <cell r="W17" t="e">
            <v>#DIV/0!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036  Колбаса Сервелат Запекуша с сочным окороком, Вязанка 0,35кг,  ПОКОМ</v>
          </cell>
          <cell r="B18" t="str">
            <v>шт</v>
          </cell>
          <cell r="D18">
            <v>12</v>
          </cell>
          <cell r="F18">
            <v>-5</v>
          </cell>
          <cell r="G18">
            <v>12</v>
          </cell>
          <cell r="H18">
            <v>0.35</v>
          </cell>
          <cell r="I18">
            <v>45</v>
          </cell>
          <cell r="J18">
            <v>6</v>
          </cell>
          <cell r="K18">
            <v>-11</v>
          </cell>
          <cell r="L18">
            <v>-5</v>
          </cell>
          <cell r="N18">
            <v>0</v>
          </cell>
          <cell r="O18">
            <v>0</v>
          </cell>
          <cell r="P18">
            <v>-1</v>
          </cell>
          <cell r="R18">
            <v>0</v>
          </cell>
          <cell r="V18">
            <v>-12</v>
          </cell>
          <cell r="W18">
            <v>-12</v>
          </cell>
          <cell r="X18">
            <v>0</v>
          </cell>
          <cell r="Y18">
            <v>-0.2</v>
          </cell>
          <cell r="Z18">
            <v>0</v>
          </cell>
        </row>
        <row r="19">
          <cell r="A19" t="str">
            <v>043  Ветчина Нежная ТМ Особый рецепт, п/а, 0,4кг    ПОКОМ</v>
          </cell>
          <cell r="B19" t="str">
            <v>шт</v>
          </cell>
          <cell r="D19">
            <v>150</v>
          </cell>
          <cell r="E19">
            <v>273</v>
          </cell>
          <cell r="F19">
            <v>238.00399999999999</v>
          </cell>
          <cell r="G19">
            <v>180.99600000000001</v>
          </cell>
          <cell r="H19">
            <v>0</v>
          </cell>
          <cell r="I19">
            <v>50</v>
          </cell>
          <cell r="J19">
            <v>240</v>
          </cell>
          <cell r="K19">
            <v>-1.9960000000000093</v>
          </cell>
          <cell r="L19">
            <v>18.003999999999991</v>
          </cell>
          <cell r="M19">
            <v>220</v>
          </cell>
          <cell r="N19">
            <v>0</v>
          </cell>
          <cell r="O19">
            <v>0</v>
          </cell>
          <cell r="P19">
            <v>3.6007999999999982</v>
          </cell>
          <cell r="R19">
            <v>0</v>
          </cell>
          <cell r="V19">
            <v>50.265496556320848</v>
          </cell>
          <cell r="W19">
            <v>50.265496556320848</v>
          </cell>
          <cell r="X19">
            <v>2.4</v>
          </cell>
          <cell r="Y19">
            <v>1</v>
          </cell>
          <cell r="Z19">
            <v>2.4</v>
          </cell>
          <cell r="AA19" t="str">
            <v>необходимо увеличить продажи</v>
          </cell>
        </row>
        <row r="20">
          <cell r="A20" t="str">
            <v>047  Кол Баварская, белков.обол. в термоусад. пакете 0.17 кг, ТМ Стародворье  ПОКОМ</v>
          </cell>
          <cell r="B20" t="str">
            <v>шт</v>
          </cell>
          <cell r="E20">
            <v>285</v>
          </cell>
          <cell r="F20">
            <v>245</v>
          </cell>
          <cell r="G20">
            <v>40</v>
          </cell>
          <cell r="H20">
            <v>0</v>
          </cell>
          <cell r="I20" t="e">
            <v>#N/A</v>
          </cell>
          <cell r="J20">
            <v>245</v>
          </cell>
          <cell r="K20">
            <v>0</v>
          </cell>
          <cell r="L20">
            <v>5</v>
          </cell>
          <cell r="M20">
            <v>240</v>
          </cell>
          <cell r="N20">
            <v>0</v>
          </cell>
          <cell r="O20">
            <v>0</v>
          </cell>
          <cell r="P20">
            <v>1</v>
          </cell>
          <cell r="R20">
            <v>0</v>
          </cell>
          <cell r="V20">
            <v>40</v>
          </cell>
          <cell r="W20">
            <v>40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054  Колбаса вареная Филейбургская с филе сочного окорока, 0,45 кг, БАВАРУШКА ПОКОМ</v>
          </cell>
          <cell r="B21" t="str">
            <v>шт</v>
          </cell>
          <cell r="E21">
            <v>72</v>
          </cell>
          <cell r="F21">
            <v>72</v>
          </cell>
          <cell r="H21">
            <v>0</v>
          </cell>
          <cell r="I21" t="e">
            <v>#N/A</v>
          </cell>
          <cell r="J21">
            <v>72</v>
          </cell>
          <cell r="K21">
            <v>0</v>
          </cell>
          <cell r="L21">
            <v>0</v>
          </cell>
          <cell r="M21">
            <v>72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V21" t="e">
            <v>#DIV/0!</v>
          </cell>
          <cell r="W21" t="e">
            <v>#DIV/0!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055  Колбаса вареная Филейбургская, 0,45 кг, БАВАРУШКА ПОКОМ</v>
          </cell>
          <cell r="B22" t="str">
            <v>шт</v>
          </cell>
          <cell r="E22">
            <v>102</v>
          </cell>
          <cell r="F22">
            <v>72</v>
          </cell>
          <cell r="G22">
            <v>30</v>
          </cell>
          <cell r="H22">
            <v>0</v>
          </cell>
          <cell r="I22" t="e">
            <v>#N/A</v>
          </cell>
          <cell r="J22">
            <v>72</v>
          </cell>
          <cell r="K22">
            <v>0</v>
          </cell>
          <cell r="L22">
            <v>0</v>
          </cell>
          <cell r="M22">
            <v>72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V22" t="e">
            <v>#DIV/0!</v>
          </cell>
          <cell r="W22" t="e">
            <v>#DIV/0!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058  Колбаса Докторская Особая ТМ Особый рецепт,  0,5кг, ПОКОМ</v>
          </cell>
          <cell r="B23" t="str">
            <v>шт</v>
          </cell>
          <cell r="D23">
            <v>59</v>
          </cell>
          <cell r="F23">
            <v>14</v>
          </cell>
          <cell r="G23">
            <v>39</v>
          </cell>
          <cell r="H23">
            <v>0.5</v>
          </cell>
          <cell r="I23">
            <v>60</v>
          </cell>
          <cell r="J23">
            <v>15</v>
          </cell>
          <cell r="K23">
            <v>-1</v>
          </cell>
          <cell r="L23">
            <v>14</v>
          </cell>
          <cell r="N23">
            <v>0</v>
          </cell>
          <cell r="O23">
            <v>0</v>
          </cell>
          <cell r="P23">
            <v>2.8</v>
          </cell>
          <cell r="R23">
            <v>0</v>
          </cell>
          <cell r="V23">
            <v>13.928571428571429</v>
          </cell>
          <cell r="W23">
            <v>13.928571428571429</v>
          </cell>
          <cell r="X23">
            <v>3</v>
          </cell>
          <cell r="Y23">
            <v>8.6</v>
          </cell>
          <cell r="Z23">
            <v>3.2</v>
          </cell>
          <cell r="AA23" t="str">
            <v>необходимо увеличить продажи</v>
          </cell>
        </row>
        <row r="24">
          <cell r="A24" t="str">
            <v>059  Колбаса Докторская по-стародворски  0.5 кг, ПОКОМ</v>
          </cell>
          <cell r="B24" t="str">
            <v>шт</v>
          </cell>
          <cell r="D24">
            <v>20</v>
          </cell>
          <cell r="E24">
            <v>350</v>
          </cell>
          <cell r="F24">
            <v>335</v>
          </cell>
          <cell r="G24">
            <v>34</v>
          </cell>
          <cell r="H24">
            <v>0</v>
          </cell>
          <cell r="I24">
            <v>55</v>
          </cell>
          <cell r="J24">
            <v>336</v>
          </cell>
          <cell r="K24">
            <v>-1</v>
          </cell>
          <cell r="L24">
            <v>5</v>
          </cell>
          <cell r="M24">
            <v>330</v>
          </cell>
          <cell r="N24">
            <v>0</v>
          </cell>
          <cell r="O24">
            <v>0</v>
          </cell>
          <cell r="P24">
            <v>1</v>
          </cell>
          <cell r="R24">
            <v>0</v>
          </cell>
          <cell r="V24">
            <v>34</v>
          </cell>
          <cell r="W24">
            <v>34</v>
          </cell>
          <cell r="X24">
            <v>0.4</v>
          </cell>
          <cell r="Y24">
            <v>0</v>
          </cell>
          <cell r="Z24">
            <v>0</v>
          </cell>
        </row>
        <row r="25">
          <cell r="A25" t="str">
            <v>060  Колбаса Докторская стародворская  0,5 кг,ПОКОМ</v>
          </cell>
          <cell r="B25" t="str">
            <v>шт</v>
          </cell>
          <cell r="E25">
            <v>180</v>
          </cell>
          <cell r="F25">
            <v>180</v>
          </cell>
          <cell r="H25">
            <v>0</v>
          </cell>
          <cell r="I25">
            <v>55</v>
          </cell>
          <cell r="J25">
            <v>180</v>
          </cell>
          <cell r="K25">
            <v>0</v>
          </cell>
          <cell r="L25">
            <v>0</v>
          </cell>
          <cell r="M25">
            <v>180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V25" t="e">
            <v>#DIV/0!</v>
          </cell>
          <cell r="W25" t="e">
            <v>#DIV/0!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062  Колбаса Кракушка пряная с сальцем, 0.3кг в/у п/к, БАВАРУШКА ПОКОМ</v>
          </cell>
          <cell r="B26" t="str">
            <v>шт</v>
          </cell>
          <cell r="D26">
            <v>47</v>
          </cell>
          <cell r="E26">
            <v>270</v>
          </cell>
          <cell r="F26">
            <v>277</v>
          </cell>
          <cell r="G26">
            <v>28</v>
          </cell>
          <cell r="H26">
            <v>0.3</v>
          </cell>
          <cell r="I26">
            <v>40</v>
          </cell>
          <cell r="J26">
            <v>277</v>
          </cell>
          <cell r="K26">
            <v>0</v>
          </cell>
          <cell r="L26">
            <v>25</v>
          </cell>
          <cell r="M26">
            <v>252</v>
          </cell>
          <cell r="N26">
            <v>22</v>
          </cell>
          <cell r="O26">
            <v>0</v>
          </cell>
          <cell r="P26">
            <v>5</v>
          </cell>
          <cell r="Q26">
            <v>15</v>
          </cell>
          <cell r="R26">
            <v>15</v>
          </cell>
          <cell r="T26">
            <v>15</v>
          </cell>
          <cell r="V26">
            <v>13</v>
          </cell>
          <cell r="W26">
            <v>10</v>
          </cell>
          <cell r="X26">
            <v>6</v>
          </cell>
          <cell r="Y26">
            <v>2.4</v>
          </cell>
          <cell r="Z26">
            <v>4.4000000000000004</v>
          </cell>
        </row>
        <row r="27">
          <cell r="A27" t="str">
            <v>064  Колбаса Молочная Дугушка, вектор 0,4 кг, ТМ Стародворье  ПОКОМ</v>
          </cell>
          <cell r="B27" t="str">
            <v>шт</v>
          </cell>
          <cell r="E27">
            <v>372</v>
          </cell>
          <cell r="F27">
            <v>372</v>
          </cell>
          <cell r="H27">
            <v>0</v>
          </cell>
          <cell r="I27">
            <v>50</v>
          </cell>
          <cell r="J27">
            <v>372</v>
          </cell>
          <cell r="K27">
            <v>0</v>
          </cell>
          <cell r="L27">
            <v>0</v>
          </cell>
          <cell r="M27">
            <v>372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V27" t="e">
            <v>#DIV/0!</v>
          </cell>
          <cell r="W27" t="e">
            <v>#DIV/0!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065  Колбаса Молочная по-стародворски, 0,5кг,ПОКОМ</v>
          </cell>
          <cell r="B28" t="str">
            <v>шт</v>
          </cell>
          <cell r="D28">
            <v>20</v>
          </cell>
          <cell r="F28">
            <v>3</v>
          </cell>
          <cell r="G28">
            <v>17</v>
          </cell>
          <cell r="H28">
            <v>0</v>
          </cell>
          <cell r="I28" t="e">
            <v>#N/A</v>
          </cell>
          <cell r="J28">
            <v>3</v>
          </cell>
          <cell r="K28">
            <v>0</v>
          </cell>
          <cell r="L28">
            <v>3</v>
          </cell>
          <cell r="N28">
            <v>0</v>
          </cell>
          <cell r="O28">
            <v>0</v>
          </cell>
          <cell r="P28">
            <v>0.6</v>
          </cell>
          <cell r="R28">
            <v>0</v>
          </cell>
          <cell r="V28">
            <v>28.333333333333336</v>
          </cell>
          <cell r="W28">
            <v>28.333333333333336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068  Колбаса Особая ТМ Особый рецепт, 0,5 кг, ПОКОМ</v>
          </cell>
          <cell r="B29" t="str">
            <v>шт</v>
          </cell>
          <cell r="E29">
            <v>93</v>
          </cell>
          <cell r="G29">
            <v>93</v>
          </cell>
          <cell r="H29">
            <v>0</v>
          </cell>
          <cell r="I29" t="e">
            <v>#N/A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V29" t="e">
            <v>#DIV/0!</v>
          </cell>
          <cell r="W29" t="e">
            <v>#DIV/0!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079  Колбаса Сервелат Кремлевский,  0.35 кг, ПОКОМ</v>
          </cell>
          <cell r="B30" t="str">
            <v>шт</v>
          </cell>
          <cell r="E30">
            <v>30</v>
          </cell>
          <cell r="F30">
            <v>1</v>
          </cell>
          <cell r="G30">
            <v>29</v>
          </cell>
          <cell r="H30">
            <v>0</v>
          </cell>
          <cell r="I30" t="e">
            <v>#N/A</v>
          </cell>
          <cell r="J30">
            <v>1</v>
          </cell>
          <cell r="K30">
            <v>0</v>
          </cell>
          <cell r="L30">
            <v>1</v>
          </cell>
          <cell r="N30">
            <v>0</v>
          </cell>
          <cell r="O30">
            <v>0</v>
          </cell>
          <cell r="P30">
            <v>0.2</v>
          </cell>
          <cell r="R30">
            <v>0</v>
          </cell>
          <cell r="V30">
            <v>145</v>
          </cell>
          <cell r="W30">
            <v>145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083  Колбаса Швейцарская 0,17 кг., ШТ., сырокопченая   ПОКОМ</v>
          </cell>
          <cell r="B31" t="str">
            <v>шт</v>
          </cell>
          <cell r="E31">
            <v>66</v>
          </cell>
          <cell r="F31">
            <v>37</v>
          </cell>
          <cell r="G31">
            <v>29</v>
          </cell>
          <cell r="H31">
            <v>0</v>
          </cell>
          <cell r="I31" t="e">
            <v>#N/A</v>
          </cell>
          <cell r="J31">
            <v>37</v>
          </cell>
          <cell r="K31">
            <v>0</v>
          </cell>
          <cell r="L31">
            <v>37</v>
          </cell>
          <cell r="N31">
            <v>0</v>
          </cell>
          <cell r="O31">
            <v>0</v>
          </cell>
          <cell r="P31">
            <v>7.4</v>
          </cell>
          <cell r="R31">
            <v>0</v>
          </cell>
          <cell r="V31">
            <v>3.9189189189189189</v>
          </cell>
          <cell r="W31">
            <v>3.9189189189189189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091  Сардельки Баварские, МГС 0.38кг, ТМ Стародворье  ПОКОМ</v>
          </cell>
          <cell r="B32" t="str">
            <v>шт</v>
          </cell>
          <cell r="E32">
            <v>318</v>
          </cell>
          <cell r="F32">
            <v>270</v>
          </cell>
          <cell r="G32">
            <v>48</v>
          </cell>
          <cell r="H32">
            <v>0</v>
          </cell>
          <cell r="I32">
            <v>40</v>
          </cell>
          <cell r="J32">
            <v>270</v>
          </cell>
          <cell r="K32">
            <v>0</v>
          </cell>
          <cell r="L32">
            <v>0</v>
          </cell>
          <cell r="M32">
            <v>270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V32" t="e">
            <v>#DIV/0!</v>
          </cell>
          <cell r="W32" t="e">
            <v>#DIV/0!</v>
          </cell>
          <cell r="X32">
            <v>0</v>
          </cell>
          <cell r="Y32">
            <v>0</v>
          </cell>
          <cell r="Z32">
            <v>0</v>
          </cell>
        </row>
        <row r="33">
          <cell r="A33" t="str">
            <v>092  Сосиски Баварские с сыром,  0.42кг,ПОКОМ</v>
          </cell>
          <cell r="B33" t="str">
            <v>шт</v>
          </cell>
          <cell r="D33">
            <v>50</v>
          </cell>
          <cell r="F33">
            <v>37</v>
          </cell>
          <cell r="G33">
            <v>8</v>
          </cell>
          <cell r="H33">
            <v>0.42</v>
          </cell>
          <cell r="I33">
            <v>40</v>
          </cell>
          <cell r="J33">
            <v>36</v>
          </cell>
          <cell r="K33">
            <v>1</v>
          </cell>
          <cell r="L33">
            <v>37</v>
          </cell>
          <cell r="N33">
            <v>0</v>
          </cell>
          <cell r="O33">
            <v>0</v>
          </cell>
          <cell r="P33">
            <v>7.4</v>
          </cell>
          <cell r="Q33">
            <v>58.600000000000009</v>
          </cell>
          <cell r="R33">
            <v>58.600000000000009</v>
          </cell>
          <cell r="T33">
            <v>59</v>
          </cell>
          <cell r="V33">
            <v>9</v>
          </cell>
          <cell r="W33">
            <v>1.0810810810810809</v>
          </cell>
          <cell r="X33">
            <v>3.4</v>
          </cell>
          <cell r="Y33">
            <v>5.4</v>
          </cell>
          <cell r="Z33">
            <v>3.8</v>
          </cell>
        </row>
        <row r="34">
          <cell r="A34" t="str">
            <v>096  Сосиски Баварские,  0.42кг,ПОКОМ</v>
          </cell>
          <cell r="B34" t="str">
            <v>шт</v>
          </cell>
          <cell r="C34" t="str">
            <v>бонус_Н</v>
          </cell>
          <cell r="D34">
            <v>95</v>
          </cell>
          <cell r="E34">
            <v>1861</v>
          </cell>
          <cell r="F34">
            <v>1861</v>
          </cell>
          <cell r="G34">
            <v>92</v>
          </cell>
          <cell r="H34">
            <v>0.42</v>
          </cell>
          <cell r="I34">
            <v>45</v>
          </cell>
          <cell r="J34">
            <v>1805</v>
          </cell>
          <cell r="K34">
            <v>56</v>
          </cell>
          <cell r="L34">
            <v>133</v>
          </cell>
          <cell r="M34">
            <v>1728</v>
          </cell>
          <cell r="N34">
            <v>0</v>
          </cell>
          <cell r="O34">
            <v>0</v>
          </cell>
          <cell r="P34">
            <v>26.6</v>
          </cell>
          <cell r="Q34">
            <v>253.8</v>
          </cell>
          <cell r="R34">
            <v>253.8</v>
          </cell>
          <cell r="T34">
            <v>254</v>
          </cell>
          <cell r="V34">
            <v>13</v>
          </cell>
          <cell r="W34">
            <v>3.4586466165413534</v>
          </cell>
          <cell r="X34">
            <v>16.399999999999999</v>
          </cell>
          <cell r="Y34">
            <v>26.240000000000009</v>
          </cell>
          <cell r="Z34">
            <v>0.4</v>
          </cell>
        </row>
        <row r="35">
          <cell r="A35" t="str">
            <v>100  Сосиски Баварушки, 0.6кг, БАВАРУШКА ПОКОМ</v>
          </cell>
          <cell r="B35" t="str">
            <v>шт</v>
          </cell>
          <cell r="E35">
            <v>156</v>
          </cell>
          <cell r="F35">
            <v>156</v>
          </cell>
          <cell r="H35">
            <v>0</v>
          </cell>
          <cell r="I35" t="e">
            <v>#N/A</v>
          </cell>
          <cell r="J35">
            <v>156</v>
          </cell>
          <cell r="K35">
            <v>0</v>
          </cell>
          <cell r="L35">
            <v>0</v>
          </cell>
          <cell r="M35">
            <v>156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V35" t="e">
            <v>#DIV/0!</v>
          </cell>
          <cell r="W35" t="e">
            <v>#DIV/0!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102  Сосиски Ганноверские, амилюкс МГС, 0.6кг, ТМ Стародворье    ПОКОМ</v>
          </cell>
          <cell r="B36" t="str">
            <v>шт</v>
          </cell>
          <cell r="E36">
            <v>260</v>
          </cell>
          <cell r="F36">
            <v>5</v>
          </cell>
          <cell r="G36">
            <v>255</v>
          </cell>
          <cell r="H36">
            <v>0</v>
          </cell>
          <cell r="I36" t="e">
            <v>#N/A</v>
          </cell>
          <cell r="J36">
            <v>5</v>
          </cell>
          <cell r="K36">
            <v>0</v>
          </cell>
          <cell r="L36">
            <v>5</v>
          </cell>
          <cell r="N36">
            <v>0</v>
          </cell>
          <cell r="O36">
            <v>0</v>
          </cell>
          <cell r="P36">
            <v>1</v>
          </cell>
          <cell r="R36">
            <v>0</v>
          </cell>
          <cell r="V36">
            <v>255</v>
          </cell>
          <cell r="W36">
            <v>255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103  Сосиски Классические, 0.42кг,ядрена копотьПОКОМ</v>
          </cell>
          <cell r="B37" t="str">
            <v>шт</v>
          </cell>
          <cell r="D37">
            <v>6</v>
          </cell>
          <cell r="E37">
            <v>6</v>
          </cell>
          <cell r="F37">
            <v>1</v>
          </cell>
          <cell r="G37">
            <v>11</v>
          </cell>
          <cell r="H37">
            <v>0</v>
          </cell>
          <cell r="I37" t="e">
            <v>#N/A</v>
          </cell>
          <cell r="J37">
            <v>1</v>
          </cell>
          <cell r="K37">
            <v>0</v>
          </cell>
          <cell r="L37">
            <v>1</v>
          </cell>
          <cell r="N37">
            <v>0</v>
          </cell>
          <cell r="O37">
            <v>0</v>
          </cell>
          <cell r="P37">
            <v>0.2</v>
          </cell>
          <cell r="R37">
            <v>0</v>
          </cell>
          <cell r="V37">
            <v>55</v>
          </cell>
          <cell r="W37">
            <v>55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104  Сосиски Молочные по-стародворски, амицел МГС 0.45кг, ТМ Стародворье    ПОКОМ</v>
          </cell>
          <cell r="B38" t="str">
            <v>шт</v>
          </cell>
          <cell r="E38">
            <v>22</v>
          </cell>
          <cell r="G38">
            <v>22</v>
          </cell>
          <cell r="H38">
            <v>0</v>
          </cell>
          <cell r="I38" t="e">
            <v>#N/A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V38" t="e">
            <v>#DIV/0!</v>
          </cell>
          <cell r="W38" t="e">
            <v>#DIV/0!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107  Сосиски С сыром,  0.33кг,ядрена копоть ПОКОМ</v>
          </cell>
          <cell r="B39" t="str">
            <v>шт</v>
          </cell>
          <cell r="D39">
            <v>6</v>
          </cell>
          <cell r="G39">
            <v>6</v>
          </cell>
          <cell r="H39">
            <v>0</v>
          </cell>
          <cell r="I39" t="e">
            <v>#N/A</v>
          </cell>
          <cell r="J39">
            <v>1</v>
          </cell>
          <cell r="K39">
            <v>-1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V39" t="e">
            <v>#DIV/0!</v>
          </cell>
          <cell r="W39" t="e">
            <v>#DIV/0!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108  Сосиски С сыром,  0.42кг,ядрена копоть ПОКОМ</v>
          </cell>
          <cell r="B40" t="str">
            <v>шт</v>
          </cell>
          <cell r="D40">
            <v>6</v>
          </cell>
          <cell r="E40">
            <v>162</v>
          </cell>
          <cell r="F40">
            <v>163</v>
          </cell>
          <cell r="G40">
            <v>5</v>
          </cell>
          <cell r="H40">
            <v>0</v>
          </cell>
          <cell r="I40">
            <v>35</v>
          </cell>
          <cell r="J40">
            <v>163</v>
          </cell>
          <cell r="K40">
            <v>0</v>
          </cell>
          <cell r="L40">
            <v>1</v>
          </cell>
          <cell r="M40">
            <v>162</v>
          </cell>
          <cell r="N40">
            <v>0</v>
          </cell>
          <cell r="O40">
            <v>0</v>
          </cell>
          <cell r="P40">
            <v>0.2</v>
          </cell>
          <cell r="R40">
            <v>0</v>
          </cell>
          <cell r="V40">
            <v>25</v>
          </cell>
          <cell r="W40">
            <v>25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114  Сосиски Филейбургские с филе сочного окорока, 0,55 кг, БАВАРУШКА ПОКОМ</v>
          </cell>
          <cell r="B41" t="str">
            <v>шт</v>
          </cell>
          <cell r="E41">
            <v>147</v>
          </cell>
          <cell r="F41">
            <v>128</v>
          </cell>
          <cell r="G41">
            <v>19</v>
          </cell>
          <cell r="H41">
            <v>0</v>
          </cell>
          <cell r="I41">
            <v>45</v>
          </cell>
          <cell r="J41">
            <v>128</v>
          </cell>
          <cell r="K41">
            <v>0</v>
          </cell>
          <cell r="L41">
            <v>0</v>
          </cell>
          <cell r="M41">
            <v>128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V41" t="e">
            <v>#DIV/0!</v>
          </cell>
          <cell r="W41" t="e">
            <v>#DIV/0!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115  Колбаса Салями Филейбургская зернистая, в/у 0,35 кг срез, БАВАРУШКА ПОКОМ</v>
          </cell>
          <cell r="B42" t="str">
            <v>шт</v>
          </cell>
          <cell r="D42">
            <v>22</v>
          </cell>
          <cell r="E42">
            <v>196</v>
          </cell>
          <cell r="F42">
            <v>192</v>
          </cell>
          <cell r="G42">
            <v>19</v>
          </cell>
          <cell r="H42">
            <v>0.35</v>
          </cell>
          <cell r="I42">
            <v>45</v>
          </cell>
          <cell r="J42">
            <v>196</v>
          </cell>
          <cell r="K42">
            <v>-4</v>
          </cell>
          <cell r="L42">
            <v>18</v>
          </cell>
          <cell r="M42">
            <v>174</v>
          </cell>
          <cell r="N42">
            <v>5</v>
          </cell>
          <cell r="O42">
            <v>0</v>
          </cell>
          <cell r="P42">
            <v>3.6</v>
          </cell>
          <cell r="Q42">
            <v>22.800000000000004</v>
          </cell>
          <cell r="R42">
            <v>22.800000000000004</v>
          </cell>
          <cell r="T42">
            <v>23</v>
          </cell>
          <cell r="V42">
            <v>13</v>
          </cell>
          <cell r="W42">
            <v>6.6666666666666661</v>
          </cell>
          <cell r="X42">
            <v>1.8</v>
          </cell>
          <cell r="Y42">
            <v>1.4</v>
          </cell>
          <cell r="Z42">
            <v>1.4</v>
          </cell>
        </row>
        <row r="43">
          <cell r="A43" t="str">
            <v>116  Колбаса Балыкбурская с копченым балыком, в/у 0,35 кг срез, БАВАРУШКА ПОКОМ</v>
          </cell>
          <cell r="B43" t="str">
            <v>шт</v>
          </cell>
          <cell r="E43">
            <v>25</v>
          </cell>
          <cell r="F43">
            <v>2</v>
          </cell>
          <cell r="G43">
            <v>23</v>
          </cell>
          <cell r="H43">
            <v>0</v>
          </cell>
          <cell r="I43" t="e">
            <v>#N/A</v>
          </cell>
          <cell r="J43">
            <v>2</v>
          </cell>
          <cell r="K43">
            <v>0</v>
          </cell>
          <cell r="L43">
            <v>2</v>
          </cell>
          <cell r="N43">
            <v>0</v>
          </cell>
          <cell r="O43">
            <v>0</v>
          </cell>
          <cell r="P43">
            <v>0.4</v>
          </cell>
          <cell r="R43">
            <v>0</v>
          </cell>
          <cell r="V43">
            <v>57.5</v>
          </cell>
          <cell r="W43">
            <v>57.5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117  Колбаса Сервелат Филейбургский с ароматными пряностями, в/у 0,35 кг срез, БАВАРУШКА ПОКОМ</v>
          </cell>
          <cell r="B44" t="str">
            <v>шт</v>
          </cell>
          <cell r="E44">
            <v>187</v>
          </cell>
          <cell r="F44">
            <v>180</v>
          </cell>
          <cell r="G44">
            <v>7</v>
          </cell>
          <cell r="H44">
            <v>0</v>
          </cell>
          <cell r="I44">
            <v>45</v>
          </cell>
          <cell r="J44">
            <v>180</v>
          </cell>
          <cell r="K44">
            <v>0</v>
          </cell>
          <cell r="L44">
            <v>0</v>
          </cell>
          <cell r="M44">
            <v>180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V44" t="e">
            <v>#DIV/0!</v>
          </cell>
          <cell r="W44" t="e">
            <v>#DIV/0!</v>
          </cell>
          <cell r="X44">
            <v>0</v>
          </cell>
          <cell r="Y44">
            <v>0.4</v>
          </cell>
          <cell r="Z44">
            <v>-0.2</v>
          </cell>
        </row>
        <row r="45">
          <cell r="A45" t="str">
            <v>118  Колбаса Сервелат Филейбургский с филе сочного окорока, в/у 0,35 кг срез, БАВАРУШКА ПОКОМ</v>
          </cell>
          <cell r="B45" t="str">
            <v>шт</v>
          </cell>
          <cell r="E45">
            <v>246</v>
          </cell>
          <cell r="F45">
            <v>232</v>
          </cell>
          <cell r="G45">
            <v>14</v>
          </cell>
          <cell r="H45">
            <v>0</v>
          </cell>
          <cell r="I45">
            <v>45</v>
          </cell>
          <cell r="J45">
            <v>232</v>
          </cell>
          <cell r="K45">
            <v>0</v>
          </cell>
          <cell r="L45">
            <v>4</v>
          </cell>
          <cell r="M45">
            <v>228</v>
          </cell>
          <cell r="N45">
            <v>0</v>
          </cell>
          <cell r="O45">
            <v>0</v>
          </cell>
          <cell r="P45">
            <v>0.8</v>
          </cell>
          <cell r="R45">
            <v>0</v>
          </cell>
          <cell r="V45">
            <v>17.5</v>
          </cell>
          <cell r="W45">
            <v>17.5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200  Ветчина Дугушка ТМ Стародворье, вектор в/у    ПОКОМ</v>
          </cell>
          <cell r="B46" t="str">
            <v>кг</v>
          </cell>
          <cell r="C46" t="str">
            <v>Нояб</v>
          </cell>
          <cell r="D46">
            <v>750.35199999999998</v>
          </cell>
          <cell r="E46">
            <v>543.44899999999996</v>
          </cell>
          <cell r="F46">
            <v>531.72699999999998</v>
          </cell>
          <cell r="G46">
            <v>615.17999999999995</v>
          </cell>
          <cell r="H46">
            <v>1</v>
          </cell>
          <cell r="I46">
            <v>55</v>
          </cell>
          <cell r="J46">
            <v>497.92200000000003</v>
          </cell>
          <cell r="K46">
            <v>33.80499999999995</v>
          </cell>
          <cell r="L46">
            <v>531.72699999999998</v>
          </cell>
          <cell r="N46">
            <v>300</v>
          </cell>
          <cell r="O46">
            <v>0</v>
          </cell>
          <cell r="P46">
            <v>106.3454</v>
          </cell>
          <cell r="Q46">
            <v>467.31020000000001</v>
          </cell>
          <cell r="R46">
            <v>467.31020000000001</v>
          </cell>
          <cell r="T46">
            <v>467</v>
          </cell>
          <cell r="V46">
            <v>13</v>
          </cell>
          <cell r="W46">
            <v>8.6057318887323753</v>
          </cell>
          <cell r="X46">
            <v>108.0078</v>
          </cell>
          <cell r="Y46">
            <v>106.73699999999999</v>
          </cell>
          <cell r="Z46">
            <v>117.527</v>
          </cell>
        </row>
        <row r="47">
          <cell r="A47" t="str">
            <v>201  Ветчина Нежная ТМ Особый рецепт, (2,5кг), ПОКОМ</v>
          </cell>
          <cell r="B47" t="str">
            <v>кг</v>
          </cell>
          <cell r="D47">
            <v>4083.6590000000001</v>
          </cell>
          <cell r="E47">
            <v>1630.826</v>
          </cell>
          <cell r="F47">
            <v>3223.74</v>
          </cell>
          <cell r="G47">
            <v>2066.38</v>
          </cell>
          <cell r="H47">
            <v>1</v>
          </cell>
          <cell r="I47">
            <v>50</v>
          </cell>
          <cell r="J47">
            <v>3032.6779999999999</v>
          </cell>
          <cell r="K47">
            <v>191.0619999999999</v>
          </cell>
          <cell r="L47">
            <v>3223.74</v>
          </cell>
          <cell r="N47">
            <v>700</v>
          </cell>
          <cell r="O47">
            <v>1000</v>
          </cell>
          <cell r="P47">
            <v>644.74799999999993</v>
          </cell>
          <cell r="Q47">
            <v>4615.3439999999982</v>
          </cell>
          <cell r="R47">
            <v>1015</v>
          </cell>
          <cell r="S47">
            <v>3600</v>
          </cell>
          <cell r="T47">
            <v>4615</v>
          </cell>
          <cell r="V47">
            <v>12.999466458213135</v>
          </cell>
          <cell r="W47">
            <v>5.8416311489139954</v>
          </cell>
          <cell r="X47">
            <v>503.55680000000001</v>
          </cell>
          <cell r="Y47">
            <v>601.81940000000009</v>
          </cell>
          <cell r="Z47">
            <v>570.65480000000002</v>
          </cell>
        </row>
        <row r="48">
          <cell r="A48" t="str">
            <v>215  Колбаса Докторская ГОСТ Дугушка, ВЕС, ТМ Стародворье ПОКОМ</v>
          </cell>
          <cell r="B48" t="str">
            <v>кг</v>
          </cell>
          <cell r="D48">
            <v>277.31099999999998</v>
          </cell>
          <cell r="E48">
            <v>164.215</v>
          </cell>
          <cell r="F48">
            <v>91.465999999999994</v>
          </cell>
          <cell r="G48">
            <v>339.49900000000002</v>
          </cell>
          <cell r="H48">
            <v>1</v>
          </cell>
          <cell r="I48">
            <v>55</v>
          </cell>
          <cell r="J48">
            <v>86.05</v>
          </cell>
          <cell r="K48">
            <v>5.4159999999999968</v>
          </cell>
          <cell r="L48">
            <v>91.465999999999994</v>
          </cell>
          <cell r="N48">
            <v>0</v>
          </cell>
          <cell r="O48">
            <v>0</v>
          </cell>
          <cell r="P48">
            <v>18.293199999999999</v>
          </cell>
          <cell r="R48">
            <v>0</v>
          </cell>
          <cell r="V48">
            <v>18.558754072551551</v>
          </cell>
          <cell r="W48">
            <v>18.558754072551551</v>
          </cell>
          <cell r="X48">
            <v>1.7489999999999999</v>
          </cell>
          <cell r="Y48">
            <v>4.2267999999999999</v>
          </cell>
          <cell r="Z48">
            <v>9.141</v>
          </cell>
          <cell r="AA48" t="str">
            <v>необходимо увеличить продажи</v>
          </cell>
        </row>
        <row r="49">
          <cell r="A49" t="str">
            <v>217  Колбаса Докторская Дугушка, ВЕС, НЕ ГОСТ, ТМ Стародворье ПОКОМ</v>
          </cell>
          <cell r="B49" t="str">
            <v>кг</v>
          </cell>
          <cell r="C49" t="str">
            <v>Нояб</v>
          </cell>
          <cell r="E49">
            <v>42.201999999999998</v>
          </cell>
          <cell r="F49">
            <v>-0.94</v>
          </cell>
          <cell r="G49">
            <v>36.942</v>
          </cell>
          <cell r="H49">
            <v>1</v>
          </cell>
          <cell r="I49">
            <v>55</v>
          </cell>
          <cell r="J49">
            <v>136.15</v>
          </cell>
          <cell r="K49">
            <v>-137.09</v>
          </cell>
          <cell r="L49">
            <v>-0.94</v>
          </cell>
          <cell r="N49">
            <v>0</v>
          </cell>
          <cell r="O49">
            <v>0</v>
          </cell>
          <cell r="P49">
            <v>-0.188</v>
          </cell>
          <cell r="Q49">
            <v>40</v>
          </cell>
          <cell r="R49">
            <v>200</v>
          </cell>
          <cell r="T49">
            <v>445</v>
          </cell>
          <cell r="U49" t="str">
            <v>отсутствие продаж 2 дня</v>
          </cell>
          <cell r="V49">
            <v>-1260.3297872340427</v>
          </cell>
          <cell r="W49">
            <v>-196.5</v>
          </cell>
          <cell r="X49">
            <v>9.8279999999999994</v>
          </cell>
          <cell r="Y49">
            <v>0.35</v>
          </cell>
          <cell r="Z49">
            <v>-0.90100000000000002</v>
          </cell>
        </row>
        <row r="50">
          <cell r="A50" t="str">
            <v>218  Колбаса Докторская оригинальная ТМ Особый рецепт БОЛЬШОЙ БАТОН, п/а ВЕС, ТМ Стародворье ПОКОМ</v>
          </cell>
          <cell r="B50" t="str">
            <v>кг</v>
          </cell>
          <cell r="D50">
            <v>12.042</v>
          </cell>
          <cell r="F50">
            <v>10.58</v>
          </cell>
          <cell r="G50">
            <v>1.462</v>
          </cell>
          <cell r="H50">
            <v>0</v>
          </cell>
          <cell r="I50" t="e">
            <v>#N/A</v>
          </cell>
          <cell r="J50">
            <v>9.6</v>
          </cell>
          <cell r="K50">
            <v>0.98000000000000043</v>
          </cell>
          <cell r="L50">
            <v>10.58</v>
          </cell>
          <cell r="N50">
            <v>0</v>
          </cell>
          <cell r="O50">
            <v>0</v>
          </cell>
          <cell r="P50">
            <v>2.1160000000000001</v>
          </cell>
          <cell r="R50">
            <v>0</v>
          </cell>
          <cell r="V50">
            <v>0.6909262759924385</v>
          </cell>
          <cell r="W50">
            <v>0.6909262759924385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219  Колбаса Докторская Особая ТМ Особый рецепт, ВЕС  ПОКОМ</v>
          </cell>
          <cell r="B51" t="str">
            <v>кг</v>
          </cell>
          <cell r="D51">
            <v>5095.9129999999996</v>
          </cell>
          <cell r="E51">
            <v>3194.57</v>
          </cell>
          <cell r="F51">
            <v>4479.7849999999999</v>
          </cell>
          <cell r="G51">
            <v>3177.819</v>
          </cell>
          <cell r="H51">
            <v>1</v>
          </cell>
          <cell r="I51">
            <v>60</v>
          </cell>
          <cell r="J51">
            <v>4233.5</v>
          </cell>
          <cell r="K51">
            <v>246.28499999999985</v>
          </cell>
          <cell r="L51">
            <v>4479.7849999999999</v>
          </cell>
          <cell r="N51">
            <v>1450</v>
          </cell>
          <cell r="O51">
            <v>2500</v>
          </cell>
          <cell r="P51">
            <v>895.95699999999999</v>
          </cell>
          <cell r="Q51">
            <v>4519.6220000000012</v>
          </cell>
          <cell r="R51">
            <v>1000</v>
          </cell>
          <cell r="S51">
            <v>3520</v>
          </cell>
          <cell r="T51">
            <v>4520</v>
          </cell>
          <cell r="V51">
            <v>13.000421895247204</v>
          </cell>
          <cell r="W51">
            <v>7.9555369286695674</v>
          </cell>
          <cell r="X51">
            <v>953.68920000000003</v>
          </cell>
          <cell r="Y51">
            <v>839.01880000000006</v>
          </cell>
          <cell r="Z51">
            <v>935.62279999999987</v>
          </cell>
        </row>
        <row r="52">
          <cell r="A52" t="str">
            <v>220  Колбаса Докторская по-стародворски, амифлекс, ВЕС,   ПОКОМ</v>
          </cell>
          <cell r="B52" t="str">
            <v>кг</v>
          </cell>
          <cell r="E52">
            <v>142.37299999999999</v>
          </cell>
          <cell r="F52">
            <v>6.71</v>
          </cell>
          <cell r="G52">
            <v>135.66300000000001</v>
          </cell>
          <cell r="H52">
            <v>0</v>
          </cell>
          <cell r="I52" t="e">
            <v>#N/A</v>
          </cell>
          <cell r="J52">
            <v>6.5</v>
          </cell>
          <cell r="K52">
            <v>0.20999999999999996</v>
          </cell>
          <cell r="L52">
            <v>6.71</v>
          </cell>
          <cell r="N52">
            <v>0</v>
          </cell>
          <cell r="O52">
            <v>0</v>
          </cell>
          <cell r="P52">
            <v>1.3420000000000001</v>
          </cell>
          <cell r="R52">
            <v>0</v>
          </cell>
          <cell r="V52">
            <v>101.09016393442623</v>
          </cell>
          <cell r="W52">
            <v>101.09016393442623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222  Колбаса Докторская стародворская, ВЕС, ВсхЗв   ПОКОМ</v>
          </cell>
          <cell r="B53" t="str">
            <v>кг</v>
          </cell>
          <cell r="D53">
            <v>259.40699999999998</v>
          </cell>
          <cell r="E53">
            <v>63.365000000000002</v>
          </cell>
          <cell r="F53">
            <v>6.72</v>
          </cell>
          <cell r="G53">
            <v>316.05200000000002</v>
          </cell>
          <cell r="H53">
            <v>0</v>
          </cell>
          <cell r="I53" t="e">
            <v>#N/A</v>
          </cell>
          <cell r="J53">
            <v>6.5</v>
          </cell>
          <cell r="K53">
            <v>0.21999999999999975</v>
          </cell>
          <cell r="L53">
            <v>6.72</v>
          </cell>
          <cell r="N53">
            <v>0</v>
          </cell>
          <cell r="O53">
            <v>0</v>
          </cell>
          <cell r="P53">
            <v>1.3439999999999999</v>
          </cell>
          <cell r="R53">
            <v>0</v>
          </cell>
          <cell r="V53">
            <v>235.15773809523813</v>
          </cell>
          <cell r="W53">
            <v>235.15773809523813</v>
          </cell>
          <cell r="X53">
            <v>0</v>
          </cell>
          <cell r="Y53">
            <v>0</v>
          </cell>
          <cell r="Z53">
            <v>0</v>
          </cell>
          <cell r="AA53" t="str">
            <v>необходимо увеличить продажи</v>
          </cell>
        </row>
        <row r="54">
          <cell r="A54" t="str">
            <v>225  Колбаса Дугушка со шпиком, ВЕС, ТМ Стародворье   ПОКОМ</v>
          </cell>
          <cell r="B54" t="str">
            <v>кг</v>
          </cell>
          <cell r="C54" t="str">
            <v>Нояб</v>
          </cell>
          <cell r="D54">
            <v>8.3089999999999993</v>
          </cell>
          <cell r="E54">
            <v>209.7</v>
          </cell>
          <cell r="F54">
            <v>56.741999999999997</v>
          </cell>
          <cell r="G54">
            <v>154.70599999999999</v>
          </cell>
          <cell r="H54">
            <v>1</v>
          </cell>
          <cell r="I54">
            <v>50</v>
          </cell>
          <cell r="J54">
            <v>68.5</v>
          </cell>
          <cell r="K54">
            <v>-11.758000000000003</v>
          </cell>
          <cell r="L54">
            <v>56.741999999999997</v>
          </cell>
          <cell r="N54">
            <v>170</v>
          </cell>
          <cell r="O54">
            <v>0</v>
          </cell>
          <cell r="P54">
            <v>11.3484</v>
          </cell>
          <cell r="R54">
            <v>0</v>
          </cell>
          <cell r="V54">
            <v>28.612491628775864</v>
          </cell>
          <cell r="W54">
            <v>28.612491628775864</v>
          </cell>
          <cell r="X54">
            <v>38.272000000000006</v>
          </cell>
          <cell r="Y54">
            <v>4.9109999999999996</v>
          </cell>
          <cell r="Z54">
            <v>39.244799999999998</v>
          </cell>
        </row>
        <row r="55">
          <cell r="A55" t="str">
            <v>226  Колбаса Княжеская, с/к белков.обол в термоусад. пакете, ВЕС, ТМ Стародворье ПОКОМ</v>
          </cell>
          <cell r="B55" t="str">
            <v>кг</v>
          </cell>
          <cell r="E55">
            <v>16.8</v>
          </cell>
          <cell r="F55">
            <v>0.35699999999999998</v>
          </cell>
          <cell r="G55">
            <v>16.443000000000001</v>
          </cell>
          <cell r="H55">
            <v>0</v>
          </cell>
          <cell r="I55" t="e">
            <v>#N/A</v>
          </cell>
          <cell r="K55">
            <v>0.35699999999999998</v>
          </cell>
          <cell r="L55">
            <v>0.35699999999999998</v>
          </cell>
          <cell r="N55">
            <v>0</v>
          </cell>
          <cell r="O55">
            <v>0</v>
          </cell>
          <cell r="P55">
            <v>7.1399999999999991E-2</v>
          </cell>
          <cell r="R55">
            <v>0</v>
          </cell>
          <cell r="V55">
            <v>230.29411764705887</v>
          </cell>
          <cell r="W55">
            <v>230.29411764705887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229  Колбаса Молочная Дугушка, в/у, ВЕС, ТМ Стародворье   ПОКОМ</v>
          </cell>
          <cell r="B56" t="str">
            <v>кг</v>
          </cell>
          <cell r="C56" t="str">
            <v>Нояб</v>
          </cell>
          <cell r="D56">
            <v>297.19</v>
          </cell>
          <cell r="E56">
            <v>809.8</v>
          </cell>
          <cell r="F56">
            <v>68.587999999999994</v>
          </cell>
          <cell r="G56">
            <v>777.30899999999997</v>
          </cell>
          <cell r="H56">
            <v>1</v>
          </cell>
          <cell r="I56">
            <v>55</v>
          </cell>
          <cell r="J56">
            <v>396.9</v>
          </cell>
          <cell r="K56">
            <v>-328.31200000000001</v>
          </cell>
          <cell r="L56">
            <v>68.587999999999994</v>
          </cell>
          <cell r="N56">
            <v>770</v>
          </cell>
          <cell r="O56">
            <v>0</v>
          </cell>
          <cell r="P56">
            <v>13.717599999999999</v>
          </cell>
          <cell r="R56">
            <v>0</v>
          </cell>
          <cell r="V56">
            <v>112.79735522248791</v>
          </cell>
          <cell r="W56">
            <v>112.79735522248791</v>
          </cell>
          <cell r="X56">
            <v>159.03579999999999</v>
          </cell>
          <cell r="Y56">
            <v>81.4422</v>
          </cell>
          <cell r="Z56">
            <v>207.44099999999997</v>
          </cell>
        </row>
        <row r="57">
          <cell r="A57" t="str">
            <v>230  Колбаса Молочная Особая ТМ Особый рецепт, п/а, ВЕС. ПОКОМ</v>
          </cell>
          <cell r="B57" t="str">
            <v>кг</v>
          </cell>
          <cell r="D57">
            <v>4259.6790000000001</v>
          </cell>
          <cell r="E57">
            <v>2195.3449999999998</v>
          </cell>
          <cell r="F57">
            <v>2867.4960000000001</v>
          </cell>
          <cell r="G57">
            <v>3126.4319999999998</v>
          </cell>
          <cell r="H57">
            <v>1</v>
          </cell>
          <cell r="I57">
            <v>60</v>
          </cell>
          <cell r="J57">
            <v>2812.6060000000002</v>
          </cell>
          <cell r="K57">
            <v>54.889999999999873</v>
          </cell>
          <cell r="L57">
            <v>2867.4960000000001</v>
          </cell>
          <cell r="N57">
            <v>950</v>
          </cell>
          <cell r="O57">
            <v>2000</v>
          </cell>
          <cell r="P57">
            <v>573.49919999999997</v>
          </cell>
          <cell r="Q57">
            <v>1379.0576000000001</v>
          </cell>
          <cell r="R57">
            <v>1379.0576000000001</v>
          </cell>
          <cell r="T57">
            <v>1379</v>
          </cell>
          <cell r="V57">
            <v>13</v>
          </cell>
          <cell r="W57">
            <v>10.59536264392348</v>
          </cell>
          <cell r="X57">
            <v>604.88519999999994</v>
          </cell>
          <cell r="Y57">
            <v>656.08699999999999</v>
          </cell>
          <cell r="Z57">
            <v>698.28379999999993</v>
          </cell>
        </row>
        <row r="58">
          <cell r="A58" t="str">
            <v>231  Колбаса Молочная по-стародворски, ВЕС   ПОКОМ</v>
          </cell>
          <cell r="B58" t="str">
            <v>кг</v>
          </cell>
          <cell r="D58">
            <v>11.56</v>
          </cell>
          <cell r="E58">
            <v>133.06</v>
          </cell>
          <cell r="F58">
            <v>5.875</v>
          </cell>
          <cell r="G58">
            <v>138.745</v>
          </cell>
          <cell r="H58">
            <v>0</v>
          </cell>
          <cell r="I58" t="e">
            <v>#N/A</v>
          </cell>
          <cell r="J58">
            <v>5.3</v>
          </cell>
          <cell r="K58">
            <v>0.57500000000000018</v>
          </cell>
          <cell r="L58">
            <v>5.875</v>
          </cell>
          <cell r="N58">
            <v>0</v>
          </cell>
          <cell r="O58">
            <v>0</v>
          </cell>
          <cell r="P58">
            <v>1.175</v>
          </cell>
          <cell r="R58">
            <v>0</v>
          </cell>
          <cell r="V58">
            <v>118.08085106382978</v>
          </cell>
          <cell r="W58">
            <v>118.08085106382978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235  Колбаса Особая ТМ Особый рецепт, ВЕС, ТМ Стародворье ПОКОМ</v>
          </cell>
          <cell r="B59" t="str">
            <v>кг</v>
          </cell>
          <cell r="D59">
            <v>1374.354</v>
          </cell>
          <cell r="E59">
            <v>1243.01</v>
          </cell>
          <cell r="F59">
            <v>1632.7660000000001</v>
          </cell>
          <cell r="G59">
            <v>769.16499999999996</v>
          </cell>
          <cell r="H59">
            <v>1</v>
          </cell>
          <cell r="I59">
            <v>60</v>
          </cell>
          <cell r="J59">
            <v>1675</v>
          </cell>
          <cell r="K59">
            <v>-42.233999999999924</v>
          </cell>
          <cell r="L59">
            <v>1632.7660000000001</v>
          </cell>
          <cell r="N59">
            <v>400</v>
          </cell>
          <cell r="O59">
            <v>400</v>
          </cell>
          <cell r="P59">
            <v>326.5532</v>
          </cell>
          <cell r="Q59">
            <v>2676.0266000000001</v>
          </cell>
          <cell r="R59">
            <v>1000</v>
          </cell>
          <cell r="S59">
            <v>1680</v>
          </cell>
          <cell r="T59">
            <v>2676</v>
          </cell>
          <cell r="V59">
            <v>13.012167695799643</v>
          </cell>
          <cell r="W59">
            <v>4.8052354103404893</v>
          </cell>
          <cell r="X59">
            <v>266.85019999999997</v>
          </cell>
          <cell r="Y59">
            <v>307.05020000000002</v>
          </cell>
          <cell r="Z59">
            <v>290.49059999999997</v>
          </cell>
        </row>
        <row r="60">
          <cell r="A60" t="str">
            <v>236  Колбаса Рубленая ЗАПЕЧ. Дугушка ТМ Стародворье, вектор, в/к    ПОКОМ</v>
          </cell>
          <cell r="B60" t="str">
            <v>кг</v>
          </cell>
          <cell r="C60" t="str">
            <v>Нояб</v>
          </cell>
          <cell r="D60">
            <v>9.7000000000000003E-2</v>
          </cell>
          <cell r="E60">
            <v>87.831000000000003</v>
          </cell>
          <cell r="F60">
            <v>86.769000000000005</v>
          </cell>
          <cell r="G60">
            <v>-0.55300000000000005</v>
          </cell>
          <cell r="H60">
            <v>1</v>
          </cell>
          <cell r="I60">
            <v>60</v>
          </cell>
          <cell r="J60">
            <v>108.75</v>
          </cell>
          <cell r="K60">
            <v>-21.980999999999995</v>
          </cell>
          <cell r="L60">
            <v>86.769000000000005</v>
          </cell>
          <cell r="N60">
            <v>385</v>
          </cell>
          <cell r="O60">
            <v>0</v>
          </cell>
          <cell r="P60">
            <v>17.3538</v>
          </cell>
          <cell r="R60">
            <v>0</v>
          </cell>
          <cell r="V60">
            <v>22.153476472011896</v>
          </cell>
          <cell r="W60">
            <v>22.153476472011896</v>
          </cell>
          <cell r="X60">
            <v>68.301000000000002</v>
          </cell>
          <cell r="Y60">
            <v>18.855399999999999</v>
          </cell>
          <cell r="Z60">
            <v>48.300799999999995</v>
          </cell>
        </row>
        <row r="61">
          <cell r="A61" t="str">
            <v>237  Колбаса Русская по-стародворски, ВЕС.  ПОКОМ</v>
          </cell>
          <cell r="B61" t="str">
            <v>кг</v>
          </cell>
          <cell r="D61">
            <v>10.765000000000001</v>
          </cell>
          <cell r="F61">
            <v>4.0179999999999998</v>
          </cell>
          <cell r="G61">
            <v>5.3769999999999998</v>
          </cell>
          <cell r="H61">
            <v>0</v>
          </cell>
          <cell r="I61" t="e">
            <v>#N/A</v>
          </cell>
          <cell r="J61">
            <v>3.9</v>
          </cell>
          <cell r="K61">
            <v>0.11799999999999988</v>
          </cell>
          <cell r="L61">
            <v>4.0179999999999998</v>
          </cell>
          <cell r="N61">
            <v>0</v>
          </cell>
          <cell r="O61">
            <v>0</v>
          </cell>
          <cell r="P61">
            <v>0.80359999999999998</v>
          </cell>
          <cell r="R61">
            <v>0</v>
          </cell>
          <cell r="V61">
            <v>6.6911398705823792</v>
          </cell>
          <cell r="W61">
            <v>6.6911398705823792</v>
          </cell>
          <cell r="X61">
            <v>0</v>
          </cell>
          <cell r="Y61">
            <v>0</v>
          </cell>
          <cell r="Z61">
            <v>0.27400000000000002</v>
          </cell>
        </row>
        <row r="62">
          <cell r="A62" t="str">
            <v>239  Колбаса Салями запеч Дугушка, оболочка вектор, ВЕС, ТМ Стародворье  ПОКОМ</v>
          </cell>
          <cell r="B62" t="str">
            <v>кг</v>
          </cell>
          <cell r="C62" t="str">
            <v>Нояб</v>
          </cell>
          <cell r="D62">
            <v>99.718999999999994</v>
          </cell>
          <cell r="E62">
            <v>459.43200000000002</v>
          </cell>
          <cell r="F62">
            <v>63.418999999999997</v>
          </cell>
          <cell r="G62">
            <v>404.01</v>
          </cell>
          <cell r="H62">
            <v>1</v>
          </cell>
          <cell r="I62">
            <v>60</v>
          </cell>
          <cell r="J62">
            <v>142.15</v>
          </cell>
          <cell r="K62">
            <v>-78.731000000000009</v>
          </cell>
          <cell r="L62">
            <v>63.418999999999997</v>
          </cell>
          <cell r="N62">
            <v>265</v>
          </cell>
          <cell r="O62">
            <v>300</v>
          </cell>
          <cell r="P62">
            <v>12.6838</v>
          </cell>
          <cell r="R62">
            <v>0</v>
          </cell>
          <cell r="V62">
            <v>76.397451867736805</v>
          </cell>
          <cell r="W62">
            <v>76.397451867736805</v>
          </cell>
          <cell r="X62">
            <v>93.295199999999994</v>
          </cell>
          <cell r="Y62">
            <v>31.806400000000004</v>
          </cell>
          <cell r="Z62">
            <v>113.69919999999999</v>
          </cell>
        </row>
        <row r="63">
          <cell r="A63" t="str">
            <v>240  Колбаса Салями охотничья, ВЕС. ПОКОМ</v>
          </cell>
          <cell r="B63" t="str">
            <v>кг</v>
          </cell>
          <cell r="D63">
            <v>18.388999999999999</v>
          </cell>
          <cell r="E63">
            <v>6.5039999999999996</v>
          </cell>
          <cell r="F63">
            <v>18.033999999999999</v>
          </cell>
          <cell r="G63">
            <v>0.82699999999999996</v>
          </cell>
          <cell r="H63">
            <v>1</v>
          </cell>
          <cell r="I63">
            <v>180</v>
          </cell>
          <cell r="J63">
            <v>15.26</v>
          </cell>
          <cell r="K63">
            <v>2.7739999999999991</v>
          </cell>
          <cell r="L63">
            <v>18.033999999999999</v>
          </cell>
          <cell r="N63">
            <v>40</v>
          </cell>
          <cell r="O63">
            <v>0</v>
          </cell>
          <cell r="P63">
            <v>3.6067999999999998</v>
          </cell>
          <cell r="Q63">
            <v>6.0613999999999972</v>
          </cell>
          <cell r="R63">
            <v>6.0613999999999972</v>
          </cell>
          <cell r="T63">
            <v>6</v>
          </cell>
          <cell r="V63">
            <v>13</v>
          </cell>
          <cell r="W63">
            <v>11.319452145946546</v>
          </cell>
          <cell r="X63">
            <v>2.7236000000000002</v>
          </cell>
          <cell r="Y63">
            <v>2.2746</v>
          </cell>
          <cell r="Z63">
            <v>4.6374000000000004</v>
          </cell>
        </row>
        <row r="64">
          <cell r="A64" t="str">
            <v>242  Колбаса Сервелат ЗАПЕЧ.Дугушка ТМ Стародворье, вектор, в/к     ПОКОМ</v>
          </cell>
          <cell r="B64" t="str">
            <v>кг</v>
          </cell>
          <cell r="C64" t="str">
            <v>Нояб</v>
          </cell>
          <cell r="D64">
            <v>323.80900000000003</v>
          </cell>
          <cell r="E64">
            <v>595.84199999999998</v>
          </cell>
          <cell r="F64">
            <v>267.14800000000002</v>
          </cell>
          <cell r="G64">
            <v>506.53100000000001</v>
          </cell>
          <cell r="H64">
            <v>1</v>
          </cell>
          <cell r="I64">
            <v>60</v>
          </cell>
          <cell r="J64">
            <v>450.1</v>
          </cell>
          <cell r="K64">
            <v>-182.952</v>
          </cell>
          <cell r="L64">
            <v>267.14800000000002</v>
          </cell>
          <cell r="N64">
            <v>305</v>
          </cell>
          <cell r="O64">
            <v>500</v>
          </cell>
          <cell r="P64">
            <v>53.429600000000008</v>
          </cell>
          <cell r="R64">
            <v>0</v>
          </cell>
          <cell r="V64">
            <v>24.546899097129675</v>
          </cell>
          <cell r="W64">
            <v>24.546899097129675</v>
          </cell>
          <cell r="X64">
            <v>137.1832</v>
          </cell>
          <cell r="Y64">
            <v>89.116</v>
          </cell>
          <cell r="Z64">
            <v>158.42680000000001</v>
          </cell>
        </row>
        <row r="65">
          <cell r="A65" t="str">
            <v>243  Колбаса Сервелат Зернистый, ВЕС.  ПОКОМ</v>
          </cell>
          <cell r="B65" t="str">
            <v>кг</v>
          </cell>
          <cell r="D65">
            <v>1.242</v>
          </cell>
          <cell r="E65">
            <v>13.458</v>
          </cell>
          <cell r="F65">
            <v>13.539</v>
          </cell>
          <cell r="G65">
            <v>-1.2789999999999999</v>
          </cell>
          <cell r="H65">
            <v>1</v>
          </cell>
          <cell r="I65">
            <v>35</v>
          </cell>
          <cell r="J65">
            <v>24.49</v>
          </cell>
          <cell r="K65">
            <v>-10.950999999999999</v>
          </cell>
          <cell r="L65">
            <v>13.539</v>
          </cell>
          <cell r="N65">
            <v>95</v>
          </cell>
          <cell r="O65">
            <v>0</v>
          </cell>
          <cell r="P65">
            <v>2.7077999999999998</v>
          </cell>
          <cell r="R65">
            <v>0</v>
          </cell>
          <cell r="V65">
            <v>34.611492724721181</v>
          </cell>
          <cell r="W65">
            <v>34.611492724721181</v>
          </cell>
          <cell r="X65">
            <v>12.849600000000001</v>
          </cell>
          <cell r="Y65">
            <v>10.4346</v>
          </cell>
          <cell r="Z65">
            <v>14.250399999999999</v>
          </cell>
        </row>
        <row r="66">
          <cell r="A66" t="str">
            <v>244  Колбаса Сервелат Кремлевский, ВЕС. ПОКОМ</v>
          </cell>
          <cell r="B66" t="str">
            <v>кг</v>
          </cell>
          <cell r="E66">
            <v>110.38</v>
          </cell>
          <cell r="F66">
            <v>17.943000000000001</v>
          </cell>
          <cell r="G66">
            <v>91.728999999999999</v>
          </cell>
          <cell r="H66">
            <v>0</v>
          </cell>
          <cell r="I66" t="e">
            <v>#N/A</v>
          </cell>
          <cell r="J66">
            <v>22.3</v>
          </cell>
          <cell r="K66">
            <v>-4.3569999999999993</v>
          </cell>
          <cell r="L66">
            <v>17.943000000000001</v>
          </cell>
          <cell r="N66">
            <v>0</v>
          </cell>
          <cell r="O66">
            <v>0</v>
          </cell>
          <cell r="P66">
            <v>3.5886000000000005</v>
          </cell>
          <cell r="R66">
            <v>0</v>
          </cell>
          <cell r="V66">
            <v>25.561221646324469</v>
          </cell>
          <cell r="W66">
            <v>25.561221646324469</v>
          </cell>
          <cell r="X66">
            <v>0</v>
          </cell>
          <cell r="Y66">
            <v>0</v>
          </cell>
          <cell r="Z66">
            <v>0</v>
          </cell>
        </row>
        <row r="67">
          <cell r="A67" t="str">
            <v>246  Колбаса Стародворская ТМ Стародворье ТС Старый двор, ПОКОМ</v>
          </cell>
          <cell r="B67" t="str">
            <v>кг</v>
          </cell>
          <cell r="E67">
            <v>40.47</v>
          </cell>
          <cell r="F67">
            <v>4.0250000000000004</v>
          </cell>
          <cell r="G67">
            <v>36.445</v>
          </cell>
          <cell r="H67">
            <v>0</v>
          </cell>
          <cell r="I67" t="e">
            <v>#N/A</v>
          </cell>
          <cell r="J67">
            <v>3.9</v>
          </cell>
          <cell r="K67">
            <v>0.12500000000000044</v>
          </cell>
          <cell r="L67">
            <v>4.0250000000000004</v>
          </cell>
          <cell r="N67">
            <v>0</v>
          </cell>
          <cell r="O67">
            <v>0</v>
          </cell>
          <cell r="P67">
            <v>0.80500000000000005</v>
          </cell>
          <cell r="R67">
            <v>0</v>
          </cell>
          <cell r="V67">
            <v>45.273291925465834</v>
          </cell>
          <cell r="W67">
            <v>45.273291925465834</v>
          </cell>
          <cell r="X67">
            <v>0</v>
          </cell>
          <cell r="Y67">
            <v>0</v>
          </cell>
          <cell r="Z67">
            <v>0</v>
          </cell>
        </row>
        <row r="68">
          <cell r="A68" t="str">
            <v>247  Сардельки Нежные, ВЕС.  ПОКОМ</v>
          </cell>
          <cell r="B68" t="str">
            <v>кг</v>
          </cell>
          <cell r="E68">
            <v>80.369</v>
          </cell>
          <cell r="F68">
            <v>42.280999999999999</v>
          </cell>
          <cell r="G68">
            <v>38.088000000000001</v>
          </cell>
          <cell r="H68">
            <v>0</v>
          </cell>
          <cell r="I68" t="e">
            <v>#N/A</v>
          </cell>
          <cell r="J68">
            <v>41.9</v>
          </cell>
          <cell r="K68">
            <v>0.38100000000000023</v>
          </cell>
          <cell r="L68">
            <v>42.280999999999999</v>
          </cell>
          <cell r="N68">
            <v>0</v>
          </cell>
          <cell r="O68">
            <v>0</v>
          </cell>
          <cell r="P68">
            <v>8.4561999999999991</v>
          </cell>
          <cell r="R68">
            <v>0</v>
          </cell>
          <cell r="V68">
            <v>4.5041508005960127</v>
          </cell>
          <cell r="W68">
            <v>4.5041508005960127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248  Сардельки Сочные ТМ Особый рецепт,   ПОКОМ</v>
          </cell>
          <cell r="B69" t="str">
            <v>кг</v>
          </cell>
          <cell r="D69">
            <v>159.072</v>
          </cell>
          <cell r="E69">
            <v>349.95400000000001</v>
          </cell>
          <cell r="F69">
            <v>465.70499999999998</v>
          </cell>
          <cell r="G69">
            <v>16.693999999999999</v>
          </cell>
          <cell r="H69">
            <v>1</v>
          </cell>
          <cell r="I69">
            <v>30</v>
          </cell>
          <cell r="J69">
            <v>471.35399999999998</v>
          </cell>
          <cell r="K69">
            <v>-5.6490000000000009</v>
          </cell>
          <cell r="L69">
            <v>115.75099999999998</v>
          </cell>
          <cell r="M69">
            <v>349.95400000000001</v>
          </cell>
          <cell r="N69">
            <v>140</v>
          </cell>
          <cell r="O69">
            <v>0</v>
          </cell>
          <cell r="P69">
            <v>23.150199999999995</v>
          </cell>
          <cell r="Q69">
            <v>144.25859999999992</v>
          </cell>
          <cell r="R69">
            <v>144.25859999999992</v>
          </cell>
          <cell r="T69">
            <v>144</v>
          </cell>
          <cell r="V69">
            <v>12.999999999999998</v>
          </cell>
          <cell r="W69">
            <v>6.7685808329949646</v>
          </cell>
          <cell r="X69">
            <v>19.297800000000006</v>
          </cell>
          <cell r="Y69">
            <v>19.259000000000004</v>
          </cell>
          <cell r="Z69">
            <v>20.794600000000003</v>
          </cell>
        </row>
        <row r="70">
          <cell r="A70" t="str">
            <v>249  Сардельки Сочные, ПОКОМ</v>
          </cell>
          <cell r="B70" t="str">
            <v>кг</v>
          </cell>
          <cell r="E70">
            <v>7.8019999999999996</v>
          </cell>
          <cell r="G70">
            <v>7.8019999999999996</v>
          </cell>
          <cell r="H70">
            <v>0</v>
          </cell>
          <cell r="I70" t="e">
            <v>#N/A</v>
          </cell>
          <cell r="J70">
            <v>1.3</v>
          </cell>
          <cell r="K70">
            <v>-1.3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V70" t="e">
            <v>#DIV/0!</v>
          </cell>
          <cell r="W70" t="e">
            <v>#DIV/0!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250  Сардельки стародворские с говядиной в обол. NDX, ВЕС. ПОКОМ</v>
          </cell>
          <cell r="B71" t="str">
            <v>кг</v>
          </cell>
          <cell r="D71">
            <v>303.90199999999999</v>
          </cell>
          <cell r="E71">
            <v>378.43299999999999</v>
          </cell>
          <cell r="F71">
            <v>241.59899999999999</v>
          </cell>
          <cell r="G71">
            <v>351.27800000000002</v>
          </cell>
          <cell r="H71">
            <v>1</v>
          </cell>
          <cell r="I71">
            <v>30</v>
          </cell>
          <cell r="J71">
            <v>294.21800000000002</v>
          </cell>
          <cell r="K71">
            <v>-52.619000000000028</v>
          </cell>
          <cell r="L71">
            <v>241.59899999999999</v>
          </cell>
          <cell r="N71">
            <v>190</v>
          </cell>
          <cell r="O71">
            <v>200</v>
          </cell>
          <cell r="P71">
            <v>48.319800000000001</v>
          </cell>
          <cell r="R71">
            <v>0</v>
          </cell>
          <cell r="V71">
            <v>15.341081709775288</v>
          </cell>
          <cell r="W71">
            <v>15.341081709775288</v>
          </cell>
          <cell r="X71">
            <v>67.121400000000008</v>
          </cell>
          <cell r="Y71">
            <v>65.919000000000011</v>
          </cell>
          <cell r="Z71">
            <v>89.542000000000002</v>
          </cell>
        </row>
        <row r="72">
          <cell r="A72" t="str">
            <v>251  Сосиски Баварские, ВЕС.  ПОКОМ</v>
          </cell>
          <cell r="B72" t="str">
            <v>кг</v>
          </cell>
          <cell r="E72">
            <v>86.9</v>
          </cell>
          <cell r="G72">
            <v>86.9</v>
          </cell>
          <cell r="H72">
            <v>0</v>
          </cell>
          <cell r="I72" t="e">
            <v>#N/A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V72" t="e">
            <v>#DIV/0!</v>
          </cell>
          <cell r="W72" t="e">
            <v>#DIV/0!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253  Сосиски Ганноверские   ПОКОМ</v>
          </cell>
          <cell r="B73" t="str">
            <v>кг</v>
          </cell>
          <cell r="D73">
            <v>72.513000000000005</v>
          </cell>
          <cell r="F73">
            <v>13.59</v>
          </cell>
          <cell r="G73">
            <v>56.195</v>
          </cell>
          <cell r="H73">
            <v>1</v>
          </cell>
          <cell r="I73">
            <v>40</v>
          </cell>
          <cell r="J73">
            <v>13.7</v>
          </cell>
          <cell r="K73">
            <v>-0.10999999999999943</v>
          </cell>
          <cell r="L73">
            <v>13.59</v>
          </cell>
          <cell r="N73">
            <v>0</v>
          </cell>
          <cell r="O73">
            <v>0</v>
          </cell>
          <cell r="P73">
            <v>2.718</v>
          </cell>
          <cell r="R73">
            <v>0</v>
          </cell>
          <cell r="V73">
            <v>20.675128771155261</v>
          </cell>
          <cell r="W73">
            <v>20.675128771155261</v>
          </cell>
          <cell r="X73">
            <v>6.1989999999999998</v>
          </cell>
          <cell r="Y73">
            <v>2.4333999999999998</v>
          </cell>
          <cell r="Z73">
            <v>4.0780000000000003</v>
          </cell>
          <cell r="AA73" t="str">
            <v>необходимо увеличить продажи</v>
          </cell>
        </row>
        <row r="74">
          <cell r="A74" t="str">
            <v>254  Сосиски Датские, ВЕС, ТМ КОЛБАСНЫЙ СТАНДАРТ ПОКОМ</v>
          </cell>
          <cell r="B74" t="str">
            <v>кг</v>
          </cell>
          <cell r="D74">
            <v>64.960999999999999</v>
          </cell>
          <cell r="F74">
            <v>27.949000000000002</v>
          </cell>
          <cell r="G74">
            <v>37.012</v>
          </cell>
          <cell r="H74">
            <v>0</v>
          </cell>
          <cell r="I74">
            <v>40</v>
          </cell>
          <cell r="J74">
            <v>28.126000000000001</v>
          </cell>
          <cell r="K74">
            <v>-0.1769999999999996</v>
          </cell>
          <cell r="L74">
            <v>27.949000000000002</v>
          </cell>
          <cell r="N74">
            <v>0</v>
          </cell>
          <cell r="O74">
            <v>0</v>
          </cell>
          <cell r="P74">
            <v>5.5898000000000003</v>
          </cell>
          <cell r="Q74">
            <v>35.6554</v>
          </cell>
          <cell r="R74">
            <v>35.6554</v>
          </cell>
          <cell r="T74">
            <v>36</v>
          </cell>
          <cell r="V74">
            <v>13</v>
          </cell>
          <cell r="W74">
            <v>6.6213460231135279</v>
          </cell>
          <cell r="X74">
            <v>9.2883999999999993</v>
          </cell>
          <cell r="Y74">
            <v>0.79720000000000002</v>
          </cell>
          <cell r="Z74">
            <v>0.54580000000000006</v>
          </cell>
          <cell r="AA74" t="str">
            <v>устар.</v>
          </cell>
        </row>
        <row r="75">
          <cell r="A75" t="str">
            <v>255  Сосиски Молочные для завтрака ТМ Особый рецепт, п/а МГС, ВЕС, ТМ Стародворье  ПОКОМ</v>
          </cell>
          <cell r="B75" t="str">
            <v>кг</v>
          </cell>
          <cell r="D75">
            <v>1516.0940000000001</v>
          </cell>
          <cell r="E75">
            <v>939.21199999999999</v>
          </cell>
          <cell r="F75">
            <v>892.952</v>
          </cell>
          <cell r="G75">
            <v>1260.933</v>
          </cell>
          <cell r="H75">
            <v>1</v>
          </cell>
          <cell r="I75">
            <v>40</v>
          </cell>
          <cell r="J75">
            <v>877.8</v>
          </cell>
          <cell r="K75">
            <v>15.152000000000044</v>
          </cell>
          <cell r="L75">
            <v>892.952</v>
          </cell>
          <cell r="N75">
            <v>780</v>
          </cell>
          <cell r="O75">
            <v>0</v>
          </cell>
          <cell r="P75">
            <v>178.59039999999999</v>
          </cell>
          <cell r="Q75">
            <v>280.74219999999968</v>
          </cell>
          <cell r="R75">
            <v>280.74219999999968</v>
          </cell>
          <cell r="T75">
            <v>281</v>
          </cell>
          <cell r="V75">
            <v>12.999999999999998</v>
          </cell>
          <cell r="W75">
            <v>11.428010688144493</v>
          </cell>
          <cell r="X75">
            <v>203.99680000000001</v>
          </cell>
          <cell r="Y75">
            <v>196.30879999999999</v>
          </cell>
          <cell r="Z75">
            <v>224.2346</v>
          </cell>
        </row>
        <row r="76">
          <cell r="A76" t="str">
            <v>257  Сосиски Молочные оригинальные ТМ Особый рецепт, ВЕС.   ПОКОМ</v>
          </cell>
          <cell r="B76" t="str">
            <v>кг</v>
          </cell>
          <cell r="D76">
            <v>62.715000000000003</v>
          </cell>
          <cell r="E76">
            <v>57.276000000000003</v>
          </cell>
          <cell r="F76">
            <v>17.385000000000002</v>
          </cell>
          <cell r="G76">
            <v>99.849000000000004</v>
          </cell>
          <cell r="H76">
            <v>1</v>
          </cell>
          <cell r="I76">
            <v>35</v>
          </cell>
          <cell r="J76">
            <v>17.149000000000001</v>
          </cell>
          <cell r="K76">
            <v>0.23600000000000065</v>
          </cell>
          <cell r="L76">
            <v>17.385000000000002</v>
          </cell>
          <cell r="N76">
            <v>0</v>
          </cell>
          <cell r="O76">
            <v>0</v>
          </cell>
          <cell r="P76">
            <v>3.4770000000000003</v>
          </cell>
          <cell r="R76">
            <v>0</v>
          </cell>
          <cell r="V76">
            <v>28.716997411561689</v>
          </cell>
          <cell r="W76">
            <v>28.716997411561689</v>
          </cell>
          <cell r="X76">
            <v>0.26500000000000001</v>
          </cell>
          <cell r="Y76">
            <v>1.5720000000000001</v>
          </cell>
          <cell r="Z76">
            <v>1.6146</v>
          </cell>
          <cell r="AA76" t="str">
            <v>необходимо увеличить продажи</v>
          </cell>
        </row>
        <row r="77">
          <cell r="A77" t="str">
            <v>258  Сосиски Молочные по-стародворски, амицел МГС, ВЕС, ТМ Стародворье ПОКОМ</v>
          </cell>
          <cell r="B77" t="str">
            <v>кг</v>
          </cell>
          <cell r="E77">
            <v>19.89</v>
          </cell>
          <cell r="F77">
            <v>22.111000000000001</v>
          </cell>
          <cell r="G77">
            <v>-2.2210000000000001</v>
          </cell>
          <cell r="H77">
            <v>0</v>
          </cell>
          <cell r="I77" t="e">
            <v>#N/A</v>
          </cell>
          <cell r="J77">
            <v>23.411000000000001</v>
          </cell>
          <cell r="K77">
            <v>-1.3000000000000007</v>
          </cell>
          <cell r="L77">
            <v>22.111000000000001</v>
          </cell>
          <cell r="N77">
            <v>0</v>
          </cell>
          <cell r="O77">
            <v>0</v>
          </cell>
          <cell r="P77">
            <v>4.4222000000000001</v>
          </cell>
          <cell r="R77">
            <v>0</v>
          </cell>
          <cell r="V77">
            <v>-0.50223870471710919</v>
          </cell>
          <cell r="W77">
            <v>-0.50223870471710919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260  Сосиски Сливочные по-стародворски, ВЕС.  ПОКОМ</v>
          </cell>
          <cell r="B78" t="str">
            <v>кг</v>
          </cell>
          <cell r="E78">
            <v>120.5</v>
          </cell>
          <cell r="G78">
            <v>120.5</v>
          </cell>
          <cell r="H78">
            <v>0</v>
          </cell>
          <cell r="I78" t="e">
            <v>#N/A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R78">
            <v>0</v>
          </cell>
          <cell r="V78" t="e">
            <v>#DIV/0!</v>
          </cell>
          <cell r="W78" t="e">
            <v>#DIV/0!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263  Шпикачки Стародворские, ВЕС.  ПОКОМ</v>
          </cell>
          <cell r="B79" t="str">
            <v>кг</v>
          </cell>
          <cell r="E79">
            <v>124.2</v>
          </cell>
          <cell r="F79">
            <v>7.7619999999999996</v>
          </cell>
          <cell r="G79">
            <v>116.438</v>
          </cell>
          <cell r="H79">
            <v>0</v>
          </cell>
          <cell r="I79" t="e">
            <v>#N/A</v>
          </cell>
          <cell r="J79">
            <v>7.8</v>
          </cell>
          <cell r="K79">
            <v>-3.8000000000000256E-2</v>
          </cell>
          <cell r="L79">
            <v>7.7619999999999996</v>
          </cell>
          <cell r="N79">
            <v>0</v>
          </cell>
          <cell r="O79">
            <v>0</v>
          </cell>
          <cell r="P79">
            <v>1.5524</v>
          </cell>
          <cell r="R79">
            <v>0</v>
          </cell>
          <cell r="V79">
            <v>75.005153311002317</v>
          </cell>
          <cell r="W79">
            <v>75.005153311002317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264  Колбаса Молочная стародворская, амифлекс, ВЕС, ТМ Стародворье  ПОКОМ</v>
          </cell>
          <cell r="B80" t="str">
            <v>кг</v>
          </cell>
          <cell r="E80">
            <v>53.991999999999997</v>
          </cell>
          <cell r="G80">
            <v>53.991999999999997</v>
          </cell>
          <cell r="H80">
            <v>0</v>
          </cell>
          <cell r="I80" t="e">
            <v>#N/A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R80">
            <v>0</v>
          </cell>
          <cell r="V80" t="e">
            <v>#DIV/0!</v>
          </cell>
          <cell r="W80" t="e">
            <v>#DIV/0!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265  Колбаса Балыкбургская, ВЕС, ТМ Баварушка  ПОКОМ</v>
          </cell>
          <cell r="B81" t="str">
            <v>кг</v>
          </cell>
          <cell r="D81">
            <v>8.5</v>
          </cell>
          <cell r="E81">
            <v>13.61</v>
          </cell>
          <cell r="F81">
            <v>16.305</v>
          </cell>
          <cell r="G81">
            <v>5.8049999999999997</v>
          </cell>
          <cell r="H81">
            <v>0</v>
          </cell>
          <cell r="I81" t="e">
            <v>#N/A</v>
          </cell>
          <cell r="J81">
            <v>16.399999999999999</v>
          </cell>
          <cell r="K81">
            <v>-9.4999999999998863E-2</v>
          </cell>
          <cell r="L81">
            <v>16.305</v>
          </cell>
          <cell r="N81">
            <v>0</v>
          </cell>
          <cell r="O81">
            <v>0</v>
          </cell>
          <cell r="P81">
            <v>3.2610000000000001</v>
          </cell>
          <cell r="R81">
            <v>0</v>
          </cell>
          <cell r="V81">
            <v>1.7801287948482059</v>
          </cell>
          <cell r="W81">
            <v>1.7801287948482059</v>
          </cell>
          <cell r="X81">
            <v>0</v>
          </cell>
          <cell r="Y81">
            <v>0</v>
          </cell>
          <cell r="Z81">
            <v>0.14099999999999999</v>
          </cell>
        </row>
        <row r="82">
          <cell r="A82" t="str">
            <v>266  Колбаса Филейбургская с сочным окороком, ВЕС, ТМ Баварушка  ПОКОМ</v>
          </cell>
          <cell r="B82" t="str">
            <v>кг</v>
          </cell>
          <cell r="D82">
            <v>164.464</v>
          </cell>
          <cell r="E82">
            <v>51.3</v>
          </cell>
          <cell r="F82">
            <v>98.494</v>
          </cell>
          <cell r="G82">
            <v>70.212000000000003</v>
          </cell>
          <cell r="H82">
            <v>1</v>
          </cell>
          <cell r="I82">
            <v>45</v>
          </cell>
          <cell r="J82">
            <v>108.8</v>
          </cell>
          <cell r="K82">
            <v>-10.305999999999997</v>
          </cell>
          <cell r="L82">
            <v>98.494</v>
          </cell>
          <cell r="N82">
            <v>0</v>
          </cell>
          <cell r="O82">
            <v>0</v>
          </cell>
          <cell r="P82">
            <v>19.698799999999999</v>
          </cell>
          <cell r="Q82">
            <v>166.17359999999996</v>
          </cell>
          <cell r="R82">
            <v>166.17359999999996</v>
          </cell>
          <cell r="T82">
            <v>166</v>
          </cell>
          <cell r="V82">
            <v>11.999999999999998</v>
          </cell>
          <cell r="W82">
            <v>3.5642780270879451</v>
          </cell>
          <cell r="X82">
            <v>7.2623999999999995</v>
          </cell>
          <cell r="Y82">
            <v>12.005800000000001</v>
          </cell>
          <cell r="Z82">
            <v>9.9878</v>
          </cell>
        </row>
        <row r="83">
          <cell r="A83" t="str">
            <v>267  Колбаса Салями Филейбургская зернистая, оболочка фиброуз, ВЕС, ТМ Баварушка  ПОКОМ</v>
          </cell>
          <cell r="B83" t="str">
            <v>кг</v>
          </cell>
          <cell r="D83">
            <v>36.500999999999998</v>
          </cell>
          <cell r="E83">
            <v>8.6129999999999995</v>
          </cell>
          <cell r="F83">
            <v>30.991</v>
          </cell>
          <cell r="G83">
            <v>1.948</v>
          </cell>
          <cell r="H83">
            <v>1</v>
          </cell>
          <cell r="I83">
            <v>45</v>
          </cell>
          <cell r="J83">
            <v>38.4</v>
          </cell>
          <cell r="K83">
            <v>-7.4089999999999989</v>
          </cell>
          <cell r="L83">
            <v>30.991</v>
          </cell>
          <cell r="N83">
            <v>150</v>
          </cell>
          <cell r="O83">
            <v>0</v>
          </cell>
          <cell r="P83">
            <v>6.1981999999999999</v>
          </cell>
          <cell r="R83">
            <v>0</v>
          </cell>
          <cell r="V83">
            <v>24.514859152657223</v>
          </cell>
          <cell r="W83">
            <v>24.514859152657223</v>
          </cell>
          <cell r="X83">
            <v>16.988800000000001</v>
          </cell>
          <cell r="Y83">
            <v>5.7603999999999997</v>
          </cell>
          <cell r="Z83">
            <v>19.1554</v>
          </cell>
        </row>
        <row r="84">
          <cell r="A84" t="str">
            <v>271  Колбаса Сервелат Левантский ТМ Особый Рецепт, ВЕС. ПОКОМ</v>
          </cell>
          <cell r="B84" t="str">
            <v>кг</v>
          </cell>
          <cell r="E84">
            <v>20</v>
          </cell>
          <cell r="G84">
            <v>20</v>
          </cell>
          <cell r="H84">
            <v>0</v>
          </cell>
          <cell r="I84" t="e">
            <v>#N/A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R84">
            <v>0</v>
          </cell>
          <cell r="V84" t="e">
            <v>#DIV/0!</v>
          </cell>
          <cell r="W84" t="e">
            <v>#DIV/0!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272  Колбаса Сервелат Филедворский, фиброуз, в/у 0,35 кг срез,  ПОКОМ</v>
          </cell>
          <cell r="B85" t="str">
            <v>шт</v>
          </cell>
          <cell r="D85">
            <v>64</v>
          </cell>
          <cell r="F85">
            <v>40</v>
          </cell>
          <cell r="G85">
            <v>4</v>
          </cell>
          <cell r="H85">
            <v>0.35</v>
          </cell>
          <cell r="I85">
            <v>40</v>
          </cell>
          <cell r="J85">
            <v>44</v>
          </cell>
          <cell r="K85">
            <v>-4</v>
          </cell>
          <cell r="L85">
            <v>40</v>
          </cell>
          <cell r="N85">
            <v>220</v>
          </cell>
          <cell r="O85">
            <v>0</v>
          </cell>
          <cell r="P85">
            <v>8</v>
          </cell>
          <cell r="R85">
            <v>0</v>
          </cell>
          <cell r="V85">
            <v>28</v>
          </cell>
          <cell r="W85">
            <v>28</v>
          </cell>
          <cell r="X85">
            <v>22.8</v>
          </cell>
          <cell r="Y85">
            <v>4.5999999999999996</v>
          </cell>
          <cell r="Z85">
            <v>26.2</v>
          </cell>
        </row>
        <row r="86">
          <cell r="A86" t="str">
            <v>273  Сосиски Сочинки с сочной грудинкой, МГС 0.4кг,   ПОКОМ</v>
          </cell>
          <cell r="B86" t="str">
            <v>шт</v>
          </cell>
          <cell r="C86" t="str">
            <v>Нояб</v>
          </cell>
          <cell r="D86">
            <v>283</v>
          </cell>
          <cell r="E86">
            <v>646</v>
          </cell>
          <cell r="F86">
            <v>184</v>
          </cell>
          <cell r="G86">
            <v>599</v>
          </cell>
          <cell r="H86">
            <v>0.4</v>
          </cell>
          <cell r="I86">
            <v>45</v>
          </cell>
          <cell r="J86">
            <v>395</v>
          </cell>
          <cell r="K86">
            <v>-211</v>
          </cell>
          <cell r="L86">
            <v>184</v>
          </cell>
          <cell r="N86">
            <v>630</v>
          </cell>
          <cell r="O86">
            <v>0</v>
          </cell>
          <cell r="P86">
            <v>36.799999999999997</v>
          </cell>
          <cell r="R86">
            <v>0</v>
          </cell>
          <cell r="V86">
            <v>33.396739130434788</v>
          </cell>
          <cell r="W86">
            <v>33.396739130434788</v>
          </cell>
          <cell r="X86">
            <v>109.6</v>
          </cell>
          <cell r="Y86">
            <v>79.599999999999994</v>
          </cell>
          <cell r="Z86">
            <v>146.19999999999999</v>
          </cell>
        </row>
        <row r="87">
          <cell r="A87" t="str">
            <v>276  Колбаса Сливушка ТМ Вязанка в оболочке полиамид 0,45 кг  ПОКОМ</v>
          </cell>
          <cell r="B87" t="str">
            <v>шт</v>
          </cell>
          <cell r="D87">
            <v>74</v>
          </cell>
          <cell r="F87">
            <v>44</v>
          </cell>
          <cell r="G87">
            <v>14</v>
          </cell>
          <cell r="H87">
            <v>0.45</v>
          </cell>
          <cell r="I87">
            <v>50</v>
          </cell>
          <cell r="J87">
            <v>47</v>
          </cell>
          <cell r="K87">
            <v>-3</v>
          </cell>
          <cell r="L87">
            <v>44</v>
          </cell>
          <cell r="N87">
            <v>60</v>
          </cell>
          <cell r="O87">
            <v>0</v>
          </cell>
          <cell r="P87">
            <v>8.8000000000000007</v>
          </cell>
          <cell r="Q87">
            <v>40.400000000000006</v>
          </cell>
          <cell r="R87">
            <v>40.400000000000006</v>
          </cell>
          <cell r="T87">
            <v>40</v>
          </cell>
          <cell r="V87">
            <v>13</v>
          </cell>
          <cell r="W87">
            <v>8.4090909090909083</v>
          </cell>
          <cell r="X87">
            <v>8.6</v>
          </cell>
          <cell r="Y87">
            <v>7.8</v>
          </cell>
          <cell r="Z87">
            <v>8.8000000000000007</v>
          </cell>
        </row>
        <row r="88">
          <cell r="A88" t="str">
            <v>283  Сосиски Сочинки, ВЕС, ТМ Стародворье ПОКОМ</v>
          </cell>
          <cell r="B88" t="str">
            <v>кг</v>
          </cell>
          <cell r="D88">
            <v>318.31</v>
          </cell>
          <cell r="E88">
            <v>333.10599999999999</v>
          </cell>
          <cell r="F88">
            <v>253.917</v>
          </cell>
          <cell r="G88">
            <v>320.26600000000002</v>
          </cell>
          <cell r="H88">
            <v>1</v>
          </cell>
          <cell r="I88">
            <v>45</v>
          </cell>
          <cell r="J88">
            <v>226.13</v>
          </cell>
          <cell r="K88">
            <v>27.787000000000006</v>
          </cell>
          <cell r="L88">
            <v>253.917</v>
          </cell>
          <cell r="N88">
            <v>265</v>
          </cell>
          <cell r="O88">
            <v>0</v>
          </cell>
          <cell r="P88">
            <v>50.7834</v>
          </cell>
          <cell r="Q88">
            <v>74.918200000000013</v>
          </cell>
          <cell r="R88">
            <v>74.918200000000013</v>
          </cell>
          <cell r="T88">
            <v>75</v>
          </cell>
          <cell r="V88">
            <v>13.000000000000004</v>
          </cell>
          <cell r="W88">
            <v>11.524750213652494</v>
          </cell>
          <cell r="X88">
            <v>44.978400000000001</v>
          </cell>
          <cell r="Y88">
            <v>50.436999999999998</v>
          </cell>
          <cell r="Z88">
            <v>68.956600000000009</v>
          </cell>
        </row>
        <row r="89">
          <cell r="A89" t="str">
            <v>296  Колбаса Мясорубская с рубленой грудинкой 0,35кг срез ТМ Стародворье  ПОКОМ</v>
          </cell>
          <cell r="B89" t="str">
            <v>шт</v>
          </cell>
          <cell r="D89">
            <v>124</v>
          </cell>
          <cell r="E89">
            <v>125</v>
          </cell>
          <cell r="F89">
            <v>85</v>
          </cell>
          <cell r="G89">
            <v>138</v>
          </cell>
          <cell r="H89">
            <v>0.35</v>
          </cell>
          <cell r="I89">
            <v>40</v>
          </cell>
          <cell r="J89">
            <v>85</v>
          </cell>
          <cell r="K89">
            <v>0</v>
          </cell>
          <cell r="L89">
            <v>85</v>
          </cell>
          <cell r="N89">
            <v>125</v>
          </cell>
          <cell r="O89">
            <v>0</v>
          </cell>
          <cell r="P89">
            <v>17</v>
          </cell>
          <cell r="R89">
            <v>0</v>
          </cell>
          <cell r="V89">
            <v>15.470588235294118</v>
          </cell>
          <cell r="W89">
            <v>15.470588235294118</v>
          </cell>
          <cell r="X89">
            <v>32.4</v>
          </cell>
          <cell r="Y89">
            <v>11</v>
          </cell>
          <cell r="Z89">
            <v>29.2</v>
          </cell>
        </row>
        <row r="90">
          <cell r="A90" t="str">
            <v>301  Сосиски Сочинки по-баварски с сыром,  0.4кг, ТМ Стародворье  ПОКОМ</v>
          </cell>
          <cell r="B90" t="str">
            <v>шт</v>
          </cell>
          <cell r="C90" t="str">
            <v>Нояб</v>
          </cell>
          <cell r="D90">
            <v>263</v>
          </cell>
          <cell r="E90">
            <v>762</v>
          </cell>
          <cell r="F90">
            <v>489</v>
          </cell>
          <cell r="G90">
            <v>417</v>
          </cell>
          <cell r="H90">
            <v>0.4</v>
          </cell>
          <cell r="I90">
            <v>40</v>
          </cell>
          <cell r="J90">
            <v>668</v>
          </cell>
          <cell r="K90">
            <v>-179</v>
          </cell>
          <cell r="L90">
            <v>165</v>
          </cell>
          <cell r="M90">
            <v>324</v>
          </cell>
          <cell r="N90">
            <v>545</v>
          </cell>
          <cell r="O90">
            <v>0</v>
          </cell>
          <cell r="P90">
            <v>33</v>
          </cell>
          <cell r="R90">
            <v>0</v>
          </cell>
          <cell r="V90">
            <v>29.151515151515152</v>
          </cell>
          <cell r="W90">
            <v>29.151515151515152</v>
          </cell>
          <cell r="X90">
            <v>104.8</v>
          </cell>
          <cell r="Y90">
            <v>16.2</v>
          </cell>
          <cell r="Z90">
            <v>113.4</v>
          </cell>
        </row>
        <row r="91">
          <cell r="A91" t="str">
            <v>302  Сосиски Сочинки по-баварски,  0.4кг, ТМ Стародворье  ПОКОМ</v>
          </cell>
          <cell r="B91" t="str">
            <v>шт</v>
          </cell>
          <cell r="C91" t="str">
            <v>Нояб</v>
          </cell>
          <cell r="D91">
            <v>303</v>
          </cell>
          <cell r="E91">
            <v>845</v>
          </cell>
          <cell r="F91">
            <v>985</v>
          </cell>
          <cell r="G91">
            <v>3</v>
          </cell>
          <cell r="H91">
            <v>0.4</v>
          </cell>
          <cell r="I91">
            <v>45</v>
          </cell>
          <cell r="J91">
            <v>1277</v>
          </cell>
          <cell r="K91">
            <v>-292</v>
          </cell>
          <cell r="L91">
            <v>169</v>
          </cell>
          <cell r="M91">
            <v>816</v>
          </cell>
          <cell r="N91">
            <v>1655</v>
          </cell>
          <cell r="O91">
            <v>0</v>
          </cell>
          <cell r="P91">
            <v>33.799999999999997</v>
          </cell>
          <cell r="R91">
            <v>0</v>
          </cell>
          <cell r="V91">
            <v>49.053254437869825</v>
          </cell>
          <cell r="W91">
            <v>49.053254437869825</v>
          </cell>
          <cell r="X91">
            <v>143.80000000000001</v>
          </cell>
          <cell r="Y91">
            <v>100.4</v>
          </cell>
          <cell r="Z91">
            <v>204</v>
          </cell>
        </row>
        <row r="92">
          <cell r="A92" t="str">
            <v>309  Сосиски Сочинки с сыром 0,4 кг ТМ Стародворье  ПОКОМ</v>
          </cell>
          <cell r="B92" t="str">
            <v>шт</v>
          </cell>
          <cell r="C92" t="str">
            <v>Нояб</v>
          </cell>
          <cell r="D92">
            <v>20</v>
          </cell>
          <cell r="E92">
            <v>156</v>
          </cell>
          <cell r="F92">
            <v>153</v>
          </cell>
          <cell r="G92">
            <v>22</v>
          </cell>
          <cell r="H92">
            <v>0.4</v>
          </cell>
          <cell r="I92">
            <v>40</v>
          </cell>
          <cell r="J92">
            <v>180</v>
          </cell>
          <cell r="K92">
            <v>-27</v>
          </cell>
          <cell r="L92">
            <v>15</v>
          </cell>
          <cell r="M92">
            <v>138</v>
          </cell>
          <cell r="N92">
            <v>90</v>
          </cell>
          <cell r="O92">
            <v>0</v>
          </cell>
          <cell r="P92">
            <v>3</v>
          </cell>
          <cell r="R92">
            <v>0</v>
          </cell>
          <cell r="V92">
            <v>37.333333333333336</v>
          </cell>
          <cell r="W92">
            <v>37.333333333333336</v>
          </cell>
          <cell r="X92">
            <v>13.6</v>
          </cell>
          <cell r="Y92">
            <v>2.2000000000000002</v>
          </cell>
          <cell r="Z92">
            <v>11.6</v>
          </cell>
        </row>
        <row r="93">
          <cell r="A93" t="str">
            <v>312  Ветчина Филейская ТМ Вязанка ТС Столичная ВЕС  ПОКОМ</v>
          </cell>
          <cell r="B93" t="str">
            <v>кг</v>
          </cell>
          <cell r="C93" t="str">
            <v>Нояб</v>
          </cell>
          <cell r="D93">
            <v>362.50799999999998</v>
          </cell>
          <cell r="E93">
            <v>106.5</v>
          </cell>
          <cell r="F93">
            <v>43.244</v>
          </cell>
          <cell r="G93">
            <v>402.79399999999998</v>
          </cell>
          <cell r="H93">
            <v>1</v>
          </cell>
          <cell r="I93">
            <v>50</v>
          </cell>
          <cell r="J93">
            <v>41.6</v>
          </cell>
          <cell r="K93">
            <v>1.6439999999999984</v>
          </cell>
          <cell r="L93">
            <v>43.244</v>
          </cell>
          <cell r="N93">
            <v>0</v>
          </cell>
          <cell r="O93">
            <v>0</v>
          </cell>
          <cell r="P93">
            <v>8.6487999999999996</v>
          </cell>
          <cell r="R93">
            <v>0</v>
          </cell>
          <cell r="V93">
            <v>46.572241235778371</v>
          </cell>
          <cell r="W93">
            <v>46.572241235778371</v>
          </cell>
          <cell r="X93">
            <v>3.2838000000000003</v>
          </cell>
          <cell r="Y93">
            <v>12.455400000000001</v>
          </cell>
          <cell r="Z93">
            <v>16.471799999999998</v>
          </cell>
          <cell r="AA93" t="str">
            <v>необходимо увеличить продажи</v>
          </cell>
        </row>
        <row r="94">
          <cell r="A94" t="str">
            <v>313 Колбаса вареная Молокуша ТМ Вязанка в оболочке полиамид. ВЕС  ПОКОМ</v>
          </cell>
          <cell r="B94" t="str">
            <v>кг</v>
          </cell>
          <cell r="C94" t="str">
            <v>Нояб</v>
          </cell>
          <cell r="D94">
            <v>205.52</v>
          </cell>
          <cell r="E94">
            <v>146.94999999999999</v>
          </cell>
          <cell r="F94">
            <v>230.90700000000001</v>
          </cell>
          <cell r="G94">
            <v>49.912999999999997</v>
          </cell>
          <cell r="H94">
            <v>1</v>
          </cell>
          <cell r="I94">
            <v>50</v>
          </cell>
          <cell r="J94">
            <v>225.4</v>
          </cell>
          <cell r="K94">
            <v>5.507000000000005</v>
          </cell>
          <cell r="L94">
            <v>230.90700000000001</v>
          </cell>
          <cell r="N94">
            <v>420</v>
          </cell>
          <cell r="O94">
            <v>100</v>
          </cell>
          <cell r="P94">
            <v>46.181400000000004</v>
          </cell>
          <cell r="Q94">
            <v>30.445200000000014</v>
          </cell>
          <cell r="R94">
            <v>30.445200000000014</v>
          </cell>
          <cell r="T94">
            <v>30</v>
          </cell>
          <cell r="V94">
            <v>13</v>
          </cell>
          <cell r="W94">
            <v>12.340747573698501</v>
          </cell>
          <cell r="X94">
            <v>65.638800000000003</v>
          </cell>
          <cell r="Y94">
            <v>50.335999999999999</v>
          </cell>
          <cell r="Z94">
            <v>66.1524</v>
          </cell>
        </row>
        <row r="95">
          <cell r="A95" t="str">
            <v>314 Колбаса вареная Филейская ТМ Вязанка ТС Классическая в оболочке полиамид.  ПОКОМ</v>
          </cell>
          <cell r="B95" t="str">
            <v>кг</v>
          </cell>
          <cell r="C95" t="str">
            <v>Нояб</v>
          </cell>
          <cell r="D95">
            <v>815.596</v>
          </cell>
          <cell r="E95">
            <v>425.28</v>
          </cell>
          <cell r="F95">
            <v>204.34800000000001</v>
          </cell>
          <cell r="G95">
            <v>937.596</v>
          </cell>
          <cell r="H95">
            <v>1</v>
          </cell>
          <cell r="I95">
            <v>55</v>
          </cell>
          <cell r="J95">
            <v>145</v>
          </cell>
          <cell r="K95">
            <v>59.348000000000013</v>
          </cell>
          <cell r="L95">
            <v>204.34800000000001</v>
          </cell>
          <cell r="N95">
            <v>0</v>
          </cell>
          <cell r="O95">
            <v>0</v>
          </cell>
          <cell r="P95">
            <v>40.869600000000005</v>
          </cell>
          <cell r="R95">
            <v>0</v>
          </cell>
          <cell r="V95">
            <v>22.941159199013445</v>
          </cell>
          <cell r="W95">
            <v>22.941159199013445</v>
          </cell>
          <cell r="X95">
            <v>29.183399999999999</v>
          </cell>
          <cell r="Y95">
            <v>35.005600000000001</v>
          </cell>
          <cell r="Z95">
            <v>43.658599999999993</v>
          </cell>
          <cell r="AA95" t="str">
            <v>необходимо увеличить продажи</v>
          </cell>
        </row>
        <row r="96">
          <cell r="A96" t="str">
            <v>317 Колбаса Сервелат Рижский ТМ Зареченские ТС Зареченские  фиброуз в вакуумной у  ПОКОМ</v>
          </cell>
          <cell r="B96" t="str">
            <v>кг</v>
          </cell>
          <cell r="D96">
            <v>56.411000000000001</v>
          </cell>
          <cell r="E96">
            <v>4.3840000000000003</v>
          </cell>
          <cell r="F96">
            <v>2.9079999999999999</v>
          </cell>
          <cell r="G96">
            <v>57.887</v>
          </cell>
          <cell r="H96">
            <v>0</v>
          </cell>
          <cell r="I96" t="e">
            <v>#N/A</v>
          </cell>
          <cell r="J96">
            <v>7</v>
          </cell>
          <cell r="K96">
            <v>-4.0920000000000005</v>
          </cell>
          <cell r="L96">
            <v>2.9079999999999999</v>
          </cell>
          <cell r="N96">
            <v>0</v>
          </cell>
          <cell r="O96">
            <v>0</v>
          </cell>
          <cell r="P96">
            <v>0.58160000000000001</v>
          </cell>
          <cell r="R96">
            <v>0</v>
          </cell>
          <cell r="V96">
            <v>99.530605226960105</v>
          </cell>
          <cell r="W96">
            <v>99.530605226960105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318 Сосиски Датские ТМ Зареченские колбасы ТС Зареченские п полиамид в модифициров  ПОКОМ</v>
          </cell>
          <cell r="B97" t="str">
            <v>кг</v>
          </cell>
          <cell r="D97">
            <v>465.351</v>
          </cell>
          <cell r="E97">
            <v>116.98</v>
          </cell>
          <cell r="F97">
            <v>274.649</v>
          </cell>
          <cell r="G97">
            <v>275.79000000000002</v>
          </cell>
          <cell r="H97">
            <v>1</v>
          </cell>
          <cell r="I97">
            <v>40</v>
          </cell>
          <cell r="J97">
            <v>274.5</v>
          </cell>
          <cell r="K97">
            <v>0.14900000000000091</v>
          </cell>
          <cell r="L97">
            <v>274.649</v>
          </cell>
          <cell r="N97">
            <v>0</v>
          </cell>
          <cell r="O97">
            <v>0</v>
          </cell>
          <cell r="P97">
            <v>54.9298</v>
          </cell>
          <cell r="Q97">
            <v>438.29739999999998</v>
          </cell>
          <cell r="R97">
            <v>438.29739999999998</v>
          </cell>
          <cell r="T97">
            <v>438</v>
          </cell>
          <cell r="V97">
            <v>13</v>
          </cell>
          <cell r="W97">
            <v>5.0207719671289537</v>
          </cell>
          <cell r="X97">
            <v>19.2638</v>
          </cell>
          <cell r="Y97">
            <v>29.025400000000001</v>
          </cell>
          <cell r="Z97">
            <v>28.857799999999997</v>
          </cell>
        </row>
        <row r="98">
          <cell r="A98" t="str">
            <v>320  Сосиски Сочинки с сочным окороком 0,4 кг ТМ Стародворье  ПОКОМ</v>
          </cell>
          <cell r="B98" t="str">
            <v>шт</v>
          </cell>
          <cell r="C98" t="str">
            <v>Нояб</v>
          </cell>
          <cell r="D98">
            <v>271</v>
          </cell>
          <cell r="E98">
            <v>20</v>
          </cell>
          <cell r="F98">
            <v>198</v>
          </cell>
          <cell r="G98">
            <v>1</v>
          </cell>
          <cell r="H98">
            <v>0.4</v>
          </cell>
          <cell r="I98">
            <v>45</v>
          </cell>
          <cell r="J98">
            <v>257</v>
          </cell>
          <cell r="K98">
            <v>-59</v>
          </cell>
          <cell r="L98">
            <v>198</v>
          </cell>
          <cell r="N98">
            <v>430</v>
          </cell>
          <cell r="O98">
            <v>100</v>
          </cell>
          <cell r="P98">
            <v>39.6</v>
          </cell>
          <cell r="R98">
            <v>0</v>
          </cell>
          <cell r="V98">
            <v>13.409090909090908</v>
          </cell>
          <cell r="W98">
            <v>13.409090909090908</v>
          </cell>
          <cell r="X98">
            <v>62.8</v>
          </cell>
          <cell r="Y98">
            <v>13.6</v>
          </cell>
          <cell r="Z98">
            <v>64</v>
          </cell>
        </row>
        <row r="99">
          <cell r="A99" t="str">
            <v>323 Колбаса варенокопченая Балыкбургская рубленая ТМ Баварушка срез 0,35 кг   ПОКОМ</v>
          </cell>
          <cell r="B99" t="str">
            <v>шт</v>
          </cell>
          <cell r="E99">
            <v>3</v>
          </cell>
          <cell r="G99">
            <v>3</v>
          </cell>
          <cell r="H99">
            <v>0</v>
          </cell>
          <cell r="I99" t="e">
            <v>#N/A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V99" t="e">
            <v>#DIV/0!</v>
          </cell>
          <cell r="W99" t="e">
            <v>#DIV/0!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325 Колбаса Сервелат Мясорубский ТМ Стародворье с мелкорубленным окороком 0,35 кг  ПОКОМ</v>
          </cell>
          <cell r="B100" t="str">
            <v>шт</v>
          </cell>
          <cell r="D100">
            <v>9</v>
          </cell>
          <cell r="E100">
            <v>51</v>
          </cell>
          <cell r="F100">
            <v>21</v>
          </cell>
          <cell r="G100">
            <v>35</v>
          </cell>
          <cell r="H100">
            <v>0.35</v>
          </cell>
          <cell r="I100">
            <v>40</v>
          </cell>
          <cell r="J100">
            <v>28</v>
          </cell>
          <cell r="K100">
            <v>-7</v>
          </cell>
          <cell r="L100">
            <v>21</v>
          </cell>
          <cell r="N100">
            <v>55</v>
          </cell>
          <cell r="O100">
            <v>0</v>
          </cell>
          <cell r="P100">
            <v>4.2</v>
          </cell>
          <cell r="R100">
            <v>0</v>
          </cell>
          <cell r="V100">
            <v>21.428571428571427</v>
          </cell>
          <cell r="W100">
            <v>21.428571428571427</v>
          </cell>
          <cell r="X100">
            <v>4.5999999999999996</v>
          </cell>
          <cell r="Y100">
            <v>0.8</v>
          </cell>
          <cell r="Z100">
            <v>6.8</v>
          </cell>
        </row>
        <row r="101">
          <cell r="A101" t="str">
            <v>340 Ветчина Запекуша с сочным окороком ТМ Стародворские колбасы ТС Вязанка в обо 0,42 кг. ПОКОМ</v>
          </cell>
          <cell r="B101" t="str">
            <v>шт</v>
          </cell>
          <cell r="E101">
            <v>96</v>
          </cell>
          <cell r="F101">
            <v>95</v>
          </cell>
          <cell r="H101">
            <v>0</v>
          </cell>
          <cell r="I101" t="e">
            <v>#N/A</v>
          </cell>
          <cell r="J101">
            <v>96</v>
          </cell>
          <cell r="K101">
            <v>-1</v>
          </cell>
          <cell r="L101">
            <v>-1</v>
          </cell>
          <cell r="M101">
            <v>96</v>
          </cell>
          <cell r="N101">
            <v>0</v>
          </cell>
          <cell r="O101">
            <v>0</v>
          </cell>
          <cell r="P101">
            <v>-0.2</v>
          </cell>
          <cell r="R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343 Колбаса Докторская оригинальная ТМ Особый рецепт в оболочке полиамид 0,4 кг.  ПОКОМ</v>
          </cell>
          <cell r="B102" t="str">
            <v>шт</v>
          </cell>
          <cell r="D102">
            <v>20</v>
          </cell>
          <cell r="E102">
            <v>480</v>
          </cell>
          <cell r="F102">
            <v>480</v>
          </cell>
          <cell r="G102">
            <v>20</v>
          </cell>
          <cell r="H102">
            <v>0</v>
          </cell>
          <cell r="I102">
            <v>60</v>
          </cell>
          <cell r="J102">
            <v>480</v>
          </cell>
          <cell r="K102">
            <v>0</v>
          </cell>
          <cell r="L102">
            <v>0</v>
          </cell>
          <cell r="M102">
            <v>480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V102" t="e">
            <v>#DIV/0!</v>
          </cell>
          <cell r="W102" t="e">
            <v>#DIV/0!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344 Колбаса Салями Финская ТМ Стародворски колбасы ТС Вязанка в оболочке фиброуз в вак 0,35 кг ПОКОМ</v>
          </cell>
          <cell r="B103" t="str">
            <v>шт</v>
          </cell>
          <cell r="E103">
            <v>96</v>
          </cell>
          <cell r="F103">
            <v>96</v>
          </cell>
          <cell r="H103">
            <v>0</v>
          </cell>
          <cell r="I103" t="e">
            <v>#N/A</v>
          </cell>
          <cell r="J103">
            <v>96</v>
          </cell>
          <cell r="K103">
            <v>0</v>
          </cell>
          <cell r="L103">
            <v>0</v>
          </cell>
          <cell r="M103">
            <v>96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V103" t="e">
            <v>#DIV/0!</v>
          </cell>
          <cell r="W103" t="e">
            <v>#DIV/0!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346 Колбаса Сервелат Филейбургский с копченой грудинкой ТМ Баварушка в оболов/у 0,35 кг срез  ПОКОМ</v>
          </cell>
          <cell r="B104" t="str">
            <v>шт</v>
          </cell>
          <cell r="E104">
            <v>233</v>
          </cell>
          <cell r="F104">
            <v>217</v>
          </cell>
          <cell r="G104">
            <v>16</v>
          </cell>
          <cell r="H104">
            <v>0</v>
          </cell>
          <cell r="I104">
            <v>45</v>
          </cell>
          <cell r="J104">
            <v>217</v>
          </cell>
          <cell r="K104">
            <v>0</v>
          </cell>
          <cell r="L104">
            <v>1</v>
          </cell>
          <cell r="M104">
            <v>216</v>
          </cell>
          <cell r="N104">
            <v>0</v>
          </cell>
          <cell r="O104">
            <v>0</v>
          </cell>
          <cell r="P104">
            <v>0.2</v>
          </cell>
          <cell r="R104">
            <v>0</v>
          </cell>
          <cell r="V104">
            <v>80</v>
          </cell>
          <cell r="W104">
            <v>80</v>
          </cell>
          <cell r="X104">
            <v>0</v>
          </cell>
          <cell r="Y104">
            <v>0.2</v>
          </cell>
          <cell r="Z104">
            <v>0</v>
          </cell>
        </row>
        <row r="105">
          <cell r="A105" t="str">
            <v>347 Паштет печеночный со сливочным маслом ТМ Стародворье ламистер 0,1 кг. Консервы   ПОКОМ</v>
          </cell>
          <cell r="B105" t="str">
            <v>шт</v>
          </cell>
          <cell r="E105">
            <v>380</v>
          </cell>
          <cell r="F105">
            <v>380</v>
          </cell>
          <cell r="H105">
            <v>0</v>
          </cell>
          <cell r="I105">
            <v>730</v>
          </cell>
          <cell r="J105">
            <v>380</v>
          </cell>
          <cell r="K105">
            <v>0</v>
          </cell>
          <cell r="L105">
            <v>0</v>
          </cell>
          <cell r="M105">
            <v>380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V105" t="e">
            <v>#DIV/0!</v>
          </cell>
          <cell r="W105" t="e">
            <v>#DIV/0!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350 Сосиски Молокуши миникушай ТМ Вязанка в оболочке амицел в модифиц газовой среде 0,45 кг  Поком</v>
          </cell>
          <cell r="B106" t="str">
            <v>шт</v>
          </cell>
          <cell r="E106">
            <v>382</v>
          </cell>
          <cell r="F106">
            <v>358</v>
          </cell>
          <cell r="G106">
            <v>24</v>
          </cell>
          <cell r="H106">
            <v>0</v>
          </cell>
          <cell r="I106">
            <v>45</v>
          </cell>
          <cell r="J106">
            <v>358</v>
          </cell>
          <cell r="K106">
            <v>0</v>
          </cell>
          <cell r="L106">
            <v>28</v>
          </cell>
          <cell r="M106">
            <v>330</v>
          </cell>
          <cell r="N106">
            <v>0</v>
          </cell>
          <cell r="O106">
            <v>0</v>
          </cell>
          <cell r="P106">
            <v>5.6</v>
          </cell>
          <cell r="R106">
            <v>0</v>
          </cell>
          <cell r="V106">
            <v>4.2857142857142856</v>
          </cell>
          <cell r="W106">
            <v>4.2857142857142856</v>
          </cell>
          <cell r="X106">
            <v>0</v>
          </cell>
          <cell r="Y106">
            <v>0</v>
          </cell>
          <cell r="Z106">
            <v>-0.2</v>
          </cell>
        </row>
        <row r="107">
          <cell r="A107" t="str">
            <v>351 Сосиски Филейбургские с грудкой ТМ Баварушка в оболо амицел в моди газовой среде 0,33 кг  Поком</v>
          </cell>
          <cell r="B107" t="str">
            <v>шт</v>
          </cell>
          <cell r="E107">
            <v>120</v>
          </cell>
          <cell r="F107">
            <v>120</v>
          </cell>
          <cell r="H107">
            <v>0</v>
          </cell>
          <cell r="I107" t="e">
            <v>#N/A</v>
          </cell>
          <cell r="J107">
            <v>120</v>
          </cell>
          <cell r="K107">
            <v>0</v>
          </cell>
          <cell r="L107">
            <v>0</v>
          </cell>
          <cell r="M107">
            <v>120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V107" t="e">
            <v>#DIV/0!</v>
          </cell>
          <cell r="W107" t="e">
            <v>#DIV/0!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352  Сардельки Сочинки с сыром 0,4 кг ТМ Стародворье   ПОКОМ</v>
          </cell>
          <cell r="B108" t="str">
            <v>шт</v>
          </cell>
          <cell r="C108" t="str">
            <v>Нояб</v>
          </cell>
          <cell r="D108">
            <v>144</v>
          </cell>
          <cell r="E108">
            <v>328</v>
          </cell>
          <cell r="F108">
            <v>332</v>
          </cell>
          <cell r="G108">
            <v>97</v>
          </cell>
          <cell r="H108">
            <v>0.4</v>
          </cell>
          <cell r="I108">
            <v>40</v>
          </cell>
          <cell r="J108">
            <v>336</v>
          </cell>
          <cell r="K108">
            <v>-4</v>
          </cell>
          <cell r="L108">
            <v>38</v>
          </cell>
          <cell r="M108">
            <v>294</v>
          </cell>
          <cell r="N108">
            <v>90</v>
          </cell>
          <cell r="O108">
            <v>50</v>
          </cell>
          <cell r="P108">
            <v>7.6</v>
          </cell>
          <cell r="R108">
            <v>0</v>
          </cell>
          <cell r="V108">
            <v>31.184210526315791</v>
          </cell>
          <cell r="W108">
            <v>31.184210526315791</v>
          </cell>
          <cell r="X108">
            <v>14.8</v>
          </cell>
          <cell r="Y108">
            <v>17.2</v>
          </cell>
          <cell r="Z108">
            <v>18.399999999999999</v>
          </cell>
        </row>
        <row r="109">
          <cell r="A109" t="str">
            <v>355 Сос Молочные для завтрака ОР полиамид мгс 0,4 кг НД СК  ПОКОМ</v>
          </cell>
          <cell r="B109" t="str">
            <v>шт</v>
          </cell>
          <cell r="E109">
            <v>462</v>
          </cell>
          <cell r="F109">
            <v>422</v>
          </cell>
          <cell r="G109">
            <v>40</v>
          </cell>
          <cell r="H109">
            <v>0</v>
          </cell>
          <cell r="I109">
            <v>40</v>
          </cell>
          <cell r="J109">
            <v>423</v>
          </cell>
          <cell r="K109">
            <v>-1</v>
          </cell>
          <cell r="L109">
            <v>2</v>
          </cell>
          <cell r="M109">
            <v>420</v>
          </cell>
          <cell r="N109">
            <v>0</v>
          </cell>
          <cell r="O109">
            <v>0</v>
          </cell>
          <cell r="P109">
            <v>0.4</v>
          </cell>
          <cell r="R109">
            <v>0</v>
          </cell>
          <cell r="V109">
            <v>100</v>
          </cell>
          <cell r="W109">
            <v>100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358 Колбаса Сервелат Мясорубский ТМ Стародворье с мелкорубленным окороком в вак упак  ПОКОМ</v>
          </cell>
          <cell r="B110" t="str">
            <v>кг</v>
          </cell>
          <cell r="D110">
            <v>19.22</v>
          </cell>
          <cell r="E110">
            <v>6.3769999999999998</v>
          </cell>
          <cell r="F110">
            <v>4.9720000000000004</v>
          </cell>
          <cell r="G110">
            <v>19.913</v>
          </cell>
          <cell r="H110">
            <v>1</v>
          </cell>
          <cell r="I110">
            <v>40</v>
          </cell>
          <cell r="J110">
            <v>5</v>
          </cell>
          <cell r="K110">
            <v>-2.7999999999999581E-2</v>
          </cell>
          <cell r="L110">
            <v>4.9720000000000004</v>
          </cell>
          <cell r="N110">
            <v>0</v>
          </cell>
          <cell r="O110">
            <v>0</v>
          </cell>
          <cell r="P110">
            <v>0.99440000000000006</v>
          </cell>
          <cell r="R110">
            <v>0</v>
          </cell>
          <cell r="V110">
            <v>20.025140788415122</v>
          </cell>
          <cell r="W110">
            <v>20.025140788415122</v>
          </cell>
          <cell r="X110">
            <v>1.006</v>
          </cell>
          <cell r="Y110">
            <v>1.7116</v>
          </cell>
          <cell r="Z110">
            <v>1.1346000000000001</v>
          </cell>
        </row>
        <row r="111">
          <cell r="A111" t="str">
            <v>360 Колбаса варено-копченая  Сервелат Левантский ТМ Особый Рецепт  0,35 кг  ПОКОМ</v>
          </cell>
          <cell r="B111" t="str">
            <v>шт</v>
          </cell>
          <cell r="D111">
            <v>16</v>
          </cell>
          <cell r="F111">
            <v>7</v>
          </cell>
          <cell r="G111">
            <v>9</v>
          </cell>
          <cell r="H111">
            <v>0.35</v>
          </cell>
          <cell r="I111">
            <v>35</v>
          </cell>
          <cell r="J111">
            <v>7</v>
          </cell>
          <cell r="K111">
            <v>0</v>
          </cell>
          <cell r="L111">
            <v>7</v>
          </cell>
          <cell r="N111">
            <v>0</v>
          </cell>
          <cell r="O111">
            <v>0</v>
          </cell>
          <cell r="P111">
            <v>1.4</v>
          </cell>
          <cell r="Q111">
            <v>9.1999999999999993</v>
          </cell>
          <cell r="R111">
            <v>9.1999999999999993</v>
          </cell>
          <cell r="T111">
            <v>9</v>
          </cell>
          <cell r="V111">
            <v>13</v>
          </cell>
          <cell r="W111">
            <v>6.4285714285714288</v>
          </cell>
          <cell r="X111">
            <v>0</v>
          </cell>
          <cell r="Y111">
            <v>0</v>
          </cell>
          <cell r="Z111">
            <v>-0.2</v>
          </cell>
        </row>
        <row r="112">
          <cell r="A112" t="str">
            <v>361 Колбаса Салями Филейбургская зернистая ТМ Баварушка в оболочке  в вак 0.28кг ПОКОМ</v>
          </cell>
          <cell r="B112" t="str">
            <v>шт</v>
          </cell>
          <cell r="D112">
            <v>24</v>
          </cell>
          <cell r="F112">
            <v>-1</v>
          </cell>
          <cell r="G112">
            <v>-3</v>
          </cell>
          <cell r="H112">
            <v>0.28000000000000003</v>
          </cell>
          <cell r="I112">
            <v>45</v>
          </cell>
          <cell r="K112">
            <v>-1</v>
          </cell>
          <cell r="L112">
            <v>-1</v>
          </cell>
          <cell r="N112">
            <v>75</v>
          </cell>
          <cell r="O112">
            <v>50</v>
          </cell>
          <cell r="P112">
            <v>-0.2</v>
          </cell>
          <cell r="R112">
            <v>0</v>
          </cell>
          <cell r="V112">
            <v>-610</v>
          </cell>
          <cell r="W112">
            <v>-610</v>
          </cell>
          <cell r="X112">
            <v>7</v>
          </cell>
          <cell r="Y112">
            <v>2.8</v>
          </cell>
          <cell r="Z112">
            <v>14.2</v>
          </cell>
        </row>
        <row r="113">
          <cell r="A113" t="str">
            <v>363 Сардельки Филейские Вязанка ТМ Вязанка в обол NDX  ПОКОМ</v>
          </cell>
          <cell r="B113" t="str">
            <v>кг</v>
          </cell>
          <cell r="D113">
            <v>58.598999999999997</v>
          </cell>
          <cell r="E113">
            <v>24.17</v>
          </cell>
          <cell r="F113">
            <v>63.813000000000002</v>
          </cell>
          <cell r="G113">
            <v>1.6120000000000001</v>
          </cell>
          <cell r="H113">
            <v>1</v>
          </cell>
          <cell r="I113">
            <v>30</v>
          </cell>
          <cell r="J113">
            <v>80.275999999999996</v>
          </cell>
          <cell r="K113">
            <v>-16.462999999999994</v>
          </cell>
          <cell r="L113">
            <v>63.813000000000002</v>
          </cell>
          <cell r="N113">
            <v>120</v>
          </cell>
          <cell r="O113">
            <v>60</v>
          </cell>
          <cell r="P113">
            <v>12.762600000000001</v>
          </cell>
          <cell r="R113">
            <v>0</v>
          </cell>
          <cell r="V113">
            <v>14.230015827495963</v>
          </cell>
          <cell r="W113">
            <v>14.230015827495963</v>
          </cell>
          <cell r="X113">
            <v>14.7242</v>
          </cell>
          <cell r="Y113">
            <v>13.5</v>
          </cell>
          <cell r="Z113">
            <v>21.816200000000002</v>
          </cell>
        </row>
        <row r="114">
          <cell r="A114" t="str">
            <v>364 Колбаса Сервелат Филейбургский с копченой грудинкой ТМ Баварушка  в/у 0,28 кг  ПОКОМ</v>
          </cell>
          <cell r="B114" t="str">
            <v>шт</v>
          </cell>
          <cell r="D114">
            <v>77</v>
          </cell>
          <cell r="F114">
            <v>42</v>
          </cell>
          <cell r="G114">
            <v>3</v>
          </cell>
          <cell r="H114">
            <v>0.28000000000000003</v>
          </cell>
          <cell r="I114">
            <v>45</v>
          </cell>
          <cell r="J114">
            <v>50</v>
          </cell>
          <cell r="K114">
            <v>-8</v>
          </cell>
          <cell r="L114">
            <v>42</v>
          </cell>
          <cell r="N114">
            <v>90</v>
          </cell>
          <cell r="O114">
            <v>40</v>
          </cell>
          <cell r="P114">
            <v>8.4</v>
          </cell>
          <cell r="R114">
            <v>0</v>
          </cell>
          <cell r="V114">
            <v>15.833333333333332</v>
          </cell>
          <cell r="W114">
            <v>15.833333333333332</v>
          </cell>
          <cell r="X114">
            <v>11</v>
          </cell>
          <cell r="Y114">
            <v>10</v>
          </cell>
          <cell r="Z114">
            <v>15.6</v>
          </cell>
        </row>
        <row r="115">
          <cell r="A115" t="str">
            <v>366 Сосиски Сочинки по-баварски ТМ Стародворье в обол полиам  ПОКОМ</v>
          </cell>
          <cell r="B115" t="str">
            <v>кг</v>
          </cell>
          <cell r="E115">
            <v>70.710999999999999</v>
          </cell>
          <cell r="G115">
            <v>70.710999999999999</v>
          </cell>
          <cell r="H115">
            <v>0</v>
          </cell>
          <cell r="I115" t="e">
            <v>#N/A</v>
          </cell>
          <cell r="J115">
            <v>2.6</v>
          </cell>
          <cell r="K115">
            <v>-2.6</v>
          </cell>
          <cell r="L115">
            <v>0</v>
          </cell>
          <cell r="N115">
            <v>0</v>
          </cell>
          <cell r="O115">
            <v>0</v>
          </cell>
          <cell r="P115">
            <v>0</v>
          </cell>
          <cell r="R115">
            <v>0</v>
          </cell>
          <cell r="V115" t="e">
            <v>#DIV/0!</v>
          </cell>
          <cell r="W115" t="e">
            <v>#DIV/0!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368 Колбаса вареная Молокуша ТМ Вязанка в оболочке полиамид 0,45 кг</v>
          </cell>
          <cell r="B116" t="str">
            <v>шт</v>
          </cell>
          <cell r="E116">
            <v>118</v>
          </cell>
          <cell r="F116">
            <v>10</v>
          </cell>
          <cell r="G116">
            <v>108</v>
          </cell>
          <cell r="H116">
            <v>0</v>
          </cell>
          <cell r="I116" t="e">
            <v>#N/A</v>
          </cell>
          <cell r="J116">
            <v>10</v>
          </cell>
          <cell r="K116">
            <v>0</v>
          </cell>
          <cell r="L116">
            <v>10</v>
          </cell>
          <cell r="N116">
            <v>0</v>
          </cell>
          <cell r="O116">
            <v>0</v>
          </cell>
          <cell r="P116">
            <v>2</v>
          </cell>
          <cell r="R116">
            <v>0</v>
          </cell>
          <cell r="V116">
            <v>54</v>
          </cell>
          <cell r="W116">
            <v>54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369 Колбаса Сливушка ТМ Вязанка в оболочке полиамид вес.  ПОКОМ</v>
          </cell>
          <cell r="B117" t="str">
            <v>кг</v>
          </cell>
          <cell r="C117" t="str">
            <v>Нояб</v>
          </cell>
          <cell r="D117">
            <v>-2E-3</v>
          </cell>
          <cell r="F117">
            <v>-0.29499999999999998</v>
          </cell>
          <cell r="G117">
            <v>-2E-3</v>
          </cell>
          <cell r="H117">
            <v>1</v>
          </cell>
          <cell r="I117">
            <v>50</v>
          </cell>
          <cell r="K117">
            <v>-0.29499999999999998</v>
          </cell>
          <cell r="L117">
            <v>-0.29499999999999998</v>
          </cell>
          <cell r="N117">
            <v>100</v>
          </cell>
          <cell r="O117">
            <v>40</v>
          </cell>
          <cell r="P117">
            <v>-5.8999999999999997E-2</v>
          </cell>
          <cell r="R117">
            <v>0</v>
          </cell>
          <cell r="V117">
            <v>-2372.8474576271187</v>
          </cell>
          <cell r="W117">
            <v>-2372.8474576271187</v>
          </cell>
          <cell r="X117">
            <v>11.856</v>
          </cell>
          <cell r="Y117">
            <v>2.1680000000000001</v>
          </cell>
          <cell r="Z117">
            <v>17.274999999999999</v>
          </cell>
        </row>
        <row r="118">
          <cell r="A118" t="str">
            <v>370 Ветчина Сливушка с индейкой ТМ Вязанка в оболочке полиамид.</v>
          </cell>
          <cell r="B118" t="str">
            <v>кг</v>
          </cell>
          <cell r="C118" t="str">
            <v>Нояб</v>
          </cell>
          <cell r="D118">
            <v>72.948999999999998</v>
          </cell>
          <cell r="F118">
            <v>33.743000000000002</v>
          </cell>
          <cell r="G118">
            <v>22.991</v>
          </cell>
          <cell r="H118">
            <v>1</v>
          </cell>
          <cell r="I118">
            <v>50</v>
          </cell>
          <cell r="J118">
            <v>32.5</v>
          </cell>
          <cell r="K118">
            <v>1.2430000000000021</v>
          </cell>
          <cell r="L118">
            <v>33.743000000000002</v>
          </cell>
          <cell r="N118">
            <v>60</v>
          </cell>
          <cell r="O118">
            <v>20</v>
          </cell>
          <cell r="P118">
            <v>6.7486000000000006</v>
          </cell>
          <cell r="R118">
            <v>0</v>
          </cell>
          <cell r="V118">
            <v>15.261091189283702</v>
          </cell>
          <cell r="W118">
            <v>15.261091189283702</v>
          </cell>
          <cell r="X118">
            <v>0</v>
          </cell>
          <cell r="Y118">
            <v>0</v>
          </cell>
          <cell r="Z118">
            <v>10.251999999999999</v>
          </cell>
        </row>
        <row r="119">
          <cell r="A119" t="str">
            <v>371  Сосиски Сочинки Молочные 0,4 кг ТМ Стародворье  ПОКОМ</v>
          </cell>
          <cell r="B119" t="str">
            <v>шт</v>
          </cell>
          <cell r="C119" t="str">
            <v>Нояб</v>
          </cell>
          <cell r="D119">
            <v>178</v>
          </cell>
          <cell r="F119">
            <v>73</v>
          </cell>
          <cell r="H119">
            <v>0.4</v>
          </cell>
          <cell r="I119">
            <v>40</v>
          </cell>
          <cell r="J119">
            <v>157</v>
          </cell>
          <cell r="K119">
            <v>-84</v>
          </cell>
          <cell r="L119">
            <v>73</v>
          </cell>
          <cell r="N119">
            <v>485</v>
          </cell>
          <cell r="O119">
            <v>200</v>
          </cell>
          <cell r="P119">
            <v>14.6</v>
          </cell>
          <cell r="R119">
            <v>0</v>
          </cell>
          <cell r="V119">
            <v>46.917808219178085</v>
          </cell>
          <cell r="W119">
            <v>46.917808219178085</v>
          </cell>
          <cell r="X119">
            <v>65.400000000000006</v>
          </cell>
          <cell r="Y119">
            <v>21.8</v>
          </cell>
          <cell r="Z119">
            <v>83.4</v>
          </cell>
        </row>
        <row r="120">
          <cell r="A120" t="str">
            <v>372  Сосиски Сочинки Сливочные 0,4 кг ТМ Стародворье  ПОКОМ</v>
          </cell>
          <cell r="B120" t="str">
            <v>шт</v>
          </cell>
          <cell r="C120" t="str">
            <v>Нояб</v>
          </cell>
          <cell r="D120">
            <v>149</v>
          </cell>
          <cell r="F120">
            <v>72</v>
          </cell>
          <cell r="G120">
            <v>1</v>
          </cell>
          <cell r="H120">
            <v>0.4</v>
          </cell>
          <cell r="I120">
            <v>40</v>
          </cell>
          <cell r="J120">
            <v>137</v>
          </cell>
          <cell r="K120">
            <v>-65</v>
          </cell>
          <cell r="L120">
            <v>72</v>
          </cell>
          <cell r="N120">
            <v>270</v>
          </cell>
          <cell r="O120">
            <v>200</v>
          </cell>
          <cell r="P120">
            <v>14.4</v>
          </cell>
          <cell r="R120">
            <v>0</v>
          </cell>
          <cell r="V120">
            <v>32.708333333333336</v>
          </cell>
          <cell r="W120">
            <v>32.708333333333336</v>
          </cell>
          <cell r="X120">
            <v>48</v>
          </cell>
          <cell r="Y120">
            <v>5</v>
          </cell>
          <cell r="Z120">
            <v>59.6</v>
          </cell>
        </row>
        <row r="121">
          <cell r="A121" t="str">
            <v>373 Ветчины «Филейская» Фикс.вес 0,45 Вектор ТМ «Вязанка»  Поком</v>
          </cell>
          <cell r="B121" t="str">
            <v>шт</v>
          </cell>
          <cell r="D121">
            <v>30</v>
          </cell>
          <cell r="E121">
            <v>132</v>
          </cell>
          <cell r="F121">
            <v>134</v>
          </cell>
          <cell r="G121">
            <v>28</v>
          </cell>
          <cell r="H121">
            <v>0</v>
          </cell>
          <cell r="I121">
            <v>50</v>
          </cell>
          <cell r="J121">
            <v>139</v>
          </cell>
          <cell r="K121">
            <v>-5</v>
          </cell>
          <cell r="L121">
            <v>2</v>
          </cell>
          <cell r="M121">
            <v>132</v>
          </cell>
          <cell r="N121">
            <v>0</v>
          </cell>
          <cell r="O121">
            <v>0</v>
          </cell>
          <cell r="P121">
            <v>0.4</v>
          </cell>
          <cell r="R121">
            <v>0</v>
          </cell>
          <cell r="V121">
            <v>70</v>
          </cell>
          <cell r="W121">
            <v>70</v>
          </cell>
          <cell r="X121">
            <v>0</v>
          </cell>
          <cell r="Y121">
            <v>0.2</v>
          </cell>
          <cell r="Z121">
            <v>0</v>
          </cell>
        </row>
        <row r="122">
          <cell r="A122" t="str">
            <v>374  Сосиски Сочинки с сыром ф/в 0,3 кг п/а ТМ "Стародворье"  Поком</v>
          </cell>
          <cell r="B122" t="str">
            <v>шт</v>
          </cell>
          <cell r="E122">
            <v>150</v>
          </cell>
          <cell r="F122">
            <v>150</v>
          </cell>
          <cell r="H122">
            <v>0</v>
          </cell>
          <cell r="I122" t="e">
            <v>#N/A</v>
          </cell>
          <cell r="J122">
            <v>150</v>
          </cell>
          <cell r="K122">
            <v>0</v>
          </cell>
          <cell r="L122">
            <v>0</v>
          </cell>
          <cell r="M122">
            <v>150</v>
          </cell>
          <cell r="N122">
            <v>0</v>
          </cell>
          <cell r="O122">
            <v>0</v>
          </cell>
          <cell r="P122">
            <v>0</v>
          </cell>
          <cell r="R122">
            <v>0</v>
          </cell>
          <cell r="V122" t="e">
            <v>#DIV/0!</v>
          </cell>
          <cell r="W122" t="e">
            <v>#DIV/0!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375  Сосиски Сочинки по-баварски Бавария Фикс.вес 0,84 П/а мгс Стародворье</v>
          </cell>
          <cell r="B123" t="str">
            <v>шт</v>
          </cell>
          <cell r="E123">
            <v>224</v>
          </cell>
          <cell r="F123">
            <v>224</v>
          </cell>
          <cell r="H123">
            <v>0</v>
          </cell>
          <cell r="I123">
            <v>45</v>
          </cell>
          <cell r="J123">
            <v>224</v>
          </cell>
          <cell r="K123">
            <v>0</v>
          </cell>
          <cell r="L123">
            <v>0</v>
          </cell>
          <cell r="M123">
            <v>224</v>
          </cell>
          <cell r="N123">
            <v>0</v>
          </cell>
          <cell r="O123">
            <v>0</v>
          </cell>
          <cell r="P123">
            <v>0</v>
          </cell>
          <cell r="R123">
            <v>0</v>
          </cell>
          <cell r="V123" t="e">
            <v>#DIV/0!</v>
          </cell>
          <cell r="W123" t="e">
            <v>#DIV/0!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376  Сардельки Сочинки с сочным окороком ТМ Стародворье полиамид мгс ф/в 0,4 кг СК3</v>
          </cell>
          <cell r="B124" t="str">
            <v>шт</v>
          </cell>
          <cell r="E124">
            <v>288</v>
          </cell>
          <cell r="F124">
            <v>288</v>
          </cell>
          <cell r="H124">
            <v>0</v>
          </cell>
          <cell r="I124">
            <v>40</v>
          </cell>
          <cell r="J124">
            <v>288</v>
          </cell>
          <cell r="K124">
            <v>0</v>
          </cell>
          <cell r="L124">
            <v>0</v>
          </cell>
          <cell r="M124">
            <v>288</v>
          </cell>
          <cell r="N124">
            <v>0</v>
          </cell>
          <cell r="O124">
            <v>0</v>
          </cell>
          <cell r="P124">
            <v>0</v>
          </cell>
          <cell r="R124">
            <v>0</v>
          </cell>
          <cell r="V124" t="e">
            <v>#DIV/0!</v>
          </cell>
          <cell r="W124" t="e">
            <v>#DIV/0!</v>
          </cell>
          <cell r="X124">
            <v>0</v>
          </cell>
          <cell r="Y124">
            <v>1</v>
          </cell>
          <cell r="Z124">
            <v>0</v>
          </cell>
        </row>
        <row r="125">
          <cell r="A125" t="str">
            <v>377  Сосиски Сочинки по-баварски с сыром ТМ Стародворье полиамид мгс ф/в 0,84 кг СК3</v>
          </cell>
          <cell r="B125" t="str">
            <v>шт</v>
          </cell>
          <cell r="E125">
            <v>172</v>
          </cell>
          <cell r="F125">
            <v>172</v>
          </cell>
          <cell r="H125">
            <v>0</v>
          </cell>
          <cell r="I125">
            <v>40</v>
          </cell>
          <cell r="J125">
            <v>172</v>
          </cell>
          <cell r="K125">
            <v>0</v>
          </cell>
          <cell r="L125">
            <v>0</v>
          </cell>
          <cell r="M125">
            <v>172</v>
          </cell>
          <cell r="N125">
            <v>0</v>
          </cell>
          <cell r="O125">
            <v>0</v>
          </cell>
          <cell r="P125">
            <v>0</v>
          </cell>
          <cell r="R125">
            <v>0</v>
          </cell>
          <cell r="V125" t="e">
            <v>#DIV/0!</v>
          </cell>
          <cell r="W125" t="e">
            <v>#DIV/0!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381  Сардельки Сочинки 0,4кг ТМ Стародворье  ПОКОМ</v>
          </cell>
          <cell r="B126" t="str">
            <v>шт</v>
          </cell>
          <cell r="C126" t="str">
            <v>Нояб</v>
          </cell>
          <cell r="D126">
            <v>34</v>
          </cell>
          <cell r="E126">
            <v>32</v>
          </cell>
          <cell r="F126">
            <v>13</v>
          </cell>
          <cell r="G126">
            <v>35</v>
          </cell>
          <cell r="H126">
            <v>0.4</v>
          </cell>
          <cell r="I126">
            <v>40</v>
          </cell>
          <cell r="J126">
            <v>15</v>
          </cell>
          <cell r="K126">
            <v>-2</v>
          </cell>
          <cell r="L126">
            <v>13</v>
          </cell>
          <cell r="N126">
            <v>35</v>
          </cell>
          <cell r="O126">
            <v>0</v>
          </cell>
          <cell r="P126">
            <v>2.6</v>
          </cell>
          <cell r="R126">
            <v>0</v>
          </cell>
          <cell r="V126">
            <v>26.923076923076923</v>
          </cell>
          <cell r="W126">
            <v>26.923076923076923</v>
          </cell>
          <cell r="X126">
            <v>2.8</v>
          </cell>
          <cell r="Y126">
            <v>4.4000000000000004</v>
          </cell>
          <cell r="Z126">
            <v>7.2</v>
          </cell>
        </row>
        <row r="127">
          <cell r="A127" t="str">
            <v>383 Колбаса Сочинка по-европейски с сочной грудиной ТМ Стародворье в оболочке фиброуз в ва  Поком</v>
          </cell>
          <cell r="B127" t="str">
            <v>кг</v>
          </cell>
          <cell r="D127">
            <v>92.623000000000005</v>
          </cell>
          <cell r="F127">
            <v>58.39</v>
          </cell>
          <cell r="G127">
            <v>7.0869999999999997</v>
          </cell>
          <cell r="H127">
            <v>1</v>
          </cell>
          <cell r="I127">
            <v>40</v>
          </cell>
          <cell r="J127">
            <v>63.2</v>
          </cell>
          <cell r="K127">
            <v>-4.8100000000000023</v>
          </cell>
          <cell r="L127">
            <v>58.39</v>
          </cell>
          <cell r="N127">
            <v>215</v>
          </cell>
          <cell r="O127">
            <v>100</v>
          </cell>
          <cell r="P127">
            <v>11.678000000000001</v>
          </cell>
          <cell r="R127">
            <v>0</v>
          </cell>
          <cell r="V127">
            <v>27.580664497345435</v>
          </cell>
          <cell r="W127">
            <v>27.580664497345435</v>
          </cell>
          <cell r="X127">
            <v>33.175599999999996</v>
          </cell>
          <cell r="Y127">
            <v>9.6782000000000004</v>
          </cell>
          <cell r="Z127">
            <v>37.913400000000003</v>
          </cell>
        </row>
        <row r="128">
          <cell r="A128" t="str">
            <v>384  Колбаса Сочинка по-фински с сочным окороком ТМ Стародворье в оболочке фиброуз в ва  Поком</v>
          </cell>
          <cell r="B128" t="str">
            <v>кг</v>
          </cell>
          <cell r="D128">
            <v>50.128</v>
          </cell>
          <cell r="F128">
            <v>40.676000000000002</v>
          </cell>
          <cell r="G128">
            <v>-4.4059999999999997</v>
          </cell>
          <cell r="H128">
            <v>1</v>
          </cell>
          <cell r="I128">
            <v>40</v>
          </cell>
          <cell r="J128">
            <v>39.9</v>
          </cell>
          <cell r="K128">
            <v>0.77600000000000335</v>
          </cell>
          <cell r="L128">
            <v>40.676000000000002</v>
          </cell>
          <cell r="N128">
            <v>75</v>
          </cell>
          <cell r="O128">
            <v>40</v>
          </cell>
          <cell r="P128">
            <v>8.1352000000000011</v>
          </cell>
          <cell r="R128">
            <v>0</v>
          </cell>
          <cell r="V128">
            <v>13.594502900973545</v>
          </cell>
          <cell r="W128">
            <v>13.594502900973545</v>
          </cell>
          <cell r="X128">
            <v>11.95</v>
          </cell>
          <cell r="Y128">
            <v>10.315200000000001</v>
          </cell>
          <cell r="Z128">
            <v>15.325800000000001</v>
          </cell>
        </row>
        <row r="129">
          <cell r="A129" t="str">
            <v>385 Ветчина Нежная ТМ Зареченские ТС Зареченские продук в оболочке полиамид большой батон.  ПОКОМ</v>
          </cell>
          <cell r="B129" t="str">
            <v>кг</v>
          </cell>
          <cell r="D129">
            <v>10.88</v>
          </cell>
          <cell r="G129">
            <v>10.88</v>
          </cell>
          <cell r="H129">
            <v>0</v>
          </cell>
          <cell r="I129" t="e">
            <v>#N/A</v>
          </cell>
          <cell r="K129">
            <v>0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V129" t="e">
            <v>#DIV/0!</v>
          </cell>
          <cell r="W129" t="e">
            <v>#DIV/0!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386 Колбаса Филейбургская с душистым чесноком ТМ Баварушка в оболочке фиброуз в вакуу  ПОКОМ</v>
          </cell>
          <cell r="B130" t="str">
            <v>кг</v>
          </cell>
          <cell r="D130">
            <v>4.3339999999999996</v>
          </cell>
          <cell r="F130">
            <v>2.181</v>
          </cell>
          <cell r="G130">
            <v>2.153</v>
          </cell>
          <cell r="H130">
            <v>0</v>
          </cell>
          <cell r="I130" t="e">
            <v>#N/A</v>
          </cell>
          <cell r="J130">
            <v>7</v>
          </cell>
          <cell r="K130">
            <v>-4.819</v>
          </cell>
          <cell r="L130">
            <v>2.181</v>
          </cell>
          <cell r="N130">
            <v>0</v>
          </cell>
          <cell r="O130">
            <v>0</v>
          </cell>
          <cell r="P130">
            <v>0.43620000000000003</v>
          </cell>
          <cell r="R130">
            <v>0</v>
          </cell>
          <cell r="V130">
            <v>4.9358092618065106</v>
          </cell>
          <cell r="W130">
            <v>4.9358092618065106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388 Колбаски Филейбургские ТМ Баварушка с филе сочного окорока копченые в оболоч 0,28 кг ПОКОМ</v>
          </cell>
          <cell r="B131" t="str">
            <v>шт</v>
          </cell>
          <cell r="D131">
            <v>1</v>
          </cell>
          <cell r="E131">
            <v>72</v>
          </cell>
          <cell r="F131">
            <v>15</v>
          </cell>
          <cell r="G131">
            <v>58</v>
          </cell>
          <cell r="H131">
            <v>0</v>
          </cell>
          <cell r="I131">
            <v>35</v>
          </cell>
          <cell r="J131">
            <v>21</v>
          </cell>
          <cell r="K131">
            <v>-6</v>
          </cell>
          <cell r="L131">
            <v>15</v>
          </cell>
          <cell r="N131">
            <v>0</v>
          </cell>
          <cell r="O131">
            <v>0</v>
          </cell>
          <cell r="P131">
            <v>3</v>
          </cell>
          <cell r="R131">
            <v>0</v>
          </cell>
          <cell r="V131">
            <v>19.333333333333332</v>
          </cell>
          <cell r="W131">
            <v>19.333333333333332</v>
          </cell>
          <cell r="X131">
            <v>2.2000000000000002</v>
          </cell>
          <cell r="Y131">
            <v>1.4</v>
          </cell>
          <cell r="Z131">
            <v>-0.2</v>
          </cell>
        </row>
        <row r="132">
          <cell r="A132" t="str">
            <v>389 Колбаса вареная Мусульманская Халяль ТМ Вязанка Халяль оболочка вектор 0,4 кг АК.  Поком</v>
          </cell>
          <cell r="B132" t="str">
            <v>шт</v>
          </cell>
          <cell r="D132">
            <v>140</v>
          </cell>
          <cell r="F132">
            <v>44</v>
          </cell>
          <cell r="G132">
            <v>74</v>
          </cell>
          <cell r="H132">
            <v>0.4</v>
          </cell>
          <cell r="I132">
            <v>90</v>
          </cell>
          <cell r="J132">
            <v>40</v>
          </cell>
          <cell r="K132">
            <v>4</v>
          </cell>
          <cell r="L132">
            <v>44</v>
          </cell>
          <cell r="N132">
            <v>65</v>
          </cell>
          <cell r="O132">
            <v>30</v>
          </cell>
          <cell r="P132">
            <v>8.8000000000000007</v>
          </cell>
          <cell r="R132">
            <v>0</v>
          </cell>
          <cell r="V132">
            <v>19.204545454545453</v>
          </cell>
          <cell r="W132">
            <v>19.204545454545453</v>
          </cell>
          <cell r="X132">
            <v>12</v>
          </cell>
          <cell r="Y132">
            <v>17.2</v>
          </cell>
          <cell r="Z132">
            <v>16</v>
          </cell>
        </row>
        <row r="133">
          <cell r="A133" t="str">
            <v>390 Сосиски Восточные Халяль ТМ Вязанка в оболочке полиамид в вакуумной упаковке 0,33 кг  Поком</v>
          </cell>
          <cell r="B133" t="str">
            <v>шт</v>
          </cell>
          <cell r="D133">
            <v>278</v>
          </cell>
          <cell r="F133">
            <v>47</v>
          </cell>
          <cell r="G133">
            <v>208</v>
          </cell>
          <cell r="H133">
            <v>0.33</v>
          </cell>
          <cell r="I133">
            <v>60</v>
          </cell>
          <cell r="J133">
            <v>49</v>
          </cell>
          <cell r="K133">
            <v>-2</v>
          </cell>
          <cell r="L133">
            <v>47</v>
          </cell>
          <cell r="N133">
            <v>10</v>
          </cell>
          <cell r="O133">
            <v>0</v>
          </cell>
          <cell r="P133">
            <v>9.4</v>
          </cell>
          <cell r="R133">
            <v>0</v>
          </cell>
          <cell r="V133">
            <v>23.191489361702128</v>
          </cell>
          <cell r="W133">
            <v>23.191489361702128</v>
          </cell>
          <cell r="X133">
            <v>21.2</v>
          </cell>
          <cell r="Y133">
            <v>32.6</v>
          </cell>
          <cell r="Z133">
            <v>20.399999999999999</v>
          </cell>
        </row>
        <row r="134">
          <cell r="A134" t="str">
            <v>408 Вареные колбасы Сливушка Вязанка Фикс.вес 0,375 П/а Вязанка  Поком</v>
          </cell>
          <cell r="B134" t="str">
            <v>шт</v>
          </cell>
          <cell r="E134">
            <v>5</v>
          </cell>
          <cell r="G134">
            <v>5</v>
          </cell>
          <cell r="H134">
            <v>0</v>
          </cell>
          <cell r="I134" t="e">
            <v>#N/A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V134" t="e">
            <v>#DIV/0!</v>
          </cell>
          <cell r="W134" t="e">
            <v>#DIV/0!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418 С/к колбасы Мини-салями во вкусом бекона Ядрена копоть Фикс.вес 0,05 б/о Ядрена копоть  Поком</v>
          </cell>
          <cell r="B135" t="str">
            <v>шт</v>
          </cell>
          <cell r="E135">
            <v>24</v>
          </cell>
          <cell r="G135">
            <v>24</v>
          </cell>
          <cell r="H135">
            <v>0</v>
          </cell>
          <cell r="I135" t="e">
            <v>#N/A</v>
          </cell>
          <cell r="J135">
            <v>4</v>
          </cell>
          <cell r="K135">
            <v>-4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V135" t="e">
            <v>#DIV/0!</v>
          </cell>
          <cell r="W135" t="e">
            <v>#DIV/0!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419 Паштеты «Любительский ГОСТ» Фикс.вес 0,1 ТМ «Стародворье»  Поком</v>
          </cell>
          <cell r="B136" t="str">
            <v>шт</v>
          </cell>
          <cell r="E136">
            <v>60</v>
          </cell>
          <cell r="F136">
            <v>18</v>
          </cell>
          <cell r="G136">
            <v>42</v>
          </cell>
          <cell r="H136">
            <v>0</v>
          </cell>
          <cell r="I136" t="e">
            <v>#N/A</v>
          </cell>
          <cell r="J136">
            <v>15</v>
          </cell>
          <cell r="K136">
            <v>3</v>
          </cell>
          <cell r="L136">
            <v>18</v>
          </cell>
          <cell r="N136">
            <v>0</v>
          </cell>
          <cell r="O136">
            <v>0</v>
          </cell>
          <cell r="P136">
            <v>3.6</v>
          </cell>
          <cell r="R136">
            <v>0</v>
          </cell>
          <cell r="V136">
            <v>11.666666666666666</v>
          </cell>
          <cell r="W136">
            <v>11.666666666666666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420 Паштеты «Печеночный с морковью ГОСТ» Фикс.вес 0,1 ТМ «Стародворье»  Поком</v>
          </cell>
          <cell r="B137" t="str">
            <v>шт</v>
          </cell>
          <cell r="E137">
            <v>40</v>
          </cell>
          <cell r="F137">
            <v>12</v>
          </cell>
          <cell r="G137">
            <v>28</v>
          </cell>
          <cell r="H137">
            <v>0</v>
          </cell>
          <cell r="I137" t="e">
            <v>#N/A</v>
          </cell>
          <cell r="J137">
            <v>12</v>
          </cell>
          <cell r="K137">
            <v>0</v>
          </cell>
          <cell r="L137">
            <v>12</v>
          </cell>
          <cell r="N137">
            <v>0</v>
          </cell>
          <cell r="O137">
            <v>0</v>
          </cell>
          <cell r="P137">
            <v>2.4</v>
          </cell>
          <cell r="R137">
            <v>0</v>
          </cell>
          <cell r="V137">
            <v>11.666666666666668</v>
          </cell>
          <cell r="W137">
            <v>11.666666666666668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425 Сосиски «Сочные без свинины» Весовые ТМ «Особый рецепт» 1,3 кг  Поком</v>
          </cell>
          <cell r="B138" t="str">
            <v>кг</v>
          </cell>
          <cell r="E138">
            <v>7.6719999999999997</v>
          </cell>
          <cell r="G138">
            <v>7.6719999999999997</v>
          </cell>
          <cell r="H138">
            <v>0</v>
          </cell>
          <cell r="I138" t="e">
            <v>#N/A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V138" t="e">
            <v>#DIV/0!</v>
          </cell>
          <cell r="W138" t="e">
            <v>#DIV/0!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427 Колбаса Молочная оригинальная ТМ Особый рецепт в оболочке посное издел  Поком</v>
          </cell>
          <cell r="B139" t="str">
            <v>кг</v>
          </cell>
          <cell r="D139">
            <v>10.945</v>
          </cell>
          <cell r="G139">
            <v>10.945</v>
          </cell>
          <cell r="H139">
            <v>0</v>
          </cell>
          <cell r="I139" t="e">
            <v>#N/A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V139" t="e">
            <v>#DIV/0!</v>
          </cell>
          <cell r="W139" t="e">
            <v>#DIV/0!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428 Колбаса Русская стародворская ТМ Стародворье в оболочке амифлекс. Поком</v>
          </cell>
          <cell r="B140" t="str">
            <v>кг</v>
          </cell>
          <cell r="D140">
            <v>258.10500000000002</v>
          </cell>
          <cell r="E140">
            <v>96.7</v>
          </cell>
          <cell r="F140">
            <v>1.3480000000000001</v>
          </cell>
          <cell r="G140">
            <v>353.45699999999999</v>
          </cell>
          <cell r="H140">
            <v>0</v>
          </cell>
          <cell r="I140" t="e">
            <v>#N/A</v>
          </cell>
          <cell r="J140">
            <v>1.3</v>
          </cell>
          <cell r="K140">
            <v>4.8000000000000043E-2</v>
          </cell>
          <cell r="L140">
            <v>1.3480000000000001</v>
          </cell>
          <cell r="N140">
            <v>0</v>
          </cell>
          <cell r="O140">
            <v>0</v>
          </cell>
          <cell r="P140">
            <v>0.26960000000000001</v>
          </cell>
          <cell r="R140">
            <v>0</v>
          </cell>
          <cell r="V140">
            <v>1311.0422848664689</v>
          </cell>
          <cell r="W140">
            <v>1311.0422848664689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429 Сосиски С соусом Барбекю ТМ Ядрена копоть ТС Ядрена копоть в оболочке 0,33 кг.  Поком</v>
          </cell>
          <cell r="B141" t="str">
            <v>шт</v>
          </cell>
          <cell r="D141">
            <v>6</v>
          </cell>
          <cell r="G141">
            <v>6</v>
          </cell>
          <cell r="H141">
            <v>0</v>
          </cell>
          <cell r="I141" t="e">
            <v>#N/A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V141" t="e">
            <v>#DIV/0!</v>
          </cell>
          <cell r="W141" t="e">
            <v>#DIV/0!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430 Сосиски С горчицей ТМ Ядрена копоть ТС Ядрена копоть в оболочке вискофан 0,33 кг.  Поком</v>
          </cell>
          <cell r="B142" t="str">
            <v>шт</v>
          </cell>
          <cell r="D142">
            <v>6</v>
          </cell>
          <cell r="G142">
            <v>6</v>
          </cell>
          <cell r="H142">
            <v>0</v>
          </cell>
          <cell r="I142" t="e">
            <v>#N/A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V142" t="e">
            <v>#DIV/0!</v>
          </cell>
          <cell r="W142" t="e">
            <v>#DIV/0!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431 Ветчина Филейская ТМ Вязанка ТС Столичная в оболочке полиамид 0,45 кг.  Поком</v>
          </cell>
          <cell r="B143" t="str">
            <v>шт</v>
          </cell>
          <cell r="E143">
            <v>58</v>
          </cell>
          <cell r="G143">
            <v>58</v>
          </cell>
          <cell r="H143">
            <v>0</v>
          </cell>
          <cell r="I143" t="e">
            <v>#N/A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V143" t="e">
            <v>#DIV/0!</v>
          </cell>
          <cell r="W143" t="e">
            <v>#DIV/0!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432 Сосиски Молокуши миникушай ТМ Вязанка в оболочке амицел в м среде 0.33 кг.  Поком</v>
          </cell>
          <cell r="B144" t="str">
            <v>шт</v>
          </cell>
          <cell r="E144">
            <v>28</v>
          </cell>
          <cell r="F144">
            <v>3</v>
          </cell>
          <cell r="G144">
            <v>25</v>
          </cell>
          <cell r="H144">
            <v>0</v>
          </cell>
          <cell r="I144" t="e">
            <v>#N/A</v>
          </cell>
          <cell r="J144">
            <v>3</v>
          </cell>
          <cell r="K144">
            <v>0</v>
          </cell>
          <cell r="L144">
            <v>3</v>
          </cell>
          <cell r="N144">
            <v>0</v>
          </cell>
          <cell r="O144">
            <v>0</v>
          </cell>
          <cell r="P144">
            <v>0.6</v>
          </cell>
          <cell r="R144">
            <v>0</v>
          </cell>
          <cell r="V144">
            <v>41.666666666666671</v>
          </cell>
          <cell r="W144">
            <v>41.666666666666671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433 Ветчина Нежная с нежным филе ТМ Особый рецепт в оболочке полиамид 0,4 кг.  Поком</v>
          </cell>
          <cell r="B145" t="str">
            <v>шт</v>
          </cell>
          <cell r="E145">
            <v>3</v>
          </cell>
          <cell r="G145">
            <v>3</v>
          </cell>
          <cell r="H145">
            <v>0</v>
          </cell>
          <cell r="I145" t="e">
            <v>#N/A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V145" t="e">
            <v>#DIV/0!</v>
          </cell>
          <cell r="W145" t="e">
            <v>#DIV/0!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434 Колбаса Молочная стародворская ТМ Стародворье в оболочке амифлекс 0,5 кг  Поком</v>
          </cell>
          <cell r="B146" t="str">
            <v>шт</v>
          </cell>
          <cell r="E146">
            <v>2</v>
          </cell>
          <cell r="G146">
            <v>2</v>
          </cell>
          <cell r="H146">
            <v>0</v>
          </cell>
          <cell r="I146" t="e">
            <v>#N/A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V146" t="e">
            <v>#DIV/0!</v>
          </cell>
          <cell r="W146" t="e">
            <v>#DIV/0!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435 Колбаса Докторская Дугушка ТМ Стародворье ТС Дугушка в оболочке вектор 0,6 кг.  Поком</v>
          </cell>
          <cell r="B147" t="str">
            <v>шт</v>
          </cell>
          <cell r="E147">
            <v>12</v>
          </cell>
          <cell r="G147">
            <v>12</v>
          </cell>
          <cell r="H147">
            <v>0</v>
          </cell>
          <cell r="I147" t="e">
            <v>#N/A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V147" t="e">
            <v>#DIV/0!</v>
          </cell>
          <cell r="W147" t="e">
            <v>#DIV/0!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436 Колбаса Сервелат Филейбургский с филе сочного окорока ТМ Баварушка в оболоч 0,28 кг срез.  Поком</v>
          </cell>
          <cell r="B148" t="str">
            <v>шт</v>
          </cell>
          <cell r="E148">
            <v>22</v>
          </cell>
          <cell r="F148">
            <v>12</v>
          </cell>
          <cell r="G148">
            <v>10</v>
          </cell>
          <cell r="H148">
            <v>0</v>
          </cell>
          <cell r="I148" t="e">
            <v>#N/A</v>
          </cell>
          <cell r="J148">
            <v>12</v>
          </cell>
          <cell r="K148">
            <v>0</v>
          </cell>
          <cell r="L148">
            <v>12</v>
          </cell>
          <cell r="N148">
            <v>0</v>
          </cell>
          <cell r="O148">
            <v>0</v>
          </cell>
          <cell r="P148">
            <v>2.4</v>
          </cell>
          <cell r="R148">
            <v>0</v>
          </cell>
          <cell r="V148">
            <v>4.166666666666667</v>
          </cell>
          <cell r="W148">
            <v>4.166666666666667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437 Колбаса Сервелат Филейбургский с ароматными пряностями ТМ Баварушка в оболочке 0,28 кг срез.  По</v>
          </cell>
          <cell r="B149" t="str">
            <v>шт</v>
          </cell>
          <cell r="E149">
            <v>2</v>
          </cell>
          <cell r="F149">
            <v>3</v>
          </cell>
          <cell r="G149">
            <v>-1</v>
          </cell>
          <cell r="H149">
            <v>0</v>
          </cell>
          <cell r="I149" t="e">
            <v>#N/A</v>
          </cell>
          <cell r="J149">
            <v>3</v>
          </cell>
          <cell r="K149">
            <v>0</v>
          </cell>
          <cell r="L149">
            <v>3</v>
          </cell>
          <cell r="N149">
            <v>0</v>
          </cell>
          <cell r="O149">
            <v>0</v>
          </cell>
          <cell r="P149">
            <v>0.6</v>
          </cell>
          <cell r="R149">
            <v>0</v>
          </cell>
          <cell r="V149">
            <v>-1.6666666666666667</v>
          </cell>
          <cell r="W149">
            <v>-1.6666666666666667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446 Сосиски Баварские с сыром 0,35 кг. ТМ Стародворье в оболочке айпил в модифи газовой среде  Поком</v>
          </cell>
          <cell r="B150" t="str">
            <v>шт</v>
          </cell>
          <cell r="E150">
            <v>822</v>
          </cell>
          <cell r="F150">
            <v>3</v>
          </cell>
          <cell r="G150">
            <v>819</v>
          </cell>
          <cell r="H150">
            <v>0.35</v>
          </cell>
          <cell r="I150">
            <v>40</v>
          </cell>
          <cell r="J150">
            <v>3</v>
          </cell>
          <cell r="K150">
            <v>0</v>
          </cell>
          <cell r="L150">
            <v>3</v>
          </cell>
          <cell r="N150">
            <v>0</v>
          </cell>
          <cell r="O150">
            <v>0</v>
          </cell>
          <cell r="P150">
            <v>0.6</v>
          </cell>
          <cell r="R150">
            <v>0</v>
          </cell>
          <cell r="V150">
            <v>1365</v>
          </cell>
          <cell r="W150">
            <v>1365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447 Колбаса Филейбургская с душистым чесноком ТМ Баварушка в оболочке фиброуз  0,28 кг срез  Поком</v>
          </cell>
          <cell r="B151" t="str">
            <v>шт</v>
          </cell>
          <cell r="E151">
            <v>30</v>
          </cell>
          <cell r="F151">
            <v>7</v>
          </cell>
          <cell r="G151">
            <v>23</v>
          </cell>
          <cell r="H151">
            <v>0</v>
          </cell>
          <cell r="I151" t="e">
            <v>#N/A</v>
          </cell>
          <cell r="J151">
            <v>7</v>
          </cell>
          <cell r="K151">
            <v>0</v>
          </cell>
          <cell r="L151">
            <v>7</v>
          </cell>
          <cell r="N151">
            <v>0</v>
          </cell>
          <cell r="O151">
            <v>0</v>
          </cell>
          <cell r="P151">
            <v>1.4</v>
          </cell>
          <cell r="R151">
            <v>0</v>
          </cell>
          <cell r="V151">
            <v>16.428571428571431</v>
          </cell>
          <cell r="W151">
            <v>16.428571428571431</v>
          </cell>
          <cell r="X151">
            <v>0</v>
          </cell>
          <cell r="Y151">
            <v>0</v>
          </cell>
          <cell r="Z151">
            <v>0</v>
          </cell>
        </row>
        <row r="152">
          <cell r="A152" t="str">
            <v>448 Колбаски бюргерсы ТМ Ядрена копоть ТС Ядрена копотьв оболочке вискофан 0,3 кг.  Поком</v>
          </cell>
          <cell r="B152" t="str">
            <v>шт</v>
          </cell>
          <cell r="E152">
            <v>6</v>
          </cell>
          <cell r="G152">
            <v>6</v>
          </cell>
          <cell r="H152">
            <v>0</v>
          </cell>
          <cell r="I152" t="e">
            <v>#N/A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R152">
            <v>0</v>
          </cell>
          <cell r="V152" t="e">
            <v>#DIV/0!</v>
          </cell>
          <cell r="W152" t="e">
            <v>#DIV/0!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БОНУС_096  Сосиски Баварские,  0.42кг,ПОКОМ</v>
          </cell>
          <cell r="B153" t="str">
            <v>шт</v>
          </cell>
          <cell r="D153">
            <v>-2</v>
          </cell>
          <cell r="F153">
            <v>68</v>
          </cell>
          <cell r="G153">
            <v>-70</v>
          </cell>
          <cell r="H153">
            <v>0</v>
          </cell>
          <cell r="I153">
            <v>0</v>
          </cell>
          <cell r="J153">
            <v>152</v>
          </cell>
          <cell r="K153">
            <v>-84</v>
          </cell>
          <cell r="L153">
            <v>68</v>
          </cell>
          <cell r="N153">
            <v>0</v>
          </cell>
          <cell r="O153">
            <v>0</v>
          </cell>
          <cell r="P153">
            <v>13.6</v>
          </cell>
          <cell r="R153">
            <v>0</v>
          </cell>
          <cell r="V153">
            <v>-5.1470588235294121</v>
          </cell>
          <cell r="W153">
            <v>-5.1470588235294121</v>
          </cell>
          <cell r="X153">
            <v>49.4</v>
          </cell>
          <cell r="Y153">
            <v>16.84</v>
          </cell>
          <cell r="Z153">
            <v>0.4</v>
          </cell>
        </row>
        <row r="154">
          <cell r="A154" t="str">
            <v>БОНУС_229  Колбаса Молочная Дугушка, в/у, ВЕС, ТМ Стародворье   ПОКОМ</v>
          </cell>
          <cell r="B154" t="str">
            <v>кг</v>
          </cell>
          <cell r="D154">
            <v>-261.09300000000002</v>
          </cell>
          <cell r="F154">
            <v>20.917000000000002</v>
          </cell>
          <cell r="G154">
            <v>-282.01</v>
          </cell>
          <cell r="H154">
            <v>0</v>
          </cell>
          <cell r="I154">
            <v>0</v>
          </cell>
          <cell r="J154">
            <v>141.6</v>
          </cell>
          <cell r="K154">
            <v>-120.68299999999999</v>
          </cell>
          <cell r="L154">
            <v>20.917000000000002</v>
          </cell>
          <cell r="N154">
            <v>0</v>
          </cell>
          <cell r="O154">
            <v>0</v>
          </cell>
          <cell r="P154">
            <v>4.1834000000000007</v>
          </cell>
          <cell r="R154">
            <v>0</v>
          </cell>
          <cell r="V154">
            <v>-67.411674714347171</v>
          </cell>
          <cell r="W154">
            <v>-67.411674714347171</v>
          </cell>
          <cell r="X154">
            <v>43.427199999999999</v>
          </cell>
          <cell r="Y154">
            <v>18.182600000000001</v>
          </cell>
          <cell r="Z154">
            <v>52.218600000000002</v>
          </cell>
        </row>
        <row r="155">
          <cell r="A155" t="str">
            <v>БОНУС_314 Колбаса вареная Филейская ТМ Вязанка ТС Классическая в оболочке полиамид.  ПОКОМ</v>
          </cell>
          <cell r="B155" t="str">
            <v>кг</v>
          </cell>
          <cell r="D155">
            <v>-46.801000000000002</v>
          </cell>
          <cell r="F155">
            <v>50.685000000000002</v>
          </cell>
          <cell r="G155">
            <v>-108.20099999999999</v>
          </cell>
          <cell r="H155">
            <v>0</v>
          </cell>
          <cell r="I155">
            <v>0</v>
          </cell>
          <cell r="J155">
            <v>48.1</v>
          </cell>
          <cell r="K155">
            <v>2.5850000000000009</v>
          </cell>
          <cell r="L155">
            <v>50.685000000000002</v>
          </cell>
          <cell r="N155">
            <v>0</v>
          </cell>
          <cell r="O155">
            <v>0</v>
          </cell>
          <cell r="P155">
            <v>10.137</v>
          </cell>
          <cell r="R155">
            <v>0</v>
          </cell>
          <cell r="V155">
            <v>-10.673868008286474</v>
          </cell>
          <cell r="W155">
            <v>-10.673868008286474</v>
          </cell>
          <cell r="X155">
            <v>4.8810000000000002</v>
          </cell>
          <cell r="Y155">
            <v>9.7664000000000009</v>
          </cell>
          <cell r="Z155">
            <v>12.0472</v>
          </cell>
        </row>
        <row r="156">
          <cell r="A156" t="str">
            <v>У_022  Колбаса Вязанка со шпиком, вектор 0,5кг, ПОКОМ</v>
          </cell>
          <cell r="B156" t="str">
            <v>шт</v>
          </cell>
          <cell r="D156">
            <v>7</v>
          </cell>
          <cell r="G156">
            <v>7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N156">
            <v>0</v>
          </cell>
          <cell r="O156">
            <v>0</v>
          </cell>
          <cell r="P156">
            <v>0</v>
          </cell>
          <cell r="R156">
            <v>0</v>
          </cell>
          <cell r="V156" t="e">
            <v>#DIV/0!</v>
          </cell>
          <cell r="W156" t="e">
            <v>#DIV/0!</v>
          </cell>
          <cell r="X156">
            <v>0.8</v>
          </cell>
          <cell r="Y156">
            <v>0</v>
          </cell>
          <cell r="Z156">
            <v>0.2</v>
          </cell>
        </row>
        <row r="157">
          <cell r="A157" t="str">
            <v>У_312  Ветчина Филейская ТМ Вязанка ТС Столичная ВЕС  ПОКОМ</v>
          </cell>
          <cell r="B157" t="str">
            <v>кг</v>
          </cell>
          <cell r="D157">
            <v>36.814</v>
          </cell>
          <cell r="G157">
            <v>36.814</v>
          </cell>
          <cell r="H157">
            <v>0</v>
          </cell>
          <cell r="I157">
            <v>0</v>
          </cell>
          <cell r="J157">
            <v>44</v>
          </cell>
          <cell r="K157">
            <v>-44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R157">
            <v>0</v>
          </cell>
          <cell r="V157" t="e">
            <v>#DIV/0!</v>
          </cell>
          <cell r="W157" t="e">
            <v>#DIV/0!</v>
          </cell>
          <cell r="X157">
            <v>3.5387999999999997</v>
          </cell>
          <cell r="Y157">
            <v>0.54600000000000004</v>
          </cell>
          <cell r="Z157">
            <v>0</v>
          </cell>
        </row>
        <row r="158">
          <cell r="A158" t="str">
            <v>У_314 Колбаса вареная Филейская ТМ Вязанка ТС Классическая в оболочке полиамид.  ПОКОМ</v>
          </cell>
          <cell r="B158" t="str">
            <v>кг</v>
          </cell>
          <cell r="D158">
            <v>118.889</v>
          </cell>
          <cell r="F158">
            <v>56.585000000000001</v>
          </cell>
          <cell r="G158">
            <v>5.5860000000000003</v>
          </cell>
          <cell r="H158">
            <v>0</v>
          </cell>
          <cell r="I158">
            <v>0</v>
          </cell>
          <cell r="J158">
            <v>64.099999999999994</v>
          </cell>
          <cell r="K158">
            <v>-7.5149999999999935</v>
          </cell>
          <cell r="L158">
            <v>56.585000000000001</v>
          </cell>
          <cell r="N158">
            <v>0</v>
          </cell>
          <cell r="O158">
            <v>0</v>
          </cell>
          <cell r="P158">
            <v>11.317</v>
          </cell>
          <cell r="R158">
            <v>0</v>
          </cell>
          <cell r="V158">
            <v>0.49359370858001239</v>
          </cell>
          <cell r="W158">
            <v>0.49359370858001239</v>
          </cell>
          <cell r="X158">
            <v>3.5218000000000003</v>
          </cell>
          <cell r="Y158">
            <v>6.3593999999999999</v>
          </cell>
          <cell r="Z158">
            <v>19.354199999999999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/>
      <sheetData sheetId="2">
        <row r="1">
          <cell r="A1" t="str">
            <v>Склад ДОНЕЦК</v>
          </cell>
          <cell r="D1">
            <v>46377.142</v>
          </cell>
        </row>
        <row r="2">
          <cell r="A2" t="str">
            <v>ПОКОМ Логистический Партнер</v>
          </cell>
          <cell r="D2">
            <v>46377.142</v>
          </cell>
        </row>
        <row r="3">
          <cell r="A3" t="str">
            <v>Вязанка Логистический Партнер(Кг)</v>
          </cell>
          <cell r="D3">
            <v>1222.75</v>
          </cell>
        </row>
        <row r="4">
          <cell r="A4" t="str">
            <v>005  Колбаса Докторская ГОСТ, Вязанка вектор,ВЕС. ПОКОМ</v>
          </cell>
          <cell r="D4">
            <v>146</v>
          </cell>
        </row>
        <row r="5">
          <cell r="A5" t="str">
            <v>011  Колбаса Салями Финская, Вязанка фиброуз в/у, ПОКОМ</v>
          </cell>
          <cell r="D5">
            <v>1</v>
          </cell>
        </row>
        <row r="6">
          <cell r="A6" t="str">
            <v>012  Колбаса Сервелат Столичный, Вязанка фиброуз в/у, ПОКОМ</v>
          </cell>
          <cell r="D6">
            <v>4.3</v>
          </cell>
        </row>
        <row r="7">
          <cell r="A7" t="str">
            <v>016  Сосиски Вязанка Молочные, Вязанка вискофан  ВЕС.ПОКОМ</v>
          </cell>
          <cell r="D7">
            <v>138.19999999999999</v>
          </cell>
        </row>
        <row r="8">
          <cell r="A8" t="str">
            <v>017  Сосиски Вязанка Сливочные, Вязанка амицел ВЕС.ПОКОМ</v>
          </cell>
          <cell r="D8">
            <v>325.5</v>
          </cell>
        </row>
        <row r="9">
          <cell r="A9" t="str">
            <v>018  Сосиски Рубленые, Вязанка вискофан  ВЕС.ПОКОМ</v>
          </cell>
          <cell r="D9">
            <v>22.15</v>
          </cell>
        </row>
        <row r="10">
          <cell r="A10" t="str">
            <v>312  Ветчина Филейская ТМ Вязанка ТС Столичная ВЕС  ПОКОМ</v>
          </cell>
          <cell r="D10">
            <v>75.400000000000006</v>
          </cell>
        </row>
        <row r="11">
          <cell r="A11" t="str">
            <v>313 Колбаса вареная Молокуша ТМ Вязанка в оболочке полиамид. ВЕС  ПОКОМ</v>
          </cell>
          <cell r="D11">
            <v>171.4</v>
          </cell>
        </row>
        <row r="12">
          <cell r="A12" t="str">
            <v>314 Колбаса вареная Филейская ТМ Вязанка ТС Классическая в оболочке полиамид.  ПОКОМ</v>
          </cell>
          <cell r="D12">
            <v>176.4</v>
          </cell>
        </row>
        <row r="13">
          <cell r="A13" t="str">
            <v>363 Сардельки Филейские Вязанка ТМ Вязанка в обол NDX  ПОКОМ</v>
          </cell>
          <cell r="D13">
            <v>55.6</v>
          </cell>
        </row>
        <row r="14">
          <cell r="A14" t="str">
            <v>369 Колбаса Сливушка ТМ Вязанка в оболочке полиамид вес.  ПОКОМ</v>
          </cell>
          <cell r="D14">
            <v>50.7</v>
          </cell>
        </row>
        <row r="15">
          <cell r="A15" t="str">
            <v>370 Ветчина Сливушка с индейкой ТМ Вязанка в оболочке полиамид.</v>
          </cell>
          <cell r="D15">
            <v>28.7</v>
          </cell>
        </row>
        <row r="16">
          <cell r="A16" t="str">
            <v>БОНУС_314 Колбаса вареная Филейская ТМ Вязанка ТС Классическая в оболочке полиамид.  ПОКОМ</v>
          </cell>
          <cell r="D16">
            <v>14.3</v>
          </cell>
        </row>
        <row r="17">
          <cell r="A17" t="str">
            <v>У_312  Ветчина Филейская ТМ Вязанка ТС Столичная ВЕС  ПОКОМ</v>
          </cell>
          <cell r="D17">
            <v>9.1999999999999993</v>
          </cell>
        </row>
        <row r="18">
          <cell r="A18" t="str">
            <v>У_314 Колбаса вареная Филейская ТМ Вязанка ТС Классическая в оболочке полиамид.  ПОКОМ</v>
          </cell>
          <cell r="D18">
            <v>3.9</v>
          </cell>
        </row>
        <row r="19">
          <cell r="A19" t="str">
            <v>Вязанка Логистический Партнер(Шт)</v>
          </cell>
          <cell r="D19">
            <v>2163</v>
          </cell>
        </row>
        <row r="20">
          <cell r="A20" t="str">
            <v>022  Колбаса Вязанка со шпиком, вектор 0,5кг, ПОКОМ</v>
          </cell>
          <cell r="D20">
            <v>9</v>
          </cell>
        </row>
        <row r="21">
          <cell r="A21" t="str">
            <v>023  Колбаса Докторская ГОСТ, Вязанка вектор, 0,4 кг, ПОКОМ</v>
          </cell>
          <cell r="D21">
            <v>36</v>
          </cell>
        </row>
        <row r="22">
          <cell r="A22" t="str">
            <v>029  Сосиски Венские, Вязанка NDX МГС, 0.5кг, ПОКОМ</v>
          </cell>
          <cell r="D22">
            <v>192</v>
          </cell>
        </row>
        <row r="23">
          <cell r="A23" t="str">
            <v>030  Сосиски Вязанка Молочные, Вязанка вискофан МГС, 0.45кг, ПОКОМ</v>
          </cell>
          <cell r="D23">
            <v>307</v>
          </cell>
        </row>
        <row r="24">
          <cell r="A24" t="str">
            <v>032  Сосиски Вязанка Сливочные, Вязанка амицел МГС, 0.45кг, ПОКОМ</v>
          </cell>
          <cell r="D24">
            <v>505</v>
          </cell>
        </row>
        <row r="25">
          <cell r="A25" t="str">
            <v>034  Сосиски Рубленые, Вязанка вискофан МГС, 0.5кг, ПОКОМ</v>
          </cell>
          <cell r="D25">
            <v>2</v>
          </cell>
        </row>
        <row r="26">
          <cell r="A26" t="str">
            <v>276  Колбаса Сливушка ТМ Вязанка в оболочке полиамид 0,45 кг  ПОКОМ</v>
          </cell>
          <cell r="D26">
            <v>32</v>
          </cell>
        </row>
        <row r="27">
          <cell r="A27" t="str">
            <v>340 Ветчина Запекуша с сочным окороком ТМ Стародворские колбасы ТС Вязанка в обо 0,42 кг. ПОКОМ</v>
          </cell>
          <cell r="D27">
            <v>90</v>
          </cell>
        </row>
        <row r="28">
          <cell r="A28" t="str">
            <v>344 Колбаса Салями Финская ТМ Стародворски колбасы ТС Вязанка в оболочке фиброуз в вак 0,35 кг ПОКОМ</v>
          </cell>
          <cell r="D28">
            <v>184</v>
          </cell>
        </row>
        <row r="29">
          <cell r="A29" t="str">
            <v>350 Сосиски Молокуши миникушай ТМ Вязанка в оболочке амицел в модифиц газовой среде 0,45 кг  Поком</v>
          </cell>
          <cell r="D29">
            <v>459</v>
          </cell>
        </row>
        <row r="30">
          <cell r="A30" t="str">
            <v>368 Колбаса вареная Молокуша ТМ Вязанка в оболочке полиамид 0,45 кг</v>
          </cell>
          <cell r="D30">
            <v>20</v>
          </cell>
        </row>
        <row r="31">
          <cell r="A31" t="str">
            <v>373 Ветчины «Филейская» Фикс.вес 0,45 Вектор ТМ «Вязанка»  Поком</v>
          </cell>
          <cell r="D31">
            <v>196</v>
          </cell>
        </row>
        <row r="32">
          <cell r="A32" t="str">
            <v>389 Колбаса вареная Мусульманская Халяль ТМ Вязанка Халяль оболочка вектор 0,4 кг АК.  Поком</v>
          </cell>
          <cell r="D32">
            <v>45</v>
          </cell>
        </row>
        <row r="33">
          <cell r="A33" t="str">
            <v>390 Сосиски Восточные Халяль ТМ Вязанка в оболочке полиамид в вакуумной упаковке 0,33 кг  Поком</v>
          </cell>
          <cell r="D33">
            <v>70</v>
          </cell>
        </row>
        <row r="34">
          <cell r="A34" t="str">
            <v>432 Сосиски Молокуши миникушай ТМ Вязанка в оболочке амицел в м среде 0.33 кг.  Поком</v>
          </cell>
          <cell r="D34">
            <v>16</v>
          </cell>
        </row>
        <row r="35">
          <cell r="A35" t="str">
            <v>Логистический Партнер кг</v>
          </cell>
          <cell r="D35">
            <v>20654.092000000001</v>
          </cell>
        </row>
        <row r="36">
          <cell r="A36" t="str">
            <v>200  Ветчина Дугушка ТМ Стародворье, вектор в/у    ПОКОМ</v>
          </cell>
          <cell r="D36">
            <v>717.9</v>
          </cell>
        </row>
        <row r="37">
          <cell r="A37" t="str">
            <v>201  Ветчина Нежная ТМ Особый рецепт, (2,5кг), ПОКОМ</v>
          </cell>
          <cell r="D37">
            <v>3581.9079999999999</v>
          </cell>
        </row>
        <row r="38">
          <cell r="A38" t="str">
            <v>215  Колбаса Докторская ГОСТ Дугушка, ВЕС, ТМ Стародворье ПОКОМ</v>
          </cell>
          <cell r="D38">
            <v>99.05</v>
          </cell>
        </row>
        <row r="39">
          <cell r="A39" t="str">
            <v>217  Колбаса Докторская Дугушка, ВЕС, НЕ ГОСТ, ТМ Стародворье ПОКОМ</v>
          </cell>
          <cell r="D39">
            <v>158.69999999999999</v>
          </cell>
        </row>
        <row r="40">
          <cell r="A40" t="str">
            <v>218  Колбаса Докторская оригинальная ТМ Особый рецепт БОЛЬШОЙ БАТОН, п/а ВЕС, ТМ Стародворье ПОКОМ</v>
          </cell>
          <cell r="D40">
            <v>11</v>
          </cell>
        </row>
        <row r="41">
          <cell r="A41" t="str">
            <v>219  Колбаса Докторская Особая ТМ Особый рецепт, ВЕС  ПОКОМ</v>
          </cell>
          <cell r="D41">
            <v>4995.6850000000004</v>
          </cell>
        </row>
        <row r="42">
          <cell r="A42" t="str">
            <v>220  Колбаса Докторская по-стародворски, амифлекс, ВЕС,   ПОКОМ</v>
          </cell>
          <cell r="D42">
            <v>7.9</v>
          </cell>
        </row>
        <row r="43">
          <cell r="A43" t="str">
            <v>225  Колбаса Дугушка со шпиком, ВЕС, ТМ Стародворье   ПОКОМ</v>
          </cell>
          <cell r="D43">
            <v>174.7</v>
          </cell>
        </row>
        <row r="44">
          <cell r="A44" t="str">
            <v>226  Колбаса Княжеская, с/к белков.обол в термоусад. пакете, ВЕС, ТМ Стародворье ПОКОМ</v>
          </cell>
          <cell r="D44">
            <v>5.39</v>
          </cell>
        </row>
        <row r="45">
          <cell r="A45" t="str">
            <v>229  Колбаса Молочная Дугушка, в/у, ВЕС, ТМ Стародворье   ПОКОМ</v>
          </cell>
          <cell r="D45">
            <v>1018</v>
          </cell>
        </row>
        <row r="46">
          <cell r="A46" t="str">
            <v>230  Колбаса Молочная Особая ТМ Особый рецепт, п/а, ВЕС. ПОКОМ</v>
          </cell>
          <cell r="D46">
            <v>3178.1750000000002</v>
          </cell>
        </row>
        <row r="47">
          <cell r="A47" t="str">
            <v>231  Колбаса Молочная по-стародворски, ВЕС   ПОКОМ</v>
          </cell>
          <cell r="D47">
            <v>5.2</v>
          </cell>
        </row>
        <row r="48">
          <cell r="A48" t="str">
            <v>235  Колбаса Особая ТМ Особый рецепт, ВЕС, ТМ Стародворье ПОКОМ</v>
          </cell>
          <cell r="D48">
            <v>1674.7850000000001</v>
          </cell>
        </row>
        <row r="49">
          <cell r="A49" t="str">
            <v>236  Колбаса Рубленая ЗАПЕЧ. Дугушка ТМ Стародворье, вектор, в/к    ПОКОМ</v>
          </cell>
          <cell r="D49">
            <v>299.39999999999998</v>
          </cell>
        </row>
        <row r="50">
          <cell r="A50" t="str">
            <v>237  Колбаса Русская по-стародворски, ВЕС.  ПОКОМ</v>
          </cell>
          <cell r="D50">
            <v>1.35</v>
          </cell>
        </row>
        <row r="51">
          <cell r="A51" t="str">
            <v>239  Колбаса Салями запеч Дугушка, оболочка вектор, ВЕС, ТМ Стародворье  ПОКОМ</v>
          </cell>
          <cell r="D51">
            <v>593.45000000000005</v>
          </cell>
        </row>
        <row r="52">
          <cell r="A52" t="str">
            <v>240  Колбаса Салями охотничья, ВЕС. ПОКОМ</v>
          </cell>
          <cell r="D52">
            <v>13.87</v>
          </cell>
        </row>
        <row r="53">
          <cell r="A53" t="str">
            <v>242  Колбаса Сервелат ЗАПЕЧ.Дугушка ТМ Стародворье, вектор, в/к     ПОКОМ</v>
          </cell>
          <cell r="D53">
            <v>719.6</v>
          </cell>
        </row>
        <row r="54">
          <cell r="A54" t="str">
            <v>243  Колбаса Сервелат Зернистый, ВЕС.  ПОКОМ</v>
          </cell>
          <cell r="D54">
            <v>44.2</v>
          </cell>
        </row>
        <row r="55">
          <cell r="A55" t="str">
            <v>244  Колбаса Сервелат Кремлевский, ВЕС. ПОКОМ</v>
          </cell>
          <cell r="D55">
            <v>25.2</v>
          </cell>
        </row>
        <row r="56">
          <cell r="A56" t="str">
            <v>246  Колбаса Стародворская ТМ Стародворье ТС Старый двор, ПОКОМ</v>
          </cell>
          <cell r="D56">
            <v>5</v>
          </cell>
        </row>
        <row r="57">
          <cell r="A57" t="str">
            <v>247  Сардельки Нежные, ВЕС.  ПОКОМ</v>
          </cell>
          <cell r="D57">
            <v>35.200000000000003</v>
          </cell>
        </row>
        <row r="58">
          <cell r="A58" t="str">
            <v>248  Сардельки Сочные ТМ Особый рецепт,   ПОКОМ</v>
          </cell>
          <cell r="D58">
            <v>520.62900000000002</v>
          </cell>
        </row>
        <row r="59">
          <cell r="A59" t="str">
            <v>249  Сардельки Сочные, ПОКОМ</v>
          </cell>
          <cell r="D59">
            <v>10.9</v>
          </cell>
        </row>
        <row r="60">
          <cell r="A60" t="str">
            <v>250  Сардельки стародворские с говядиной в обол. NDX, ВЕС. ПОКОМ</v>
          </cell>
          <cell r="D60">
            <v>387.7</v>
          </cell>
        </row>
        <row r="61">
          <cell r="A61" t="str">
            <v>253  Сосиски Ганноверские   ПОКОМ</v>
          </cell>
          <cell r="D61">
            <v>21.6</v>
          </cell>
        </row>
        <row r="62">
          <cell r="A62" t="str">
            <v>254  Сосиски Датские, ВЕС, ТМ КОЛБАСНЫЙ СТАНДАРТ ПОКОМ</v>
          </cell>
          <cell r="D62">
            <v>34.6</v>
          </cell>
        </row>
        <row r="63">
          <cell r="A63" t="str">
            <v>255  Сосиски Молочные для завтрака ТМ Особый рецепт, п/а МГС, ВЕС, ТМ Стародворье  ПОКОМ</v>
          </cell>
          <cell r="D63">
            <v>1469.4</v>
          </cell>
        </row>
        <row r="64">
          <cell r="A64" t="str">
            <v>257  Сосиски Молочные оригинальные ТМ Особый рецепт, ВЕС.   ПОКОМ</v>
          </cell>
          <cell r="D64">
            <v>7.8</v>
          </cell>
        </row>
        <row r="65">
          <cell r="A65" t="str">
            <v>260  Сосиски Сливочные по-стародворски, ВЕС.  ПОКОМ</v>
          </cell>
          <cell r="D65">
            <v>5.2</v>
          </cell>
        </row>
        <row r="66">
          <cell r="A66" t="str">
            <v>263  Шпикачки Стародворские, ВЕС.  ПОКОМ</v>
          </cell>
          <cell r="D66">
            <v>4.2</v>
          </cell>
        </row>
        <row r="67">
          <cell r="A67" t="str">
            <v>264  Колбаса Молочная стародворская, амифлекс, ВЕС, ТМ Стародворье  ПОКОМ</v>
          </cell>
          <cell r="D67">
            <v>1.3</v>
          </cell>
        </row>
        <row r="68">
          <cell r="A68" t="str">
            <v>265  Колбаса Балыкбургская, ВЕС, ТМ Баварушка  ПОКОМ</v>
          </cell>
          <cell r="D68">
            <v>7</v>
          </cell>
        </row>
        <row r="69">
          <cell r="A69" t="str">
            <v>266  Колбаса Филейбургская с сочным окороком, ВЕС, ТМ Баварушка  ПОКОМ</v>
          </cell>
          <cell r="D69">
            <v>86.7</v>
          </cell>
        </row>
        <row r="70">
          <cell r="A70" t="str">
            <v>267  Колбаса Салями Филейбургская зернистая, оболочка фиброуз, ВЕС, ТМ Баварушка  ПОКОМ</v>
          </cell>
          <cell r="D70">
            <v>27.7</v>
          </cell>
        </row>
        <row r="71">
          <cell r="A71" t="str">
            <v>271  Колбаса Сервелат Левантский ТМ Особый Рецепт, ВЕС. ПОКОМ</v>
          </cell>
          <cell r="D71">
            <v>4.2</v>
          </cell>
        </row>
        <row r="72">
          <cell r="A72" t="str">
            <v>272  Колбаса Сервелат Филедворский, фиброуз, в/у 0,35 кг срез,  ПОКОМ</v>
          </cell>
          <cell r="D72">
            <v>78</v>
          </cell>
        </row>
        <row r="73">
          <cell r="A73" t="str">
            <v>283  Сосиски Сочинки, ВЕС, ТМ Стародворье ПОКОМ</v>
          </cell>
          <cell r="D73">
            <v>152.4</v>
          </cell>
        </row>
        <row r="74">
          <cell r="A74" t="str">
            <v>317 Колбаса Сервелат Рижский ТМ Зареченские ТС Зареченские  фиброуз в вакуумной у  ПОКОМ</v>
          </cell>
          <cell r="D74">
            <v>0.7</v>
          </cell>
        </row>
        <row r="75">
          <cell r="A75" t="str">
            <v>318 Сосиски Датские ТМ Зареченские колбасы ТС Зареченские п полиамид в модифициров  ПОКОМ</v>
          </cell>
          <cell r="D75">
            <v>193</v>
          </cell>
        </row>
        <row r="76">
          <cell r="A76" t="str">
            <v>321 Сосиски Сочинки по-баварски с сыром ТМ Стародворье в оболочке  ПОКОМ</v>
          </cell>
          <cell r="D76">
            <v>1.3</v>
          </cell>
        </row>
        <row r="77">
          <cell r="A77" t="str">
            <v>358 Колбаса Сервелат Мясорубский ТМ Стародворье с мелкорубленным окороком в вак упак  ПОКОМ</v>
          </cell>
          <cell r="D77">
            <v>11.6</v>
          </cell>
        </row>
        <row r="78">
          <cell r="A78" t="str">
            <v>366 Сосиски Сочинки по-баварски ТМ Стародворье в обол полиам  ПОКОМ</v>
          </cell>
          <cell r="D78">
            <v>2.6</v>
          </cell>
        </row>
        <row r="79">
          <cell r="A79" t="str">
            <v>383 Колбаса Сочинка по-европейски с сочной грудиной ТМ Стародворье в оболочке фиброуз в ва  Поком</v>
          </cell>
          <cell r="D79">
            <v>96.3</v>
          </cell>
        </row>
        <row r="80">
          <cell r="A80" t="str">
            <v>384  Колбаса Сочинка по-фински с сочным окороком ТМ Стародворье в оболочке фиброуз в ва  Поком</v>
          </cell>
          <cell r="D80">
            <v>38.700000000000003</v>
          </cell>
        </row>
        <row r="81">
          <cell r="A81" t="str">
            <v>386 Колбаса Филейбургская с душистым чесноком ТМ Баварушка в оболочке фиброуз в вакуу  ПОКОМ</v>
          </cell>
          <cell r="D81">
            <v>5.5</v>
          </cell>
        </row>
        <row r="82">
          <cell r="A82" t="str">
            <v>428 Колбаса Русская стародворская ТМ Стародворье в оболочке амифлекс. Поком</v>
          </cell>
          <cell r="D82">
            <v>1.3</v>
          </cell>
        </row>
        <row r="83">
          <cell r="A83" t="str">
            <v>БОНУС_229  Колбаса Молочная Дугушка, в/у, ВЕС, ТМ Стародворье   ПОКОМ</v>
          </cell>
          <cell r="D83">
            <v>116.8</v>
          </cell>
        </row>
        <row r="84">
          <cell r="A84" t="str">
            <v>У_255  Сосиски Молочные для завтрака ТМ Особый рецепт, п/а МГС, ВЕС, ТМ Стародворье  ПОКОМ</v>
          </cell>
          <cell r="D84">
            <v>1.3</v>
          </cell>
        </row>
        <row r="85">
          <cell r="A85" t="str">
            <v>Логистический Партнер Шт</v>
          </cell>
          <cell r="D85">
            <v>18150</v>
          </cell>
        </row>
        <row r="86">
          <cell r="A86" t="str">
            <v>043  Ветчина Нежная ТМ Особый рецепт, п/а, 0,4кг    ПОКОМ</v>
          </cell>
          <cell r="D86">
            <v>276</v>
          </cell>
        </row>
        <row r="87">
          <cell r="A87" t="str">
            <v>047  Кол Баварская, белков.обол. в термоусад. пакете 0.17 кг, ТМ Стародворье  ПОКОМ</v>
          </cell>
          <cell r="D87">
            <v>366</v>
          </cell>
        </row>
        <row r="88">
          <cell r="A88" t="str">
            <v>054  Колбаса вареная Филейбургская с филе сочного окорока, 0,45 кг, БАВАРУШКА ПОКОМ</v>
          </cell>
          <cell r="D88">
            <v>186</v>
          </cell>
        </row>
        <row r="89">
          <cell r="A89" t="str">
            <v>055  Колбаса вареная Филейбургская, 0,45 кг, БАВАРУШКА ПОКОМ</v>
          </cell>
          <cell r="D89">
            <v>220</v>
          </cell>
        </row>
        <row r="90">
          <cell r="A90" t="str">
            <v>058  Колбаса Докторская Особая ТМ Особый рецепт,  0,5кг, ПОКОМ</v>
          </cell>
          <cell r="D90">
            <v>10</v>
          </cell>
        </row>
        <row r="91">
          <cell r="A91" t="str">
            <v>059  Колбаса Докторская по-стародворски  0.5 кг, ПОКОМ</v>
          </cell>
          <cell r="D91">
            <v>602</v>
          </cell>
        </row>
        <row r="92">
          <cell r="A92" t="str">
            <v>060  Колбаса Докторская стародворская  0,5 кг,ПОКОМ</v>
          </cell>
          <cell r="D92">
            <v>420</v>
          </cell>
        </row>
        <row r="93">
          <cell r="A93" t="str">
            <v>062  Колбаса Кракушка пряная с сальцем, 0.3кг в/у п/к, БАВАРУШКА ПОКОМ</v>
          </cell>
          <cell r="D93">
            <v>433</v>
          </cell>
        </row>
        <row r="94">
          <cell r="A94" t="str">
            <v>064  Колбаса Молочная Дугушка, вектор 0,4 кг, ТМ Стародворье  ПОКОМ</v>
          </cell>
          <cell r="D94">
            <v>750</v>
          </cell>
        </row>
        <row r="95">
          <cell r="A95" t="str">
            <v>065  Колбаса Молочная по-стародворски, 0,5кг,ПОКОМ</v>
          </cell>
          <cell r="D95">
            <v>2</v>
          </cell>
        </row>
        <row r="96">
          <cell r="A96" t="str">
            <v>068  Колбаса Особая ТМ Особый рецепт, 0,5 кг, ПОКОМ</v>
          </cell>
          <cell r="D96">
            <v>3</v>
          </cell>
        </row>
        <row r="97">
          <cell r="A97" t="str">
            <v>079  Колбаса Сервелат Кремлевский,  0.35 кг, ПОКОМ</v>
          </cell>
          <cell r="D97">
            <v>6</v>
          </cell>
        </row>
        <row r="98">
          <cell r="A98" t="str">
            <v>083  Колбаса Швейцарская 0,17 кг., ШТ., сырокопченая   ПОКОМ</v>
          </cell>
          <cell r="D98">
            <v>45</v>
          </cell>
        </row>
        <row r="99">
          <cell r="A99" t="str">
            <v>091  Сардельки Баварские, МГС 0.38кг, ТМ Стародворье  ПОКОМ</v>
          </cell>
          <cell r="D99">
            <v>246</v>
          </cell>
        </row>
        <row r="100">
          <cell r="A100" t="str">
            <v>092  Сосиски Баварские с сыром,  0.42кг,ПОКОМ</v>
          </cell>
          <cell r="D100">
            <v>7</v>
          </cell>
        </row>
        <row r="101">
          <cell r="A101" t="str">
            <v>094  Сосиски Баварские,  0.35кг, ТМ Колбасный стандарт ПОКОМ</v>
          </cell>
          <cell r="D101">
            <v>8</v>
          </cell>
        </row>
        <row r="102">
          <cell r="A102" t="str">
            <v>096  Сосиски Баварские,  0.42кг,ПОКОМ</v>
          </cell>
          <cell r="D102">
            <v>354</v>
          </cell>
        </row>
        <row r="103">
          <cell r="A103" t="str">
            <v>100  Сосиски Баварушки, 0.6кг, БАВАРУШКА ПОКОМ</v>
          </cell>
          <cell r="D103">
            <v>372</v>
          </cell>
        </row>
        <row r="104">
          <cell r="A104" t="str">
            <v>104  Сосиски Молочные по-стародворски, амицел МГС 0.45кг, ТМ Стародворье    ПОКОМ</v>
          </cell>
          <cell r="D104">
            <v>3</v>
          </cell>
        </row>
        <row r="105">
          <cell r="A105" t="str">
            <v>108  Сосиски С сыром,  0.42кг,ядрена копоть ПОКОМ</v>
          </cell>
          <cell r="D105">
            <v>210</v>
          </cell>
        </row>
        <row r="106">
          <cell r="A106" t="str">
            <v>114  Сосиски Филейбургские с филе сочного окорока, 0,55 кг, БАВАРУШКА ПОКОМ</v>
          </cell>
          <cell r="D106">
            <v>322</v>
          </cell>
        </row>
        <row r="107">
          <cell r="A107" t="str">
            <v>115  Колбаса Салями Филейбургская зернистая, в/у 0,35 кг срез, БАВАРУШКА ПОКОМ</v>
          </cell>
          <cell r="D107">
            <v>286</v>
          </cell>
        </row>
        <row r="108">
          <cell r="A108" t="str">
            <v>116  Колбаса Балыкбурская с копченым балыком, в/у 0,35 кг срез, БАВАРУШКА ПОКОМ</v>
          </cell>
          <cell r="D108">
            <v>11</v>
          </cell>
        </row>
        <row r="109">
          <cell r="A109" t="str">
            <v>117  Колбаса Сервелат Филейбургский с ароматными пряностями, в/у 0,35 кг срез, БАВАРУШКА ПОКОМ</v>
          </cell>
          <cell r="D109">
            <v>335</v>
          </cell>
        </row>
        <row r="110">
          <cell r="A110" t="str">
            <v>118  Колбаса Сервелат Филейбургский с филе сочного окорока, в/у 0,35 кг срез, БАВАРУШКА ПОКОМ</v>
          </cell>
          <cell r="D110">
            <v>404</v>
          </cell>
        </row>
        <row r="111">
          <cell r="A111" t="str">
            <v>273  Сосиски Сочинки с сочной грудинкой, МГС 0.4кг,   ПОКОМ</v>
          </cell>
          <cell r="D111">
            <v>736</v>
          </cell>
        </row>
        <row r="112">
          <cell r="A112" t="str">
            <v>296  Колбаса Мясорубская с рубленой грудинкой 0,35кг срез ТМ Стародворье  ПОКОМ</v>
          </cell>
          <cell r="D112">
            <v>169</v>
          </cell>
        </row>
        <row r="113">
          <cell r="A113" t="str">
            <v>301  Сосиски Сочинки по-баварски с сыром,  0.4кг, ТМ Стародворье  ПОКОМ</v>
          </cell>
          <cell r="D113">
            <v>858</v>
          </cell>
        </row>
        <row r="114">
          <cell r="A114" t="str">
            <v>302  Сосиски Сочинки по-баварски,  0.4кг, ТМ Стародворье  ПОКОМ</v>
          </cell>
          <cell r="D114">
            <v>1446</v>
          </cell>
        </row>
        <row r="115">
          <cell r="A115" t="str">
            <v>309  Сосиски Сочинки с сыром 0,4 кг ТМ Стародворье  ПОКОМ</v>
          </cell>
          <cell r="D115">
            <v>421</v>
          </cell>
        </row>
        <row r="116">
          <cell r="A116" t="str">
            <v>320  Сосиски Сочинки с сочным окороком 0,4 кг ТМ Стародворье  ПОКОМ</v>
          </cell>
          <cell r="D116">
            <v>199</v>
          </cell>
        </row>
        <row r="117">
          <cell r="A117" t="str">
            <v>323 Колбаса варенокопченая Балыкбургская рубленая ТМ Баварушка срез 0,35 кг   ПОКОМ</v>
          </cell>
          <cell r="D117">
            <v>3</v>
          </cell>
        </row>
        <row r="118">
          <cell r="A118" t="str">
            <v>325 Колбаса Сервелат Мясорубский ТМ Стародворье с мелкорубленным окороком 0,35 кг  ПОКОМ</v>
          </cell>
          <cell r="D118">
            <v>55</v>
          </cell>
        </row>
        <row r="119">
          <cell r="A119" t="str">
            <v>343 Колбаса Докторская оригинальная ТМ Особый рецепт в оболочке полиамид 0,4 кг.  ПОКОМ</v>
          </cell>
          <cell r="D119">
            <v>774</v>
          </cell>
        </row>
        <row r="120">
          <cell r="A120" t="str">
            <v>346 Колбаса Сервелат Филейбургский с копченой грудинкой ТМ Баварушка в оболов/у 0,35 кг срез  ПОКОМ</v>
          </cell>
          <cell r="D120">
            <v>369</v>
          </cell>
        </row>
        <row r="121">
          <cell r="A121" t="str">
            <v>347 Паштет печеночный со сливочным маслом ТМ Стародворье ламистер 0,1 кг. Консервы   ПОКОМ</v>
          </cell>
          <cell r="D121">
            <v>520</v>
          </cell>
        </row>
        <row r="122">
          <cell r="A122" t="str">
            <v>351 Сосиски Филейбургские с грудкой ТМ Баварушка в оболо амицел в моди газовой среде 0,33 кг  Поком</v>
          </cell>
          <cell r="D122">
            <v>276</v>
          </cell>
        </row>
        <row r="123">
          <cell r="A123" t="str">
            <v>352  Сардельки Сочинки с сыром 0,4 кг ТМ Стародворье   ПОКОМ</v>
          </cell>
          <cell r="D123">
            <v>561</v>
          </cell>
        </row>
        <row r="124">
          <cell r="A124" t="str">
            <v>355 Сос Молочные для завтрака ОР полиамид мгс 0,4 кг НД СК  ПОКОМ</v>
          </cell>
          <cell r="D124">
            <v>514</v>
          </cell>
        </row>
        <row r="125">
          <cell r="A125" t="str">
            <v>360 Колбаса варено-копченая  Сервелат Левантский ТМ Особый Рецепт  0,35 кг  ПОКОМ</v>
          </cell>
          <cell r="D125">
            <v>7</v>
          </cell>
        </row>
        <row r="126">
          <cell r="A126" t="str">
            <v>361 Колбаса Салями Филейбургская зернистая ТМ Баварушка в оболочке  в вак 0.28кг ПОКОМ</v>
          </cell>
          <cell r="D126">
            <v>31</v>
          </cell>
        </row>
        <row r="127">
          <cell r="A127" t="str">
            <v>364 Колбаса Сервелат Филейбургский с копченой грудинкой ТМ Баварушка  в/у 0,28 кг  ПОКОМ</v>
          </cell>
          <cell r="D127">
            <v>42</v>
          </cell>
        </row>
        <row r="128">
          <cell r="A128" t="str">
            <v>371  Сосиски Сочинки Молочные 0,4 кг ТМ Стародворье  ПОКОМ</v>
          </cell>
          <cell r="D128">
            <v>282</v>
          </cell>
        </row>
        <row r="129">
          <cell r="A129" t="str">
            <v>372  Сосиски Сочинки Сливочные 0,4 кг ТМ Стародворье  ПОКОМ</v>
          </cell>
          <cell r="D129">
            <v>208</v>
          </cell>
        </row>
        <row r="130">
          <cell r="A130" t="str">
            <v>374  Сосиски Сочинки с сыром ф/в 0,3 кг п/а ТМ "Стародворье"  Поком</v>
          </cell>
          <cell r="D130">
            <v>342</v>
          </cell>
        </row>
        <row r="131">
          <cell r="A131" t="str">
            <v>375  Сосиски Сочинки по-баварски Бавария Фикс.вес 0,84 П/а мгс Стародворье</v>
          </cell>
          <cell r="D131">
            <v>372</v>
          </cell>
        </row>
        <row r="132">
          <cell r="A132" t="str">
            <v>376  Сардельки Сочинки с сочным окороком ТМ Стародворье полиамид мгс ф/в 0,4 кг СК3</v>
          </cell>
          <cell r="D132">
            <v>276</v>
          </cell>
        </row>
        <row r="133">
          <cell r="A133" t="str">
            <v>377  Сосиски Сочинки по-баварски с сыром ТМ Стародворье полиамид мгс ф/в 0,84 кг СК3</v>
          </cell>
          <cell r="D133">
            <v>320</v>
          </cell>
        </row>
        <row r="134">
          <cell r="A134" t="str">
            <v>381  Сардельки Сочинки 0,4кг ТМ Стародворье  ПОКОМ</v>
          </cell>
          <cell r="D134">
            <v>19</v>
          </cell>
        </row>
        <row r="135">
          <cell r="A135" t="str">
            <v>388 Колбаски Филейбургские ТМ Баварушка с филе сочного окорока копченые в оболоч 0,28 кг ПОКОМ</v>
          </cell>
          <cell r="D135">
            <v>24</v>
          </cell>
        </row>
        <row r="136">
          <cell r="A136" t="str">
            <v>418 С/к колбасы Мини-салями во вкусом бекона Ядрена копоть Фикс.вес 0,05 б/о Ядрена копоть  Поком</v>
          </cell>
          <cell r="D136">
            <v>7</v>
          </cell>
        </row>
        <row r="137">
          <cell r="A137" t="str">
            <v>419 Паштеты «Любительский ГОСТ» Фикс.вес 0,1 ТМ «Стародворье»  Поком</v>
          </cell>
          <cell r="D137">
            <v>21</v>
          </cell>
        </row>
        <row r="138">
          <cell r="A138" t="str">
            <v>420 Паштеты «Печеночный с морковью ГОСТ» Фикс.вес 0,1 ТМ «Стародворье»  Поком</v>
          </cell>
          <cell r="D138">
            <v>6</v>
          </cell>
        </row>
        <row r="139">
          <cell r="A139" t="str">
            <v>431 Ветчина Филейская ТМ Вязанка ТС Столичная в оболочке полиамид 0,45 кг.  Поком</v>
          </cell>
          <cell r="D139">
            <v>3</v>
          </cell>
        </row>
        <row r="140">
          <cell r="A140" t="str">
            <v>436 Колбаса Сервелат Филейбургский с филе сочного окорока ТМ Баварушка в оболоч 0,28 кг срез.  Поком</v>
          </cell>
          <cell r="D140">
            <v>18</v>
          </cell>
        </row>
        <row r="141">
          <cell r="A141" t="str">
            <v>446 Сосиски Баварские с сыром 0,35 кг. ТМ Стародворье в оболочке айпил в модифи газовой среде  Поком</v>
          </cell>
          <cell r="D141">
            <v>991</v>
          </cell>
        </row>
        <row r="142">
          <cell r="A142" t="str">
            <v>447 Колбаса Филейбургская с душистым чесноком ТМ Баварушка в оболочке фиброуз  0,28 кг срез  Поком</v>
          </cell>
          <cell r="D142">
            <v>14</v>
          </cell>
        </row>
        <row r="143">
          <cell r="A143" t="str">
            <v>451 Сосиски «Баварские» Фикс.вес 0,35 П/а ТМ «Стародворье»  Поком</v>
          </cell>
          <cell r="D143">
            <v>2334</v>
          </cell>
        </row>
        <row r="144">
          <cell r="A144" t="str">
            <v>БОНУС_096  Сосиски Баварские,  0.42кг,ПОКОМ</v>
          </cell>
          <cell r="D144">
            <v>55</v>
          </cell>
        </row>
        <row r="145">
          <cell r="A145" t="str">
            <v>ПОКОМ Логистический Партнер Заморозка</v>
          </cell>
          <cell r="D145">
            <v>4187.3</v>
          </cell>
        </row>
        <row r="146">
          <cell r="A146" t="str">
            <v>БОНУС_Готовые чебупели сочные с мясом ТМ Горячая штучка  0,3кг зам  ПОКОМ</v>
          </cell>
          <cell r="D146">
            <v>27</v>
          </cell>
        </row>
        <row r="147">
          <cell r="A147" t="str">
            <v>БОНУС_Пельмени Бульмени со сливочным маслом Горячая штучка 0,9 кг  ПОКОМ</v>
          </cell>
          <cell r="D147">
            <v>22</v>
          </cell>
        </row>
        <row r="148">
          <cell r="A148" t="str">
            <v>Вареники замороженные постные Благолепные с картофелем и грибами классическая форма, ВЕС,  ПОКОМ</v>
          </cell>
          <cell r="D148">
            <v>15</v>
          </cell>
        </row>
        <row r="149">
          <cell r="A149" t="str">
            <v>Готовые бельмеши сочные с мясом ТМ Горячая штучка 0,3кг зам  ПОКОМ</v>
          </cell>
          <cell r="D149">
            <v>3</v>
          </cell>
        </row>
        <row r="150">
          <cell r="A150" t="str">
            <v>Готовые чебупели острые с мясом Горячая штучка 0,3 кг зам  ПОКОМ</v>
          </cell>
          <cell r="D150">
            <v>80</v>
          </cell>
        </row>
        <row r="151">
          <cell r="A151" t="str">
            <v>Готовые чебупели с ветчиной и сыром Горячая штучка 0,3кг зам  ПОКОМ</v>
          </cell>
          <cell r="D151">
            <v>100</v>
          </cell>
        </row>
        <row r="152">
          <cell r="A152" t="str">
            <v>Готовые чебупели сочные с мясом ТМ Горячая штучка  0,3кг зам  ПОКОМ</v>
          </cell>
          <cell r="D152">
            <v>103</v>
          </cell>
        </row>
        <row r="153">
          <cell r="A153" t="str">
            <v>Готовые чебуреки с мясом ТМ Горячая штучка 0,09 кг флоу-пак ПОКОМ</v>
          </cell>
          <cell r="D153">
            <v>35</v>
          </cell>
        </row>
        <row r="154">
          <cell r="A154" t="str">
            <v>Жар-боллы с курочкой и сыром. Кулинарные изделия рубленые в тесте куриные жареные  ПОКОМ</v>
          </cell>
          <cell r="D154">
            <v>23</v>
          </cell>
        </row>
        <row r="155">
          <cell r="A155" t="str">
            <v>Жар-ладушки с мясом ТМ Зареченские ТС Зареченские продукты.  Поком</v>
          </cell>
          <cell r="D155">
            <v>127.4</v>
          </cell>
        </row>
        <row r="156">
          <cell r="A156" t="str">
            <v>Жар-ладушки с мясом, картофелем и грибами вес ТМ Зареченские ТС Зареченские продукты</v>
          </cell>
          <cell r="D156">
            <v>119.6</v>
          </cell>
        </row>
        <row r="157">
          <cell r="A157" t="str">
            <v>Жар-ладушки с яблоком и грушей. Изделия хлебобулочные жареные с начинкой зам  ПОКОМ</v>
          </cell>
          <cell r="D157">
            <v>29.5</v>
          </cell>
        </row>
        <row r="158">
          <cell r="A158" t="str">
            <v>Жар-мени вес "Мясная галерея"</v>
          </cell>
          <cell r="D158">
            <v>76.099999999999994</v>
          </cell>
        </row>
        <row r="159">
          <cell r="A159" t="str">
            <v>Круггетсы с сырным соусом ТМ Горячая штучка 0,25 кг зам  ПОКОМ</v>
          </cell>
          <cell r="D159">
            <v>59</v>
          </cell>
        </row>
        <row r="160">
          <cell r="A160" t="str">
            <v>Круггетсы сочные ТМ Горячая штучка ТС Круггетсы 0,25 кг зам  ПОКОМ</v>
          </cell>
          <cell r="D160">
            <v>68</v>
          </cell>
        </row>
        <row r="161">
          <cell r="A161" t="str">
            <v>Мини-сосиски в тесте "Фрайпики" 1,8кг ВЕС,  ПОКОМ</v>
          </cell>
          <cell r="D161">
            <v>9.8000000000000007</v>
          </cell>
        </row>
        <row r="162">
          <cell r="A162" t="str">
            <v>Мини-сосиски в тесте "Фрайпики" 3,7кг ВЕС,  ПОКОМ</v>
          </cell>
          <cell r="D162">
            <v>33.299999999999997</v>
          </cell>
        </row>
        <row r="163">
          <cell r="A163" t="str">
            <v>Мини-сосиски в тесте Фрайпики 1,8кг ВЕС ТМ Зареченские  Поком</v>
          </cell>
          <cell r="D163">
            <v>5.4</v>
          </cell>
        </row>
        <row r="164">
          <cell r="A164" t="str">
            <v>Наггетсы из печи 0,25кг ТМ Вязанка ТС Няняггетсы Сливушки замор.  ПОКОМ</v>
          </cell>
          <cell r="D164">
            <v>65</v>
          </cell>
        </row>
        <row r="165">
          <cell r="A165" t="str">
            <v>Наггетсы Нагетосы Сочная курочка ТМ Горячая штучка 0,25 кг зам  ПОКОМ</v>
          </cell>
          <cell r="D165">
            <v>248</v>
          </cell>
        </row>
        <row r="166">
          <cell r="A166" t="str">
            <v>Наггетсы с индейкой 0,25кг ТМ Вязанка ТС Няняггетсы Сливушки НД2 замор.  ПОКОМ</v>
          </cell>
          <cell r="D166">
            <v>246</v>
          </cell>
        </row>
        <row r="167">
          <cell r="A167" t="str">
            <v>Наггетсы Хрустящие ТМ Зареченские ТС Зареченские продукты. Поком</v>
          </cell>
          <cell r="D167">
            <v>161.69999999999999</v>
          </cell>
        </row>
        <row r="168">
          <cell r="A168" t="str">
            <v>Пекерсы с индейкой в сливочном соусе ТМ Горячая штучка 0,25 кг зам  ПОКОМ</v>
          </cell>
          <cell r="D168">
            <v>4</v>
          </cell>
        </row>
        <row r="169">
          <cell r="A169" t="str">
            <v>Пельмени Grandmeni с говядиной ТМ Горячая штучка флоупак сфера 0,75 кг. ПОКОМ</v>
          </cell>
          <cell r="D169">
            <v>30</v>
          </cell>
        </row>
        <row r="170">
          <cell r="A170" t="str">
            <v>Пельмени Grandmeni со сливочным маслом Горячая штучка 0,75 кг ПОКОМ</v>
          </cell>
          <cell r="D170">
            <v>71</v>
          </cell>
        </row>
        <row r="171">
          <cell r="A171" t="str">
            <v>Пельмени Бигбули #МЕГАВКУСИЩЕ с сочной грудинкой ТМ Горячая шту БУЛЬМЕНИ ТС Бигбули  сфера 0,9 ПОКОМ</v>
          </cell>
          <cell r="D171">
            <v>16</v>
          </cell>
        </row>
        <row r="172">
          <cell r="A172" t="str">
            <v>Пельмени Бигбули с мясом, Горячая штучка 0,9кг  ПОКОМ</v>
          </cell>
          <cell r="D172">
            <v>41</v>
          </cell>
        </row>
        <row r="173">
          <cell r="A173" t="str">
            <v>Пельмени Бигбули с мясом, Горячая штучка сфера 0,43 кг  ПОКОМ</v>
          </cell>
          <cell r="D173">
            <v>7</v>
          </cell>
        </row>
        <row r="174">
          <cell r="A174" t="str">
            <v>Пельмени Бигбули со слив.маслом 0,9 кг   Поком</v>
          </cell>
          <cell r="D174">
            <v>63</v>
          </cell>
        </row>
        <row r="175">
          <cell r="A175" t="str">
            <v>Пельмени Бигбули со сливочным маслом ТМ Горячая штучка ТС Бигбули ГШ флоу-пак сфера 0,43 УВС.  ПОКОМ</v>
          </cell>
          <cell r="D175">
            <v>17</v>
          </cell>
        </row>
        <row r="176">
          <cell r="A176" t="str">
            <v>Пельмени Бульмени с говядиной и свининой Горячая шт. 0,9 кг  ПОКОМ</v>
          </cell>
          <cell r="D176">
            <v>79</v>
          </cell>
        </row>
        <row r="177">
          <cell r="A177" t="str">
            <v>Пельмени Бульмени с говядиной и свининой Горячая штучка 0,43  ПОКОМ</v>
          </cell>
          <cell r="D177">
            <v>14</v>
          </cell>
        </row>
        <row r="178">
          <cell r="A178" t="str">
            <v>Пельмени Бульмени с говядиной и свининой Наваристые Горячая штучка ВЕС  ПОКОМ</v>
          </cell>
          <cell r="D178">
            <v>405</v>
          </cell>
        </row>
        <row r="179">
          <cell r="A179" t="str">
            <v>Пельмени Бульмени со сливочным маслом Горячая штучка 0,9 кг  ПОКОМ</v>
          </cell>
          <cell r="D179">
            <v>142</v>
          </cell>
        </row>
        <row r="180">
          <cell r="A180" t="str">
            <v>Пельмени Бульмени со сливочным маслом ТМ Горячая шт. 0,43 кг  ПОКОМ</v>
          </cell>
          <cell r="D180">
            <v>33</v>
          </cell>
        </row>
        <row r="181">
          <cell r="A181" t="str">
            <v>Пельмени Быстромени рубл. в тесте из мяса кур. вареные сфера "Мясная галерея" ВЕС</v>
          </cell>
          <cell r="D181">
            <v>5</v>
          </cell>
        </row>
        <row r="182">
          <cell r="A182" t="str">
            <v>Пельмени Зареченские сфера 5 кг.  ПОКОМ</v>
          </cell>
          <cell r="D182">
            <v>10</v>
          </cell>
        </row>
        <row r="183">
          <cell r="A183" t="str">
            <v>Пельмени Мясорубские с рубленой грудинкой ТМ Стародворье фоу-пак классическая форма 0,7 кг.  Поком</v>
          </cell>
          <cell r="D183">
            <v>12</v>
          </cell>
        </row>
        <row r="184">
          <cell r="A184" t="str">
            <v>Пельмени Мясорубские ТМ Стародворье фоу-пак равиоли 0,7 кг.  Поком</v>
          </cell>
          <cell r="D184">
            <v>59</v>
          </cell>
        </row>
        <row r="185">
          <cell r="A185" t="str">
            <v>Пельмени отборные  с говядиной и свининой 0,43кг ушко  Поком</v>
          </cell>
          <cell r="D185">
            <v>14</v>
          </cell>
        </row>
        <row r="186">
          <cell r="A186" t="str">
            <v>Пельмени Отборные из свинины и говядины 0,9 кг ТМ Стародворье ТС Медвежье ушко  ПОКОМ</v>
          </cell>
          <cell r="D186">
            <v>71</v>
          </cell>
        </row>
        <row r="187">
          <cell r="A187" t="str">
            <v>Пельмени отборные с говядиной 0,43кг Поком</v>
          </cell>
          <cell r="D187">
            <v>11</v>
          </cell>
        </row>
        <row r="188">
          <cell r="A188" t="str">
            <v>Пельмени Отборные с говядиной 0,9 кг НОВА ТМ Стародворье ТС Медвежье ушко  ПОКОМ</v>
          </cell>
          <cell r="D188">
            <v>23</v>
          </cell>
        </row>
        <row r="189">
          <cell r="A189" t="str">
            <v>Пельмени С говядиной и свининой, ВЕС, ТМ Славница сфера пуговки  ПОКОМ</v>
          </cell>
          <cell r="D189">
            <v>445</v>
          </cell>
        </row>
        <row r="190">
          <cell r="A190" t="str">
            <v>Пельмени Умелый повар равиоли  ПОКОМ</v>
          </cell>
          <cell r="D190">
            <v>10</v>
          </cell>
        </row>
        <row r="191">
          <cell r="A191" t="str">
            <v>Фрай-пицца с ветчиной и грибами 3,0 кг. ВЕС.  ПОКОМ</v>
          </cell>
          <cell r="D191">
            <v>15</v>
          </cell>
        </row>
        <row r="192">
          <cell r="A192" t="str">
            <v>Фрай-пицца с ветчиной и грибами ТМ Зареченские ТС Зареченские продукты.  Поком</v>
          </cell>
          <cell r="D192">
            <v>3</v>
          </cell>
        </row>
        <row r="193">
          <cell r="A193" t="str">
            <v>Хинкали Классические рубленые из мяса птицы вес ЗАО "Мясная галерея"  ПОКОМ</v>
          </cell>
          <cell r="D193">
            <v>56.5</v>
          </cell>
        </row>
        <row r="194">
          <cell r="A194" t="str">
            <v>Хотстеры ТМ Горячая штучка ТС Хотстеры 0,25 кг зам  ПОКОМ</v>
          </cell>
          <cell r="D194">
            <v>88</v>
          </cell>
        </row>
        <row r="195">
          <cell r="A195" t="str">
            <v>Хрустящие крылышки острые к пиву ТМ Горячая штучка 0,3кг зам  ПОКОМ</v>
          </cell>
          <cell r="D195">
            <v>48</v>
          </cell>
        </row>
        <row r="196">
          <cell r="A196" t="str">
            <v>Хрустящие крылышки ТМ Горячая штучка 0,3 кг зам  ПОКОМ</v>
          </cell>
          <cell r="D196">
            <v>68</v>
          </cell>
        </row>
        <row r="197">
          <cell r="A197" t="str">
            <v>Хрустящие крылышки ТМ Зареченские ТС Зареченские продукты.   Поком</v>
          </cell>
          <cell r="D197">
            <v>23</v>
          </cell>
        </row>
        <row r="198">
          <cell r="A198" t="str">
            <v>Чебупай сочное яблоко ТМ Горячая штучка ТС Чебупай 0,2 кг УВС.  зам  ПОКОМ</v>
          </cell>
          <cell r="D198">
            <v>37</v>
          </cell>
        </row>
        <row r="199">
          <cell r="A199" t="str">
            <v>Чебупай спелая вишня ТМ Горячая штучка ТС Чебупай 0,2 кг УВС. зам  ПОКОМ</v>
          </cell>
          <cell r="D199">
            <v>53</v>
          </cell>
        </row>
        <row r="200">
          <cell r="A200" t="str">
            <v>Чебупицца курочка по-итальянски Горячая штучка 0,25 кг зам  ПОКОМ</v>
          </cell>
          <cell r="D200">
            <v>154</v>
          </cell>
        </row>
        <row r="201">
          <cell r="A201" t="str">
            <v>Чебупицца Пепперони ТМ Горячая штучка ТС Чебупицца 0.25кг зам  ПОКОМ</v>
          </cell>
          <cell r="D201">
            <v>139</v>
          </cell>
        </row>
        <row r="202">
          <cell r="A202" t="str">
            <v>Чебуреки Мясные вес 2,7 кг ТМ Зареченские ТС Зареченские продукты   Поком</v>
          </cell>
          <cell r="D202">
            <v>2.7</v>
          </cell>
        </row>
        <row r="203">
          <cell r="A203" t="str">
            <v>Чебуреки сочные ТМ Зареченские ТС Зареченские продукты.  Поком</v>
          </cell>
          <cell r="D203">
            <v>194.3</v>
          </cell>
        </row>
        <row r="204">
          <cell r="A204" t="str">
            <v>Чебуречище горячая штучка 0,14кг Поком</v>
          </cell>
          <cell r="D204">
            <v>67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30.11.2023 - 06.12.2023</v>
          </cell>
        </row>
        <row r="3">
          <cell r="A3" t="str">
            <v>Отбор:</v>
          </cell>
          <cell r="C3" t="str">
            <v xml:space="preserve"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ДНР, г. Донецк, Калининский район, ул. С...; ГЕРМЕС СТК ООО, 283004, Д...; ГЕРМЕС СТК 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96</v>
          </cell>
          <cell r="F7">
            <v>192</v>
          </cell>
        </row>
        <row r="8">
          <cell r="A8" t="str">
            <v>043  Ветчина Нежная ТМ Особый рецепт, п/а, 0,4кг    ПОКОМ</v>
          </cell>
          <cell r="D8">
            <v>108</v>
          </cell>
          <cell r="F8">
            <v>270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61.2</v>
          </cell>
          <cell r="F9">
            <v>360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83.7</v>
          </cell>
          <cell r="F10">
            <v>186</v>
          </cell>
        </row>
        <row r="11">
          <cell r="A11" t="str">
            <v>055  Колбаса вареная Филейбургская, 0,45 кг, БАВАРУШКА ПОКОМ</v>
          </cell>
          <cell r="D11">
            <v>97.2</v>
          </cell>
          <cell r="F11">
            <v>216</v>
          </cell>
        </row>
        <row r="12">
          <cell r="A12" t="str">
            <v>059  Колбаса Докторская по-стародворски  0.5 кг, ПОКОМ</v>
          </cell>
          <cell r="D12">
            <v>300</v>
          </cell>
          <cell r="F12">
            <v>600</v>
          </cell>
        </row>
        <row r="13">
          <cell r="A13" t="str">
            <v>060  Колбаса Докторская стародворская  0,5 кг,ПОКОМ</v>
          </cell>
          <cell r="D13">
            <v>210</v>
          </cell>
          <cell r="F13">
            <v>420</v>
          </cell>
        </row>
        <row r="14">
          <cell r="A14" t="str">
            <v>062  Колбаса Кракушка пряная с сальцем, 0.3кг в/у п/к, БАВАРУШКА ПОКОМ</v>
          </cell>
          <cell r="D14">
            <v>120.6</v>
          </cell>
          <cell r="F14">
            <v>402</v>
          </cell>
        </row>
        <row r="15">
          <cell r="A15" t="str">
            <v>064  Колбаса Молочная Дугушка, вектор 0,4 кг, ТМ Стародворье  ПОКОМ</v>
          </cell>
          <cell r="D15">
            <v>300</v>
          </cell>
          <cell r="F15">
            <v>750</v>
          </cell>
        </row>
        <row r="16">
          <cell r="A16" t="str">
            <v>091  Сардельки Баварские, МГС 0.38кг, ТМ Стародворье  ПОКОМ</v>
          </cell>
          <cell r="D16">
            <v>91.2</v>
          </cell>
          <cell r="F16">
            <v>240</v>
          </cell>
        </row>
        <row r="17">
          <cell r="A17" t="str">
            <v>100  Сосиски Баварушки, 0.6кг, БАВАРУШКА ПОКОМ</v>
          </cell>
          <cell r="D17">
            <v>223.2</v>
          </cell>
          <cell r="F17">
            <v>372</v>
          </cell>
        </row>
        <row r="18">
          <cell r="A18" t="str">
            <v>108  Сосиски С сыром,  0.42кг,ядрена копоть ПОКОМ</v>
          </cell>
          <cell r="D18">
            <v>88.2</v>
          </cell>
          <cell r="F18">
            <v>210</v>
          </cell>
        </row>
        <row r="19">
          <cell r="A19" t="str">
            <v>114  Сосиски Филейбургские с филе сочного окорока, 0,55 кг, БАВАРУШКА ПОКОМ</v>
          </cell>
          <cell r="D19">
            <v>176</v>
          </cell>
          <cell r="F19">
            <v>320</v>
          </cell>
        </row>
        <row r="20">
          <cell r="A20" t="str">
            <v>115  Колбаса Салями Филейбургская зернистая, в/у 0,35 кг срез, БАВАРУШКА ПОКОМ</v>
          </cell>
          <cell r="D20">
            <v>96.6</v>
          </cell>
          <cell r="F20">
            <v>276</v>
          </cell>
        </row>
        <row r="21">
          <cell r="A21" t="str">
            <v>117  Колбаса Сервелат Филейбургский с ароматными пряностями, в/у 0,35 кг срез, БАВАРУШКА ПОКОМ</v>
          </cell>
          <cell r="D21">
            <v>115.5</v>
          </cell>
          <cell r="F21">
            <v>330</v>
          </cell>
        </row>
        <row r="22">
          <cell r="A22" t="str">
            <v>118  Колбаса Сервелат Филейбургский с филе сочного окорока, в/у 0,35 кг срез, БАВАРУШКА ПОКОМ</v>
          </cell>
          <cell r="D22">
            <v>138.6</v>
          </cell>
          <cell r="F22">
            <v>396</v>
          </cell>
        </row>
        <row r="23">
          <cell r="A23" t="str">
            <v>248  Сардельки Сочные ТМ Особый рецепт,   ПОКОМ</v>
          </cell>
          <cell r="D23">
            <v>425.42899999999997</v>
          </cell>
          <cell r="F23">
            <v>425.42899999999997</v>
          </cell>
        </row>
        <row r="24">
          <cell r="A24" t="str">
            <v>301  Сосиски Сочинки по-баварски с сыром,  0.4кг, ТМ Стародворье  ПОКОМ</v>
          </cell>
          <cell r="D24">
            <v>148.80000000000001</v>
          </cell>
          <cell r="F24">
            <v>372</v>
          </cell>
        </row>
        <row r="25">
          <cell r="A25" t="str">
            <v>302  Сосиски Сочинки по-баварски,  0.4кг, ТМ Стародворье  ПОКОМ</v>
          </cell>
          <cell r="D25">
            <v>328.8</v>
          </cell>
          <cell r="F25">
            <v>822</v>
          </cell>
        </row>
        <row r="26">
          <cell r="A26" t="str">
            <v>309  Сосиски Сочинки с сыром 0,4 кг ТМ Стародворье  ПОКОМ</v>
          </cell>
          <cell r="D26">
            <v>139.19999999999999</v>
          </cell>
          <cell r="F26">
            <v>348</v>
          </cell>
        </row>
        <row r="27">
          <cell r="A27" t="str">
            <v>340 Ветчина Запекуша с сочным окороком ТМ Стародворские колбасы ТС Вязанка в обо 0,42 кг. ПОКОМ</v>
          </cell>
          <cell r="D27">
            <v>37.799999999999997</v>
          </cell>
          <cell r="F27">
            <v>90</v>
          </cell>
        </row>
        <row r="28">
          <cell r="A28" t="str">
            <v>343 Колбаса Докторская оригинальная ТМ Особый рецепт в оболочке полиамид 0,4 кг.  ПОКОМ</v>
          </cell>
          <cell r="D28">
            <v>308</v>
          </cell>
          <cell r="F28">
            <v>770</v>
          </cell>
        </row>
        <row r="29">
          <cell r="A29" t="str">
            <v>344 Колбаса Салями Финская ТМ Стародворски колбасы ТС Вязанка в оболочке фиброуз в вак 0,35 кг ПОКОМ</v>
          </cell>
          <cell r="D29">
            <v>64.400000000000006</v>
          </cell>
          <cell r="F29">
            <v>184</v>
          </cell>
        </row>
        <row r="30">
          <cell r="A30" t="str">
            <v>346 Колбаса Сервелат Филейбургский с копченой грудинкой ТМ Баварушка в оболов/у 0,35 кг срез  ПОКОМ</v>
          </cell>
          <cell r="D30">
            <v>128.1</v>
          </cell>
          <cell r="F30">
            <v>366</v>
          </cell>
        </row>
        <row r="31">
          <cell r="A31" t="str">
            <v>347 Паштет печеночный со сливочным маслом ТМ Стародворье ламистер 0,1 кг. Консервы   ПОКОМ</v>
          </cell>
          <cell r="D31">
            <v>52</v>
          </cell>
          <cell r="F31">
            <v>520</v>
          </cell>
        </row>
        <row r="32">
          <cell r="A32" t="str">
            <v>350 Сосиски Молокуши миникушай ТМ Вязанка в оболочке амицел в модифиц газовой среде 0,45 кг  Поком</v>
          </cell>
          <cell r="D32">
            <v>194.4</v>
          </cell>
          <cell r="F32">
            <v>432</v>
          </cell>
        </row>
        <row r="33">
          <cell r="A33" t="str">
            <v>351 Сосиски Филейбургские с грудкой ТМ Баварушка в оболо амицел в моди газовой среде 0,33 кг  Поком</v>
          </cell>
          <cell r="D33">
            <v>91.08</v>
          </cell>
          <cell r="F33">
            <v>276</v>
          </cell>
        </row>
        <row r="34">
          <cell r="A34" t="str">
            <v>352  Сардельки Сочинки с сыром 0,4 кг ТМ Стародворье   ПОКОМ</v>
          </cell>
          <cell r="D34">
            <v>192</v>
          </cell>
          <cell r="F34">
            <v>480</v>
          </cell>
        </row>
        <row r="35">
          <cell r="A35" t="str">
            <v>355 Сос Молочные для завтрака ОР полиамид мгс 0,4 кг НД СК  ПОКОМ</v>
          </cell>
          <cell r="D35">
            <v>199.2</v>
          </cell>
          <cell r="F35">
            <v>498</v>
          </cell>
        </row>
        <row r="36">
          <cell r="A36" t="str">
            <v>373 Ветчины «Филейская» Фикс.вес 0,45 Вектор ТМ «Вязанка»  Поком</v>
          </cell>
          <cell r="D36">
            <v>86.4</v>
          </cell>
          <cell r="F36">
            <v>192</v>
          </cell>
        </row>
        <row r="37">
          <cell r="A37" t="str">
            <v>374  Сосиски Сочинки с сыром ф/в 0,3 кг п/а ТМ "Стародворье"  Поком</v>
          </cell>
          <cell r="D37">
            <v>102.6</v>
          </cell>
          <cell r="F37">
            <v>342</v>
          </cell>
        </row>
        <row r="38">
          <cell r="A38" t="str">
            <v>375  Сосиски Сочинки по-баварски Бавария Фикс.вес 0,84 П/а мгс Стародворье</v>
          </cell>
          <cell r="D38">
            <v>312.48</v>
          </cell>
          <cell r="F38">
            <v>372</v>
          </cell>
        </row>
        <row r="39">
          <cell r="A39" t="str">
            <v>376  Сардельки Сочинки с сочным окороком ТМ Стародворье полиамид мгс ф/в 0,4 кг СК3</v>
          </cell>
          <cell r="D39">
            <v>110.4</v>
          </cell>
          <cell r="F39">
            <v>276</v>
          </cell>
        </row>
        <row r="40">
          <cell r="A40" t="str">
            <v>377  Сосиски Сочинки по-баварски с сыром ТМ Стародворье полиамид мгс ф/в 0,84 кг СК3</v>
          </cell>
          <cell r="D40">
            <v>268.8</v>
          </cell>
          <cell r="F40">
            <v>320</v>
          </cell>
        </row>
        <row r="41">
          <cell r="A41" t="str">
            <v>446 Сосиски Баварские с сыром 0,35 кг. ТМ Стародворье в оболочке айпил в модифи газовой среде  Поком</v>
          </cell>
          <cell r="D41">
            <v>336</v>
          </cell>
          <cell r="F41">
            <v>960</v>
          </cell>
        </row>
        <row r="42">
          <cell r="A42" t="str">
            <v>451 Сосиски «Баварские» Фикс.вес 0,35 П/а ТМ «Стародворье»  Поком</v>
          </cell>
          <cell r="D42">
            <v>816.9</v>
          </cell>
          <cell r="F42">
            <v>2334</v>
          </cell>
        </row>
        <row r="43">
          <cell r="A43" t="str">
            <v>Итого</v>
          </cell>
          <cell r="D43">
            <v>6648.7889999999998</v>
          </cell>
          <cell r="F43">
            <v>15919.429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62"/>
  <sheetViews>
    <sheetView tabSelected="1" workbookViewId="0">
      <pane ySplit="5" topLeftCell="A6" activePane="bottomLeft" state="frozen"/>
      <selection pane="bottomLeft" activeCell="M10" sqref="M10"/>
    </sheetView>
  </sheetViews>
  <sheetFormatPr defaultColWidth="10.5" defaultRowHeight="11.45" customHeight="1" outlineLevelRow="1" x14ac:dyDescent="0.2"/>
  <cols>
    <col min="1" max="1" width="58" style="1" customWidth="1"/>
    <col min="2" max="2" width="3.6640625" style="1" customWidth="1"/>
    <col min="3" max="3" width="9" style="1" customWidth="1"/>
    <col min="4" max="7" width="7.1640625" style="1" customWidth="1"/>
    <col min="8" max="8" width="4.83203125" style="21" customWidth="1"/>
    <col min="9" max="9" width="4.83203125" style="2" customWidth="1"/>
    <col min="10" max="12" width="7.33203125" style="2" customWidth="1"/>
    <col min="13" max="13" width="8.33203125" style="2" customWidth="1"/>
    <col min="14" max="15" width="1.6640625" style="2" customWidth="1"/>
    <col min="16" max="22" width="8.33203125" style="2" customWidth="1"/>
    <col min="23" max="23" width="20.1640625" style="2" customWidth="1"/>
    <col min="24" max="25" width="5.1640625" style="2" customWidth="1"/>
    <col min="26" max="28" width="8.6640625" style="2" customWidth="1"/>
    <col min="29" max="29" width="19.5" style="2" customWidth="1"/>
    <col min="30" max="32" width="6.83203125" style="2" customWidth="1"/>
    <col min="33" max="16384" width="10.5" style="2"/>
  </cols>
  <sheetData>
    <row r="1" spans="1:32" ht="12.95" customHeight="1" outlineLevel="1" x14ac:dyDescent="0.2">
      <c r="A1" s="3" t="s">
        <v>0</v>
      </c>
      <c r="B1" s="3"/>
      <c r="C1" s="3"/>
      <c r="D1" s="3"/>
    </row>
    <row r="2" spans="1:32" ht="12.95" customHeight="1" outlineLevel="1" thickBot="1" x14ac:dyDescent="0.25">
      <c r="B2" s="3"/>
      <c r="C2" s="3"/>
      <c r="D2" s="3"/>
    </row>
    <row r="3" spans="1:32" ht="26.1" customHeight="1" x14ac:dyDescent="0.2">
      <c r="A3" s="4" t="s">
        <v>1</v>
      </c>
      <c r="B3" s="4" t="s">
        <v>2</v>
      </c>
      <c r="C3" s="4" t="s">
        <v>186</v>
      </c>
      <c r="D3" s="5" t="s">
        <v>3</v>
      </c>
      <c r="E3" s="5"/>
      <c r="F3" s="5"/>
      <c r="G3" s="5"/>
      <c r="H3" s="11" t="s">
        <v>165</v>
      </c>
      <c r="I3" s="12" t="s">
        <v>166</v>
      </c>
      <c r="J3" s="13" t="s">
        <v>167</v>
      </c>
      <c r="K3" s="13" t="s">
        <v>168</v>
      </c>
      <c r="L3" s="13" t="s">
        <v>169</v>
      </c>
      <c r="M3" s="13" t="s">
        <v>170</v>
      </c>
      <c r="N3" s="13" t="s">
        <v>171</v>
      </c>
      <c r="O3" s="13" t="s">
        <v>171</v>
      </c>
      <c r="P3" s="13" t="s">
        <v>172</v>
      </c>
      <c r="Q3" s="14" t="s">
        <v>171</v>
      </c>
      <c r="R3" s="14" t="s">
        <v>171</v>
      </c>
      <c r="S3" s="49" t="s">
        <v>195</v>
      </c>
      <c r="T3" s="49" t="s">
        <v>196</v>
      </c>
      <c r="U3" s="49" t="s">
        <v>197</v>
      </c>
      <c r="V3" s="15" t="s">
        <v>173</v>
      </c>
      <c r="W3" s="16"/>
      <c r="X3" s="13" t="s">
        <v>174</v>
      </c>
      <c r="Y3" s="13" t="s">
        <v>175</v>
      </c>
      <c r="Z3" s="14" t="s">
        <v>176</v>
      </c>
      <c r="AA3" s="14" t="s">
        <v>177</v>
      </c>
      <c r="AB3" s="14" t="s">
        <v>183</v>
      </c>
      <c r="AC3" s="13" t="s">
        <v>178</v>
      </c>
      <c r="AD3" s="13" t="s">
        <v>179</v>
      </c>
      <c r="AE3" s="13" t="s">
        <v>179</v>
      </c>
      <c r="AF3" s="13" t="s">
        <v>179</v>
      </c>
    </row>
    <row r="4" spans="1:32" ht="26.1" customHeight="1" x14ac:dyDescent="0.2">
      <c r="A4" s="6"/>
      <c r="B4" s="7"/>
      <c r="C4" s="4" t="s">
        <v>186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166</v>
      </c>
      <c r="J4" s="13"/>
      <c r="K4" s="13"/>
      <c r="L4" s="13"/>
      <c r="M4" s="17" t="s">
        <v>180</v>
      </c>
      <c r="N4" s="56"/>
      <c r="O4" s="56"/>
      <c r="P4" s="13"/>
      <c r="Q4" s="13"/>
      <c r="R4" s="13"/>
      <c r="S4" s="57" t="s">
        <v>194</v>
      </c>
      <c r="T4" s="58"/>
      <c r="U4" s="59"/>
      <c r="V4" s="15" t="s">
        <v>181</v>
      </c>
      <c r="W4" s="16" t="s">
        <v>182</v>
      </c>
      <c r="X4" s="13"/>
      <c r="Y4" s="13"/>
      <c r="Z4" s="13"/>
      <c r="AA4" s="13"/>
      <c r="AB4" s="13"/>
      <c r="AC4" s="13"/>
      <c r="AD4" s="13">
        <v>2</v>
      </c>
      <c r="AE4" s="13">
        <v>1</v>
      </c>
      <c r="AF4" s="14" t="s">
        <v>198</v>
      </c>
    </row>
    <row r="5" spans="1:32" ht="11.25" customHeight="1" x14ac:dyDescent="0.2">
      <c r="A5" s="6"/>
      <c r="B5" s="7"/>
      <c r="C5" s="7"/>
      <c r="D5" s="5"/>
      <c r="E5" s="5"/>
      <c r="F5" s="19">
        <f>SUM(F6:F264)</f>
        <v>41629.290000000015</v>
      </c>
      <c r="G5" s="19">
        <f>SUM(G6:G264)</f>
        <v>35437.369999999995</v>
      </c>
      <c r="H5" s="11"/>
      <c r="I5" s="18"/>
      <c r="J5" s="19">
        <f t="shared" ref="J5:Q5" si="0">SUM(J6:J264)</f>
        <v>42187.242000000013</v>
      </c>
      <c r="K5" s="19">
        <f t="shared" si="0"/>
        <v>-557.95200000000034</v>
      </c>
      <c r="L5" s="19">
        <f t="shared" si="0"/>
        <v>25709.861000000008</v>
      </c>
      <c r="M5" s="19">
        <f t="shared" si="0"/>
        <v>15919.429</v>
      </c>
      <c r="N5" s="19">
        <f t="shared" si="0"/>
        <v>0</v>
      </c>
      <c r="O5" s="19">
        <f t="shared" si="0"/>
        <v>0</v>
      </c>
      <c r="P5" s="19">
        <f t="shared" si="0"/>
        <v>5141.9722000000011</v>
      </c>
      <c r="Q5" s="19">
        <f t="shared" si="0"/>
        <v>31591.228200000009</v>
      </c>
      <c r="R5" s="38">
        <f t="shared" ref="R5:T5" si="1">SUM(R6:R264)</f>
        <v>35344.128999999994</v>
      </c>
      <c r="S5" s="50">
        <f t="shared" ref="S5" si="2">SUM(S6:S264)</f>
        <v>13069.129000000003</v>
      </c>
      <c r="T5" s="48">
        <f t="shared" si="1"/>
        <v>3800</v>
      </c>
      <c r="U5" s="51">
        <f t="shared" ref="U5" si="3">SUM(U6:U264)</f>
        <v>18475</v>
      </c>
      <c r="V5" s="42">
        <f>SUM(V6:V78)</f>
        <v>30196</v>
      </c>
      <c r="W5" s="20"/>
      <c r="X5" s="13"/>
      <c r="Y5" s="13"/>
      <c r="Z5" s="19">
        <f>SUM(Z6:Z264)</f>
        <v>3963.9957999999988</v>
      </c>
      <c r="AA5" s="19">
        <f>SUM(AA6:AA264)</f>
        <v>5130.6399999999994</v>
      </c>
      <c r="AB5" s="19">
        <f>SUM(AB6:AB264)</f>
        <v>3882.6152000000002</v>
      </c>
      <c r="AC5" s="13"/>
      <c r="AD5" s="19">
        <f>SUM(AD6:AD264)</f>
        <v>11428.279000000002</v>
      </c>
      <c r="AE5" s="19">
        <f t="shared" ref="AE5:AF5" si="4">SUM(AE6:AE264)</f>
        <v>3800</v>
      </c>
      <c r="AF5" s="19">
        <f t="shared" si="4"/>
        <v>17143.5</v>
      </c>
    </row>
    <row r="6" spans="1:32" ht="11.1" customHeight="1" x14ac:dyDescent="0.2">
      <c r="A6" s="8" t="s">
        <v>8</v>
      </c>
      <c r="B6" s="8" t="s">
        <v>9</v>
      </c>
      <c r="C6" s="30" t="str">
        <f>VLOOKUP(A6,[1]TDSheet!$A$1:$C$65536,3,0)</f>
        <v>Нояб</v>
      </c>
      <c r="D6" s="9">
        <v>205.64099999999999</v>
      </c>
      <c r="E6" s="9">
        <v>244.578</v>
      </c>
      <c r="F6" s="9">
        <v>146.703</v>
      </c>
      <c r="G6" s="9">
        <v>259.26499999999999</v>
      </c>
      <c r="H6" s="21">
        <f>VLOOKUP(A6,[2]TDSheet!$A$1:$H$65536,8,0)</f>
        <v>1</v>
      </c>
      <c r="I6" s="2">
        <f>VLOOKUP(A6,[2]TDSheet!$A$1:$I$65536,9,0)</f>
        <v>50</v>
      </c>
      <c r="J6" s="2">
        <f>VLOOKUP(A6,[3]Донецк!$A$1:$E$65536,4,0)</f>
        <v>146</v>
      </c>
      <c r="K6" s="2">
        <f>F6-J6</f>
        <v>0.70300000000000296</v>
      </c>
      <c r="L6" s="2">
        <f>F6-M6</f>
        <v>146.703</v>
      </c>
      <c r="P6" s="2">
        <f>L6/5</f>
        <v>29.340600000000002</v>
      </c>
      <c r="Q6" s="22">
        <f>13*P6-G6</f>
        <v>122.16280000000006</v>
      </c>
      <c r="R6" s="39">
        <f>Q6</f>
        <v>122.16280000000006</v>
      </c>
      <c r="S6" s="52">
        <f>R6-T6-U6</f>
        <v>72.162800000000061</v>
      </c>
      <c r="T6" s="22"/>
      <c r="U6" s="53">
        <v>50</v>
      </c>
      <c r="V6" s="43">
        <v>122</v>
      </c>
      <c r="X6" s="2">
        <f>(G6+R6)/P6</f>
        <v>13</v>
      </c>
      <c r="Y6" s="2">
        <f>G6/P6</f>
        <v>8.8363905305276642</v>
      </c>
      <c r="Z6" s="2">
        <f>VLOOKUP(A6,[2]TDSheet!$A$1:$Y$65536,25,0)</f>
        <v>37.866799999999998</v>
      </c>
      <c r="AA6" s="2">
        <f>VLOOKUP(A6,[2]TDSheet!$A$1:$Z$65536,26,0)</f>
        <v>25.882600000000004</v>
      </c>
      <c r="AB6" s="2">
        <f>VLOOKUP(A6,[2]TDSheet!$A$1:$P$65536,16,0)</f>
        <v>30.314800000000002</v>
      </c>
      <c r="AD6" s="2">
        <f>S6*H6</f>
        <v>72.162800000000061</v>
      </c>
      <c r="AE6" s="2">
        <f>T6*H6</f>
        <v>0</v>
      </c>
      <c r="AF6" s="2">
        <f>U6*H6</f>
        <v>50</v>
      </c>
    </row>
    <row r="7" spans="1:32" ht="11.1" customHeight="1" x14ac:dyDescent="0.2">
      <c r="A7" s="8" t="s">
        <v>10</v>
      </c>
      <c r="B7" s="8" t="s">
        <v>9</v>
      </c>
      <c r="C7" s="8"/>
      <c r="D7" s="9">
        <v>2.8420000000000001</v>
      </c>
      <c r="E7" s="9"/>
      <c r="F7" s="9"/>
      <c r="G7" s="9"/>
      <c r="H7" s="21">
        <f>VLOOKUP(A7,[2]TDSheet!$A$1:$H$65536,8,0)</f>
        <v>0</v>
      </c>
      <c r="I7" s="2" t="e">
        <f>VLOOKUP(A7,[2]TDSheet!$A$1:$I$65536,9,0)</f>
        <v>#N/A</v>
      </c>
      <c r="J7" s="2">
        <f>VLOOKUP(A7,[3]Донецк!$A$1:$E$65536,4,0)</f>
        <v>1</v>
      </c>
      <c r="K7" s="2">
        <f t="shared" ref="K7:K70" si="5">F7-J7</f>
        <v>-1</v>
      </c>
      <c r="L7" s="2">
        <f t="shared" ref="L7:L70" si="6">F7-M7</f>
        <v>0</v>
      </c>
      <c r="P7" s="2">
        <f t="shared" ref="P7:P70" si="7">L7/5</f>
        <v>0</v>
      </c>
      <c r="Q7" s="22"/>
      <c r="R7" s="39">
        <f t="shared" ref="R7:R70" si="8">Q7</f>
        <v>0</v>
      </c>
      <c r="S7" s="52">
        <f t="shared" ref="S7:S70" si="9">R7-T7-U7</f>
        <v>0</v>
      </c>
      <c r="T7" s="22"/>
      <c r="U7" s="53"/>
      <c r="V7" s="43"/>
      <c r="X7" s="2" t="e">
        <f t="shared" ref="X7:X70" si="10">(G7+R7)/P7</f>
        <v>#DIV/0!</v>
      </c>
      <c r="Y7" s="2" t="e">
        <f t="shared" ref="Y7:Y70" si="11">G7/P7</f>
        <v>#DIV/0!</v>
      </c>
      <c r="Z7" s="2">
        <f>VLOOKUP(A7,[2]TDSheet!$A$1:$Y$65536,25,0)</f>
        <v>0</v>
      </c>
      <c r="AA7" s="2">
        <f>VLOOKUP(A7,[2]TDSheet!$A$1:$Z$65536,26,0)</f>
        <v>0</v>
      </c>
      <c r="AB7" s="2">
        <f>VLOOKUP(A7,[2]TDSheet!$A$1:$P$65536,16,0)</f>
        <v>0</v>
      </c>
      <c r="AD7" s="2">
        <f t="shared" ref="AD7:AD70" si="12">S7*H7</f>
        <v>0</v>
      </c>
      <c r="AE7" s="2">
        <f t="shared" ref="AE7:AE70" si="13">T7*H7</f>
        <v>0</v>
      </c>
      <c r="AF7" s="2">
        <f t="shared" ref="AF7:AF70" si="14">U7*H7</f>
        <v>0</v>
      </c>
    </row>
    <row r="8" spans="1:32" ht="11.1" customHeight="1" x14ac:dyDescent="0.2">
      <c r="A8" s="8" t="s">
        <v>11</v>
      </c>
      <c r="B8" s="8" t="s">
        <v>9</v>
      </c>
      <c r="C8" s="8"/>
      <c r="D8" s="9">
        <v>65.808999999999997</v>
      </c>
      <c r="E8" s="9">
        <v>0.76800000000000002</v>
      </c>
      <c r="F8" s="9">
        <v>4.3600000000000003</v>
      </c>
      <c r="G8" s="9">
        <v>18.161999999999999</v>
      </c>
      <c r="H8" s="21">
        <f>VLOOKUP(A8,[2]TDSheet!$A$1:$H$65536,8,0)</f>
        <v>0</v>
      </c>
      <c r="I8" s="2" t="e">
        <f>VLOOKUP(A8,[2]TDSheet!$A$1:$I$65536,9,0)</f>
        <v>#N/A</v>
      </c>
      <c r="J8" s="2">
        <f>VLOOKUP(A8,[3]Донецк!$A$1:$E$65536,4,0)</f>
        <v>4.3</v>
      </c>
      <c r="K8" s="2">
        <f t="shared" si="5"/>
        <v>6.0000000000000497E-2</v>
      </c>
      <c r="L8" s="2">
        <f t="shared" si="6"/>
        <v>4.3600000000000003</v>
      </c>
      <c r="P8" s="2">
        <f t="shared" si="7"/>
        <v>0.87200000000000011</v>
      </c>
      <c r="Q8" s="22"/>
      <c r="R8" s="39">
        <f t="shared" si="8"/>
        <v>0</v>
      </c>
      <c r="S8" s="52">
        <f t="shared" si="9"/>
        <v>0</v>
      </c>
      <c r="T8" s="22"/>
      <c r="U8" s="53"/>
      <c r="V8" s="43"/>
      <c r="X8" s="2">
        <f t="shared" si="10"/>
        <v>20.827981651376142</v>
      </c>
      <c r="Y8" s="2">
        <f t="shared" si="11"/>
        <v>20.827981651376142</v>
      </c>
      <c r="Z8" s="2">
        <f>VLOOKUP(A8,[2]TDSheet!$A$1:$Y$65536,25,0)</f>
        <v>0</v>
      </c>
      <c r="AA8" s="2">
        <f>VLOOKUP(A8,[2]TDSheet!$A$1:$Z$65536,26,0)</f>
        <v>0</v>
      </c>
      <c r="AB8" s="2">
        <f>VLOOKUP(A8,[2]TDSheet!$A$1:$P$65536,16,0)</f>
        <v>2.2549999999999999</v>
      </c>
      <c r="AD8" s="2">
        <f t="shared" si="12"/>
        <v>0</v>
      </c>
      <c r="AE8" s="2">
        <f t="shared" si="13"/>
        <v>0</v>
      </c>
      <c r="AF8" s="2">
        <f t="shared" si="14"/>
        <v>0</v>
      </c>
    </row>
    <row r="9" spans="1:32" ht="11.1" customHeight="1" x14ac:dyDescent="0.2">
      <c r="A9" s="8" t="s">
        <v>12</v>
      </c>
      <c r="B9" s="8" t="s">
        <v>9</v>
      </c>
      <c r="C9" s="8"/>
      <c r="D9" s="9">
        <v>355.99099999999999</v>
      </c>
      <c r="E9" s="9">
        <v>153.614</v>
      </c>
      <c r="F9" s="9">
        <v>151.37200000000001</v>
      </c>
      <c r="G9" s="9">
        <v>320.67500000000001</v>
      </c>
      <c r="H9" s="21">
        <f>VLOOKUP(A9,[2]TDSheet!$A$1:$H$65536,8,0)</f>
        <v>1</v>
      </c>
      <c r="I9" s="2">
        <f>VLOOKUP(A9,[2]TDSheet!$A$1:$I$65536,9,0)</f>
        <v>45</v>
      </c>
      <c r="J9" s="2">
        <f>VLOOKUP(A9,[3]Донецк!$A$1:$E$65536,4,0)</f>
        <v>138.19999999999999</v>
      </c>
      <c r="K9" s="2">
        <f t="shared" si="5"/>
        <v>13.172000000000025</v>
      </c>
      <c r="L9" s="2">
        <f t="shared" si="6"/>
        <v>151.37200000000001</v>
      </c>
      <c r="P9" s="2">
        <f t="shared" si="7"/>
        <v>30.274400000000004</v>
      </c>
      <c r="Q9" s="22">
        <f>13*P9-G9</f>
        <v>72.892200000000059</v>
      </c>
      <c r="R9" s="39">
        <f t="shared" si="8"/>
        <v>72.892200000000059</v>
      </c>
      <c r="S9" s="52">
        <f t="shared" si="9"/>
        <v>72.892200000000059</v>
      </c>
      <c r="T9" s="22"/>
      <c r="U9" s="53"/>
      <c r="V9" s="43">
        <v>73</v>
      </c>
      <c r="X9" s="2">
        <f t="shared" si="10"/>
        <v>13</v>
      </c>
      <c r="Y9" s="2">
        <f t="shared" si="11"/>
        <v>10.592282588589699</v>
      </c>
      <c r="Z9" s="2">
        <f>VLOOKUP(A9,[2]TDSheet!$A$1:$Y$65536,25,0)</f>
        <v>21.405000000000001</v>
      </c>
      <c r="AA9" s="2">
        <f>VLOOKUP(A9,[2]TDSheet!$A$1:$Z$65536,26,0)</f>
        <v>50.202199999999998</v>
      </c>
      <c r="AB9" s="2">
        <f>VLOOKUP(A9,[2]TDSheet!$A$1:$P$65536,16,0)</f>
        <v>31.429399999999998</v>
      </c>
      <c r="AD9" s="2">
        <f t="shared" si="12"/>
        <v>72.892200000000059</v>
      </c>
      <c r="AE9" s="2">
        <f t="shared" si="13"/>
        <v>0</v>
      </c>
      <c r="AF9" s="2">
        <f t="shared" si="14"/>
        <v>0</v>
      </c>
    </row>
    <row r="10" spans="1:32" ht="11.1" customHeight="1" x14ac:dyDescent="0.2">
      <c r="A10" s="8" t="s">
        <v>13</v>
      </c>
      <c r="B10" s="8" t="s">
        <v>9</v>
      </c>
      <c r="C10" s="8"/>
      <c r="D10" s="9">
        <v>291.40100000000001</v>
      </c>
      <c r="E10" s="9">
        <v>499.48700000000002</v>
      </c>
      <c r="F10" s="9">
        <v>329.07499999999999</v>
      </c>
      <c r="G10" s="9">
        <v>171.02199999999999</v>
      </c>
      <c r="H10" s="21">
        <f>VLOOKUP(A10,[2]TDSheet!$A$1:$H$65536,8,0)</f>
        <v>1</v>
      </c>
      <c r="I10" s="2">
        <f>VLOOKUP(A10,[2]TDSheet!$A$1:$I$65536,9,0)</f>
        <v>45</v>
      </c>
      <c r="J10" s="2">
        <f>VLOOKUP(A10,[3]Донецк!$A$1:$E$65536,4,0)</f>
        <v>325.5</v>
      </c>
      <c r="K10" s="2">
        <f t="shared" si="5"/>
        <v>3.5749999999999886</v>
      </c>
      <c r="L10" s="2">
        <f t="shared" si="6"/>
        <v>329.07499999999999</v>
      </c>
      <c r="P10" s="2">
        <f t="shared" si="7"/>
        <v>65.814999999999998</v>
      </c>
      <c r="Q10" s="22">
        <f>11*P10-G10</f>
        <v>552.94299999999998</v>
      </c>
      <c r="R10" s="39">
        <f t="shared" si="8"/>
        <v>552.94299999999998</v>
      </c>
      <c r="S10" s="52">
        <f t="shared" si="9"/>
        <v>152.94299999999998</v>
      </c>
      <c r="T10" s="22"/>
      <c r="U10" s="53">
        <v>400</v>
      </c>
      <c r="V10" s="43">
        <v>553</v>
      </c>
      <c r="X10" s="2">
        <f t="shared" si="10"/>
        <v>11</v>
      </c>
      <c r="Y10" s="2">
        <f t="shared" si="11"/>
        <v>2.5985261718453239</v>
      </c>
      <c r="Z10" s="2">
        <f>VLOOKUP(A10,[2]TDSheet!$A$1:$Y$65536,25,0)</f>
        <v>54.772199999999998</v>
      </c>
      <c r="AA10" s="2">
        <f>VLOOKUP(A10,[2]TDSheet!$A$1:$Z$65536,26,0)</f>
        <v>59.733799999999995</v>
      </c>
      <c r="AB10" s="2">
        <f>VLOOKUP(A10,[2]TDSheet!$A$1:$P$65536,16,0)</f>
        <v>55.499800000000008</v>
      </c>
      <c r="AD10" s="2">
        <f t="shared" si="12"/>
        <v>152.94299999999998</v>
      </c>
      <c r="AE10" s="2">
        <f t="shared" si="13"/>
        <v>0</v>
      </c>
      <c r="AF10" s="2">
        <f t="shared" si="14"/>
        <v>400</v>
      </c>
    </row>
    <row r="11" spans="1:32" ht="11.1" customHeight="1" x14ac:dyDescent="0.2">
      <c r="A11" s="8" t="s">
        <v>14</v>
      </c>
      <c r="B11" s="8" t="s">
        <v>9</v>
      </c>
      <c r="C11" s="8"/>
      <c r="D11" s="9">
        <v>98.298000000000002</v>
      </c>
      <c r="E11" s="9">
        <v>2.4E-2</v>
      </c>
      <c r="F11" s="9">
        <v>20.437999999999999</v>
      </c>
      <c r="G11" s="9">
        <v>74.087999999999994</v>
      </c>
      <c r="H11" s="21">
        <f>VLOOKUP(A11,[2]TDSheet!$A$1:$H$65536,8,0)</f>
        <v>0</v>
      </c>
      <c r="I11" s="2" t="e">
        <f>VLOOKUP(A11,[2]TDSheet!$A$1:$I$65536,9,0)</f>
        <v>#N/A</v>
      </c>
      <c r="J11" s="2">
        <f>VLOOKUP(A11,[3]Донецк!$A$1:$E$65536,4,0)</f>
        <v>22.15</v>
      </c>
      <c r="K11" s="2">
        <f t="shared" si="5"/>
        <v>-1.7119999999999997</v>
      </c>
      <c r="L11" s="2">
        <f t="shared" si="6"/>
        <v>20.437999999999999</v>
      </c>
      <c r="P11" s="2">
        <f t="shared" si="7"/>
        <v>4.0876000000000001</v>
      </c>
      <c r="Q11" s="22"/>
      <c r="R11" s="39">
        <f t="shared" si="8"/>
        <v>0</v>
      </c>
      <c r="S11" s="52">
        <f t="shared" si="9"/>
        <v>0</v>
      </c>
      <c r="T11" s="22"/>
      <c r="U11" s="53"/>
      <c r="V11" s="43"/>
      <c r="X11" s="2">
        <f t="shared" si="10"/>
        <v>18.125061160583225</v>
      </c>
      <c r="Y11" s="2">
        <f t="shared" si="11"/>
        <v>18.125061160583225</v>
      </c>
      <c r="Z11" s="2">
        <f>VLOOKUP(A11,[2]TDSheet!$A$1:$Y$65536,25,0)</f>
        <v>0</v>
      </c>
      <c r="AA11" s="2">
        <f>VLOOKUP(A11,[2]TDSheet!$A$1:$Z$65536,26,0)</f>
        <v>0</v>
      </c>
      <c r="AB11" s="2">
        <f>VLOOKUP(A11,[2]TDSheet!$A$1:$P$65536,16,0)</f>
        <v>2.9824000000000002</v>
      </c>
      <c r="AC11" s="26" t="str">
        <f>VLOOKUP(A11,[2]TDSheet!$A$1:$AA$65536,27,0)</f>
        <v>необходимо увеличить продажи</v>
      </c>
      <c r="AD11" s="2">
        <f t="shared" si="12"/>
        <v>0</v>
      </c>
      <c r="AE11" s="2">
        <f t="shared" si="13"/>
        <v>0</v>
      </c>
      <c r="AF11" s="2">
        <f t="shared" si="14"/>
        <v>0</v>
      </c>
    </row>
    <row r="12" spans="1:32" ht="11.1" customHeight="1" x14ac:dyDescent="0.2">
      <c r="A12" s="8" t="s">
        <v>15</v>
      </c>
      <c r="B12" s="8" t="s">
        <v>16</v>
      </c>
      <c r="C12" s="8"/>
      <c r="D12" s="9">
        <v>23</v>
      </c>
      <c r="E12" s="9">
        <v>5</v>
      </c>
      <c r="F12" s="9">
        <v>9</v>
      </c>
      <c r="G12" s="9">
        <v>16</v>
      </c>
      <c r="H12" s="21">
        <f>VLOOKUP(A12,[2]TDSheet!$A$1:$H$65536,8,0)</f>
        <v>0</v>
      </c>
      <c r="I12" s="2" t="e">
        <f>VLOOKUP(A12,[2]TDSheet!$A$1:$I$65536,9,0)</f>
        <v>#N/A</v>
      </c>
      <c r="J12" s="2">
        <f>VLOOKUP(A12,[3]Донецк!$A$1:$E$65536,4,0)</f>
        <v>9</v>
      </c>
      <c r="K12" s="2">
        <f t="shared" si="5"/>
        <v>0</v>
      </c>
      <c r="L12" s="2">
        <f t="shared" si="6"/>
        <v>9</v>
      </c>
      <c r="P12" s="2">
        <f t="shared" si="7"/>
        <v>1.8</v>
      </c>
      <c r="Q12" s="22"/>
      <c r="R12" s="39">
        <f t="shared" si="8"/>
        <v>0</v>
      </c>
      <c r="S12" s="52">
        <f t="shared" si="9"/>
        <v>0</v>
      </c>
      <c r="T12" s="22"/>
      <c r="U12" s="53"/>
      <c r="V12" s="43"/>
      <c r="X12" s="2">
        <f t="shared" si="10"/>
        <v>8.8888888888888893</v>
      </c>
      <c r="Y12" s="2">
        <f t="shared" si="11"/>
        <v>8.8888888888888893</v>
      </c>
      <c r="Z12" s="2">
        <f>VLOOKUP(A12,[2]TDSheet!$A$1:$Y$65536,25,0)</f>
        <v>0</v>
      </c>
      <c r="AA12" s="2">
        <f>VLOOKUP(A12,[2]TDSheet!$A$1:$Z$65536,26,0)</f>
        <v>0</v>
      </c>
      <c r="AB12" s="2">
        <f>VLOOKUP(A12,[2]TDSheet!$A$1:$P$65536,16,0)</f>
        <v>0.8</v>
      </c>
      <c r="AD12" s="2">
        <f t="shared" si="12"/>
        <v>0</v>
      </c>
      <c r="AE12" s="2">
        <f t="shared" si="13"/>
        <v>0</v>
      </c>
      <c r="AF12" s="2">
        <f t="shared" si="14"/>
        <v>0</v>
      </c>
    </row>
    <row r="13" spans="1:32" ht="11.1" customHeight="1" x14ac:dyDescent="0.2">
      <c r="A13" s="8" t="s">
        <v>17</v>
      </c>
      <c r="B13" s="8" t="s">
        <v>16</v>
      </c>
      <c r="C13" s="8"/>
      <c r="D13" s="9">
        <v>67</v>
      </c>
      <c r="E13" s="9">
        <v>70</v>
      </c>
      <c r="F13" s="9">
        <v>32</v>
      </c>
      <c r="G13" s="9">
        <v>90</v>
      </c>
      <c r="H13" s="21">
        <f>VLOOKUP(A13,[2]TDSheet!$A$1:$H$65536,8,0)</f>
        <v>0.4</v>
      </c>
      <c r="I13" s="2">
        <f>VLOOKUP(A13,[2]TDSheet!$A$1:$I$65536,9,0)</f>
        <v>50</v>
      </c>
      <c r="J13" s="2">
        <f>VLOOKUP(A13,[3]Донецк!$A$1:$E$65536,4,0)</f>
        <v>36</v>
      </c>
      <c r="K13" s="2">
        <f t="shared" si="5"/>
        <v>-4</v>
      </c>
      <c r="L13" s="2">
        <f t="shared" si="6"/>
        <v>32</v>
      </c>
      <c r="P13" s="2">
        <f t="shared" si="7"/>
        <v>6.4</v>
      </c>
      <c r="Q13" s="22"/>
      <c r="R13" s="39">
        <f t="shared" si="8"/>
        <v>0</v>
      </c>
      <c r="S13" s="52">
        <f t="shared" si="9"/>
        <v>0</v>
      </c>
      <c r="T13" s="22"/>
      <c r="U13" s="53"/>
      <c r="V13" s="43"/>
      <c r="X13" s="2">
        <f t="shared" si="10"/>
        <v>14.0625</v>
      </c>
      <c r="Y13" s="2">
        <f t="shared" si="11"/>
        <v>14.0625</v>
      </c>
      <c r="Z13" s="2">
        <f>VLOOKUP(A13,[2]TDSheet!$A$1:$Y$65536,25,0)</f>
        <v>7.4</v>
      </c>
      <c r="AA13" s="2">
        <f>VLOOKUP(A13,[2]TDSheet!$A$1:$Z$65536,26,0)</f>
        <v>6.2</v>
      </c>
      <c r="AB13" s="2">
        <f>VLOOKUP(A13,[2]TDSheet!$A$1:$P$65536,16,0)</f>
        <v>8.6</v>
      </c>
      <c r="AD13" s="2">
        <f t="shared" si="12"/>
        <v>0</v>
      </c>
      <c r="AE13" s="2">
        <f t="shared" si="13"/>
        <v>0</v>
      </c>
      <c r="AF13" s="2">
        <f t="shared" si="14"/>
        <v>0</v>
      </c>
    </row>
    <row r="14" spans="1:32" ht="11.1" customHeight="1" x14ac:dyDescent="0.2">
      <c r="A14" s="8" t="s">
        <v>18</v>
      </c>
      <c r="B14" s="8" t="s">
        <v>16</v>
      </c>
      <c r="C14" s="8"/>
      <c r="D14" s="10"/>
      <c r="E14" s="9">
        <v>192</v>
      </c>
      <c r="F14" s="9">
        <v>192</v>
      </c>
      <c r="G14" s="9"/>
      <c r="H14" s="21">
        <f>VLOOKUP(A14,[2]TDSheet!$A$1:$H$65536,8,0)</f>
        <v>0</v>
      </c>
      <c r="I14" s="2">
        <f>VLOOKUP(A14,[2]TDSheet!$A$1:$I$65536,9,0)</f>
        <v>31</v>
      </c>
      <c r="J14" s="2">
        <f>VLOOKUP(A14,[3]Донецк!$A$1:$E$65536,4,0)</f>
        <v>192</v>
      </c>
      <c r="K14" s="2">
        <f t="shared" si="5"/>
        <v>0</v>
      </c>
      <c r="L14" s="2">
        <f t="shared" si="6"/>
        <v>0</v>
      </c>
      <c r="M14" s="2">
        <f>VLOOKUP(A14,[4]TDSheet!$A$1:$V$65536,6,0)</f>
        <v>192</v>
      </c>
      <c r="P14" s="2">
        <f t="shared" si="7"/>
        <v>0</v>
      </c>
      <c r="Q14" s="22"/>
      <c r="R14" s="39">
        <f t="shared" si="8"/>
        <v>0</v>
      </c>
      <c r="S14" s="52">
        <f t="shared" si="9"/>
        <v>0</v>
      </c>
      <c r="T14" s="22"/>
      <c r="U14" s="53"/>
      <c r="V14" s="43"/>
      <c r="X14" s="2" t="e">
        <f t="shared" si="10"/>
        <v>#DIV/0!</v>
      </c>
      <c r="Y14" s="2" t="e">
        <f t="shared" si="11"/>
        <v>#DIV/0!</v>
      </c>
      <c r="Z14" s="2">
        <f>VLOOKUP(A14,[2]TDSheet!$A$1:$Y$65536,25,0)</f>
        <v>0</v>
      </c>
      <c r="AA14" s="2">
        <f>VLOOKUP(A14,[2]TDSheet!$A$1:$Z$65536,26,0)</f>
        <v>0</v>
      </c>
      <c r="AB14" s="2">
        <f>VLOOKUP(A14,[2]TDSheet!$A$1:$P$65536,16,0)</f>
        <v>0</v>
      </c>
      <c r="AD14" s="2">
        <f t="shared" si="12"/>
        <v>0</v>
      </c>
      <c r="AE14" s="2">
        <f t="shared" si="13"/>
        <v>0</v>
      </c>
      <c r="AF14" s="2">
        <f t="shared" si="14"/>
        <v>0</v>
      </c>
    </row>
    <row r="15" spans="1:32" ht="11.1" customHeight="1" x14ac:dyDescent="0.2">
      <c r="A15" s="8" t="s">
        <v>19</v>
      </c>
      <c r="B15" s="8" t="s">
        <v>16</v>
      </c>
      <c r="C15" s="8"/>
      <c r="D15" s="9">
        <v>227</v>
      </c>
      <c r="E15" s="9">
        <v>577</v>
      </c>
      <c r="F15" s="9">
        <v>299</v>
      </c>
      <c r="G15" s="9">
        <v>482</v>
      </c>
      <c r="H15" s="21">
        <f>VLOOKUP(A15,[2]TDSheet!$A$1:$H$65536,8,0)</f>
        <v>0.45</v>
      </c>
      <c r="I15" s="2">
        <f>VLOOKUP(A15,[2]TDSheet!$A$1:$I$65536,9,0)</f>
        <v>45</v>
      </c>
      <c r="J15" s="2">
        <f>VLOOKUP(A15,[3]Донецк!$A$1:$E$65536,4,0)</f>
        <v>307</v>
      </c>
      <c r="K15" s="2">
        <f t="shared" si="5"/>
        <v>-8</v>
      </c>
      <c r="L15" s="2">
        <f t="shared" si="6"/>
        <v>299</v>
      </c>
      <c r="P15" s="2">
        <f t="shared" si="7"/>
        <v>59.8</v>
      </c>
      <c r="Q15" s="22">
        <f>13*P15-G15</f>
        <v>295.39999999999998</v>
      </c>
      <c r="R15" s="39">
        <f t="shared" si="8"/>
        <v>295.39999999999998</v>
      </c>
      <c r="S15" s="52">
        <f t="shared" si="9"/>
        <v>95.399999999999977</v>
      </c>
      <c r="T15" s="22"/>
      <c r="U15" s="53">
        <v>200</v>
      </c>
      <c r="V15" s="43">
        <v>295</v>
      </c>
      <c r="X15" s="2">
        <f t="shared" si="10"/>
        <v>13</v>
      </c>
      <c r="Y15" s="2">
        <f t="shared" si="11"/>
        <v>8.0602006688963215</v>
      </c>
      <c r="Z15" s="2">
        <f>VLOOKUP(A15,[2]TDSheet!$A$1:$Y$65536,25,0)</f>
        <v>48.8</v>
      </c>
      <c r="AA15" s="2">
        <f>VLOOKUP(A15,[2]TDSheet!$A$1:$Z$65536,26,0)</f>
        <v>56.4</v>
      </c>
      <c r="AB15" s="2">
        <f>VLOOKUP(A15,[2]TDSheet!$A$1:$P$65536,16,0)</f>
        <v>45.4</v>
      </c>
      <c r="AD15" s="2">
        <f t="shared" si="12"/>
        <v>42.929999999999993</v>
      </c>
      <c r="AE15" s="2">
        <f t="shared" si="13"/>
        <v>0</v>
      </c>
      <c r="AF15" s="2">
        <f t="shared" si="14"/>
        <v>90</v>
      </c>
    </row>
    <row r="16" spans="1:32" ht="11.1" customHeight="1" x14ac:dyDescent="0.2">
      <c r="A16" s="8" t="s">
        <v>20</v>
      </c>
      <c r="B16" s="8" t="s">
        <v>16</v>
      </c>
      <c r="C16" s="8"/>
      <c r="D16" s="9">
        <v>505</v>
      </c>
      <c r="E16" s="9">
        <v>786</v>
      </c>
      <c r="F16" s="9">
        <v>502</v>
      </c>
      <c r="G16" s="9">
        <v>683</v>
      </c>
      <c r="H16" s="21">
        <f>VLOOKUP(A16,[2]TDSheet!$A$1:$H$65536,8,0)</f>
        <v>0.45</v>
      </c>
      <c r="I16" s="2">
        <f>VLOOKUP(A16,[2]TDSheet!$A$1:$I$65536,9,0)</f>
        <v>45</v>
      </c>
      <c r="J16" s="2">
        <f>VLOOKUP(A16,[3]Донецк!$A$1:$E$65536,4,0)</f>
        <v>505</v>
      </c>
      <c r="K16" s="2">
        <f t="shared" si="5"/>
        <v>-3</v>
      </c>
      <c r="L16" s="2">
        <f t="shared" si="6"/>
        <v>502</v>
      </c>
      <c r="P16" s="2">
        <f t="shared" si="7"/>
        <v>100.4</v>
      </c>
      <c r="Q16" s="22">
        <f>13*P16-G16</f>
        <v>622.20000000000005</v>
      </c>
      <c r="R16" s="39">
        <f t="shared" si="8"/>
        <v>622.20000000000005</v>
      </c>
      <c r="S16" s="52">
        <f t="shared" si="9"/>
        <v>272.20000000000005</v>
      </c>
      <c r="T16" s="22"/>
      <c r="U16" s="53">
        <v>350</v>
      </c>
      <c r="V16" s="43">
        <v>350</v>
      </c>
      <c r="X16" s="2">
        <f t="shared" si="10"/>
        <v>13</v>
      </c>
      <c r="Y16" s="2">
        <f t="shared" si="11"/>
        <v>6.8027888446215137</v>
      </c>
      <c r="Z16" s="2">
        <f>VLOOKUP(A16,[2]TDSheet!$A$1:$Y$65536,25,0)</f>
        <v>74</v>
      </c>
      <c r="AA16" s="2">
        <f>VLOOKUP(A16,[2]TDSheet!$A$1:$Z$65536,26,0)</f>
        <v>83.2</v>
      </c>
      <c r="AB16" s="2">
        <f>VLOOKUP(A16,[2]TDSheet!$A$1:$P$65536,16,0)</f>
        <v>91.4</v>
      </c>
      <c r="AD16" s="2">
        <f t="shared" si="12"/>
        <v>122.49000000000002</v>
      </c>
      <c r="AE16" s="2">
        <f t="shared" si="13"/>
        <v>0</v>
      </c>
      <c r="AF16" s="2">
        <f t="shared" si="14"/>
        <v>157.5</v>
      </c>
    </row>
    <row r="17" spans="1:32" ht="11.1" customHeight="1" x14ac:dyDescent="0.2">
      <c r="A17" s="8" t="s">
        <v>21</v>
      </c>
      <c r="B17" s="8" t="s">
        <v>16</v>
      </c>
      <c r="C17" s="8"/>
      <c r="D17" s="9">
        <v>51</v>
      </c>
      <c r="E17" s="9"/>
      <c r="F17" s="9"/>
      <c r="G17" s="9"/>
      <c r="H17" s="21">
        <f>VLOOKUP(A17,[2]TDSheet!$A$1:$H$65536,8,0)</f>
        <v>0</v>
      </c>
      <c r="I17" s="2" t="e">
        <f>VLOOKUP(A17,[2]TDSheet!$A$1:$I$65536,9,0)</f>
        <v>#N/A</v>
      </c>
      <c r="J17" s="2">
        <f>VLOOKUP(A17,[3]Донецк!$A$1:$E$65536,4,0)</f>
        <v>2</v>
      </c>
      <c r="K17" s="2">
        <f t="shared" si="5"/>
        <v>-2</v>
      </c>
      <c r="L17" s="2">
        <f t="shared" si="6"/>
        <v>0</v>
      </c>
      <c r="P17" s="2">
        <f t="shared" si="7"/>
        <v>0</v>
      </c>
      <c r="Q17" s="22"/>
      <c r="R17" s="39">
        <f t="shared" si="8"/>
        <v>0</v>
      </c>
      <c r="S17" s="52">
        <f t="shared" si="9"/>
        <v>0</v>
      </c>
      <c r="T17" s="22"/>
      <c r="U17" s="53"/>
      <c r="V17" s="43"/>
      <c r="X17" s="2" t="e">
        <f t="shared" si="10"/>
        <v>#DIV/0!</v>
      </c>
      <c r="Y17" s="2" t="e">
        <f t="shared" si="11"/>
        <v>#DIV/0!</v>
      </c>
      <c r="Z17" s="2">
        <f>VLOOKUP(A17,[2]TDSheet!$A$1:$Y$65536,25,0)</f>
        <v>0</v>
      </c>
      <c r="AA17" s="2">
        <f>VLOOKUP(A17,[2]TDSheet!$A$1:$Z$65536,26,0)</f>
        <v>0</v>
      </c>
      <c r="AB17" s="2">
        <f>VLOOKUP(A17,[2]TDSheet!$A$1:$P$65536,16,0)</f>
        <v>0</v>
      </c>
      <c r="AD17" s="2">
        <f t="shared" si="12"/>
        <v>0</v>
      </c>
      <c r="AE17" s="2">
        <f t="shared" si="13"/>
        <v>0</v>
      </c>
      <c r="AF17" s="2">
        <f t="shared" si="14"/>
        <v>0</v>
      </c>
    </row>
    <row r="18" spans="1:32" ht="11.1" customHeight="1" x14ac:dyDescent="0.2">
      <c r="A18" s="8" t="s">
        <v>22</v>
      </c>
      <c r="B18" s="8" t="s">
        <v>16</v>
      </c>
      <c r="C18" s="8"/>
      <c r="D18" s="9">
        <v>12</v>
      </c>
      <c r="E18" s="9"/>
      <c r="F18" s="9">
        <v>-1</v>
      </c>
      <c r="G18" s="9"/>
      <c r="H18" s="21">
        <v>0</v>
      </c>
      <c r="I18" s="2">
        <f>VLOOKUP(A18,[2]TDSheet!$A$1:$I$65536,9,0)</f>
        <v>45</v>
      </c>
      <c r="K18" s="2">
        <f t="shared" si="5"/>
        <v>-1</v>
      </c>
      <c r="L18" s="2">
        <f t="shared" si="6"/>
        <v>-1</v>
      </c>
      <c r="P18" s="2">
        <f t="shared" si="7"/>
        <v>-0.2</v>
      </c>
      <c r="Q18" s="22"/>
      <c r="R18" s="39">
        <f t="shared" si="8"/>
        <v>0</v>
      </c>
      <c r="S18" s="52">
        <f t="shared" si="9"/>
        <v>0</v>
      </c>
      <c r="T18" s="22"/>
      <c r="U18" s="53"/>
      <c r="V18" s="43"/>
      <c r="X18" s="2">
        <f t="shared" si="10"/>
        <v>0</v>
      </c>
      <c r="Y18" s="2">
        <f t="shared" si="11"/>
        <v>0</v>
      </c>
      <c r="Z18" s="2">
        <f>VLOOKUP(A18,[2]TDSheet!$A$1:$Y$65536,25,0)</f>
        <v>-0.2</v>
      </c>
      <c r="AA18" s="2">
        <f>VLOOKUP(A18,[2]TDSheet!$A$1:$Z$65536,26,0)</f>
        <v>0</v>
      </c>
      <c r="AB18" s="2">
        <f>VLOOKUP(A18,[2]TDSheet!$A$1:$P$65536,16,0)</f>
        <v>-1</v>
      </c>
      <c r="AD18" s="2">
        <f t="shared" si="12"/>
        <v>0</v>
      </c>
      <c r="AE18" s="2">
        <f t="shared" si="13"/>
        <v>0</v>
      </c>
      <c r="AF18" s="2">
        <f t="shared" si="14"/>
        <v>0</v>
      </c>
    </row>
    <row r="19" spans="1:32" ht="11.1" customHeight="1" x14ac:dyDescent="0.2">
      <c r="A19" s="8" t="s">
        <v>23</v>
      </c>
      <c r="B19" s="8" t="s">
        <v>16</v>
      </c>
      <c r="C19" s="8"/>
      <c r="D19" s="9">
        <v>184.99600000000001</v>
      </c>
      <c r="E19" s="9">
        <v>273.00400000000002</v>
      </c>
      <c r="F19" s="9">
        <v>276</v>
      </c>
      <c r="G19" s="9">
        <v>45</v>
      </c>
      <c r="H19" s="21">
        <f>VLOOKUP(A19,[2]TDSheet!$A$1:$H$65536,8,0)</f>
        <v>0</v>
      </c>
      <c r="I19" s="2">
        <f>VLOOKUP(A19,[2]TDSheet!$A$1:$I$65536,9,0)</f>
        <v>50</v>
      </c>
      <c r="J19" s="2">
        <f>VLOOKUP(A19,[3]Донецк!$A$1:$E$65536,4,0)</f>
        <v>276</v>
      </c>
      <c r="K19" s="2">
        <f t="shared" si="5"/>
        <v>0</v>
      </c>
      <c r="L19" s="2">
        <f t="shared" si="6"/>
        <v>6</v>
      </c>
      <c r="M19" s="2">
        <f>VLOOKUP(A19,[4]TDSheet!$A$1:$V$65536,6,0)</f>
        <v>270</v>
      </c>
      <c r="P19" s="2">
        <f t="shared" si="7"/>
        <v>1.2</v>
      </c>
      <c r="Q19" s="22"/>
      <c r="R19" s="39">
        <f t="shared" si="8"/>
        <v>0</v>
      </c>
      <c r="S19" s="52">
        <f t="shared" si="9"/>
        <v>0</v>
      </c>
      <c r="T19" s="22"/>
      <c r="U19" s="53"/>
      <c r="V19" s="43"/>
      <c r="X19" s="2">
        <f t="shared" si="10"/>
        <v>37.5</v>
      </c>
      <c r="Y19" s="2">
        <f t="shared" si="11"/>
        <v>37.5</v>
      </c>
      <c r="Z19" s="2">
        <f>VLOOKUP(A19,[2]TDSheet!$A$1:$Y$65536,25,0)</f>
        <v>1</v>
      </c>
      <c r="AA19" s="2">
        <f>VLOOKUP(A19,[2]TDSheet!$A$1:$Z$65536,26,0)</f>
        <v>2.4</v>
      </c>
      <c r="AB19" s="2">
        <f>VLOOKUP(A19,[2]TDSheet!$A$1:$P$65536,16,0)</f>
        <v>3.6007999999999982</v>
      </c>
      <c r="AD19" s="2">
        <f t="shared" si="12"/>
        <v>0</v>
      </c>
      <c r="AE19" s="2">
        <f t="shared" si="13"/>
        <v>0</v>
      </c>
      <c r="AF19" s="2">
        <f t="shared" si="14"/>
        <v>0</v>
      </c>
    </row>
    <row r="20" spans="1:32" ht="21.95" customHeight="1" x14ac:dyDescent="0.2">
      <c r="A20" s="8" t="s">
        <v>24</v>
      </c>
      <c r="B20" s="8" t="s">
        <v>16</v>
      </c>
      <c r="C20" s="8"/>
      <c r="D20" s="9">
        <v>41</v>
      </c>
      <c r="E20" s="9">
        <v>360</v>
      </c>
      <c r="F20" s="9">
        <v>367</v>
      </c>
      <c r="G20" s="9"/>
      <c r="H20" s="33">
        <v>0.17</v>
      </c>
      <c r="I20" s="2" t="e">
        <f>VLOOKUP(A20,[2]TDSheet!$A$1:$I$65536,9,0)</f>
        <v>#N/A</v>
      </c>
      <c r="J20" s="2">
        <f>VLOOKUP(A20,[3]Донецк!$A$1:$E$65536,4,0)</f>
        <v>366</v>
      </c>
      <c r="K20" s="2">
        <f t="shared" si="5"/>
        <v>1</v>
      </c>
      <c r="L20" s="2">
        <f t="shared" si="6"/>
        <v>7</v>
      </c>
      <c r="M20" s="2">
        <f>VLOOKUP(A20,[4]TDSheet!$A$1:$V$65536,6,0)</f>
        <v>360</v>
      </c>
      <c r="P20" s="2">
        <f t="shared" si="7"/>
        <v>1.4</v>
      </c>
      <c r="Q20" s="22"/>
      <c r="R20" s="39">
        <v>200</v>
      </c>
      <c r="S20" s="52">
        <f t="shared" si="9"/>
        <v>100</v>
      </c>
      <c r="T20" s="22"/>
      <c r="U20" s="53">
        <v>100</v>
      </c>
      <c r="V20" s="44">
        <v>200</v>
      </c>
      <c r="W20" s="32">
        <v>200</v>
      </c>
      <c r="X20" s="2">
        <f t="shared" si="10"/>
        <v>142.85714285714286</v>
      </c>
      <c r="Y20" s="2">
        <f t="shared" si="11"/>
        <v>0</v>
      </c>
      <c r="Z20" s="2">
        <f>VLOOKUP(A20,[2]TDSheet!$A$1:$Y$65536,25,0)</f>
        <v>0</v>
      </c>
      <c r="AA20" s="2">
        <f>VLOOKUP(A20,[2]TDSheet!$A$1:$Z$65536,26,0)</f>
        <v>0</v>
      </c>
      <c r="AB20" s="2">
        <f>VLOOKUP(A20,[2]TDSheet!$A$1:$P$65536,16,0)</f>
        <v>1</v>
      </c>
      <c r="AC20" s="2" t="s">
        <v>191</v>
      </c>
      <c r="AD20" s="2">
        <f t="shared" si="12"/>
        <v>17</v>
      </c>
      <c r="AE20" s="2">
        <f t="shared" si="13"/>
        <v>0</v>
      </c>
      <c r="AF20" s="2">
        <f t="shared" si="14"/>
        <v>17</v>
      </c>
    </row>
    <row r="21" spans="1:32" ht="21.95" customHeight="1" x14ac:dyDescent="0.2">
      <c r="A21" s="8" t="s">
        <v>25</v>
      </c>
      <c r="B21" s="8" t="s">
        <v>16</v>
      </c>
      <c r="C21" s="8"/>
      <c r="D21" s="10"/>
      <c r="E21" s="9">
        <v>186</v>
      </c>
      <c r="F21" s="9">
        <v>186</v>
      </c>
      <c r="G21" s="9"/>
      <c r="H21" s="21">
        <f>VLOOKUP(A21,[2]TDSheet!$A$1:$H$65536,8,0)</f>
        <v>0</v>
      </c>
      <c r="I21" s="2" t="e">
        <f>VLOOKUP(A21,[2]TDSheet!$A$1:$I$65536,9,0)</f>
        <v>#N/A</v>
      </c>
      <c r="J21" s="2">
        <f>VLOOKUP(A21,[3]Донецк!$A$1:$E$65536,4,0)</f>
        <v>186</v>
      </c>
      <c r="K21" s="2">
        <f t="shared" si="5"/>
        <v>0</v>
      </c>
      <c r="L21" s="2">
        <f t="shared" si="6"/>
        <v>0</v>
      </c>
      <c r="M21" s="2">
        <f>VLOOKUP(A21,[4]TDSheet!$A$1:$V$65536,6,0)</f>
        <v>186</v>
      </c>
      <c r="P21" s="2">
        <f t="shared" si="7"/>
        <v>0</v>
      </c>
      <c r="Q21" s="22"/>
      <c r="R21" s="39">
        <f t="shared" si="8"/>
        <v>0</v>
      </c>
      <c r="S21" s="52">
        <f t="shared" si="9"/>
        <v>0</v>
      </c>
      <c r="T21" s="22"/>
      <c r="U21" s="53"/>
      <c r="V21" s="45"/>
      <c r="X21" s="2" t="e">
        <f t="shared" si="10"/>
        <v>#DIV/0!</v>
      </c>
      <c r="Y21" s="2" t="e">
        <f t="shared" si="11"/>
        <v>#DIV/0!</v>
      </c>
      <c r="Z21" s="2">
        <f>VLOOKUP(A21,[2]TDSheet!$A$1:$Y$65536,25,0)</f>
        <v>0</v>
      </c>
      <c r="AA21" s="2">
        <f>VLOOKUP(A21,[2]TDSheet!$A$1:$Z$65536,26,0)</f>
        <v>0</v>
      </c>
      <c r="AB21" s="2">
        <f>VLOOKUP(A21,[2]TDSheet!$A$1:$P$65536,16,0)</f>
        <v>0</v>
      </c>
      <c r="AD21" s="2">
        <f t="shared" si="12"/>
        <v>0</v>
      </c>
      <c r="AE21" s="2">
        <f t="shared" si="13"/>
        <v>0</v>
      </c>
      <c r="AF21" s="2">
        <f t="shared" si="14"/>
        <v>0</v>
      </c>
    </row>
    <row r="22" spans="1:32" ht="11.1" customHeight="1" x14ac:dyDescent="0.2">
      <c r="A22" s="8" t="s">
        <v>26</v>
      </c>
      <c r="B22" s="8" t="s">
        <v>16</v>
      </c>
      <c r="C22" s="8"/>
      <c r="D22" s="9">
        <v>30</v>
      </c>
      <c r="E22" s="9">
        <v>216</v>
      </c>
      <c r="F22" s="9">
        <v>220</v>
      </c>
      <c r="G22" s="9">
        <v>23</v>
      </c>
      <c r="H22" s="21">
        <f>VLOOKUP(A22,[2]TDSheet!$A$1:$H$65536,8,0)</f>
        <v>0</v>
      </c>
      <c r="I22" s="2" t="e">
        <f>VLOOKUP(A22,[2]TDSheet!$A$1:$I$65536,9,0)</f>
        <v>#N/A</v>
      </c>
      <c r="J22" s="2">
        <f>VLOOKUP(A22,[3]Донецк!$A$1:$E$65536,4,0)</f>
        <v>220</v>
      </c>
      <c r="K22" s="2">
        <f t="shared" si="5"/>
        <v>0</v>
      </c>
      <c r="L22" s="2">
        <f t="shared" si="6"/>
        <v>4</v>
      </c>
      <c r="M22" s="2">
        <f>VLOOKUP(A22,[4]TDSheet!$A$1:$V$65536,6,0)</f>
        <v>216</v>
      </c>
      <c r="P22" s="2">
        <f t="shared" si="7"/>
        <v>0.8</v>
      </c>
      <c r="Q22" s="22"/>
      <c r="R22" s="39">
        <f t="shared" si="8"/>
        <v>0</v>
      </c>
      <c r="S22" s="52">
        <f t="shared" si="9"/>
        <v>0</v>
      </c>
      <c r="T22" s="22"/>
      <c r="U22" s="53"/>
      <c r="V22" s="43"/>
      <c r="X22" s="2">
        <f t="shared" si="10"/>
        <v>28.75</v>
      </c>
      <c r="Y22" s="2">
        <f t="shared" si="11"/>
        <v>28.75</v>
      </c>
      <c r="Z22" s="2">
        <f>VLOOKUP(A22,[2]TDSheet!$A$1:$Y$65536,25,0)</f>
        <v>0</v>
      </c>
      <c r="AA22" s="2">
        <f>VLOOKUP(A22,[2]TDSheet!$A$1:$Z$65536,26,0)</f>
        <v>0</v>
      </c>
      <c r="AB22" s="2">
        <f>VLOOKUP(A22,[2]TDSheet!$A$1:$P$65536,16,0)</f>
        <v>0</v>
      </c>
      <c r="AD22" s="2">
        <f t="shared" si="12"/>
        <v>0</v>
      </c>
      <c r="AE22" s="2">
        <f t="shared" si="13"/>
        <v>0</v>
      </c>
      <c r="AF22" s="2">
        <f t="shared" si="14"/>
        <v>0</v>
      </c>
    </row>
    <row r="23" spans="1:32" ht="11.1" customHeight="1" x14ac:dyDescent="0.2">
      <c r="A23" s="8" t="s">
        <v>27</v>
      </c>
      <c r="B23" s="8" t="s">
        <v>16</v>
      </c>
      <c r="C23" s="8"/>
      <c r="D23" s="9">
        <v>41</v>
      </c>
      <c r="E23" s="9">
        <v>12</v>
      </c>
      <c r="F23" s="9">
        <v>10</v>
      </c>
      <c r="G23" s="9">
        <v>41</v>
      </c>
      <c r="H23" s="21">
        <f>VLOOKUP(A23,[2]TDSheet!$A$1:$H$65536,8,0)</f>
        <v>0.5</v>
      </c>
      <c r="I23" s="2">
        <f>VLOOKUP(A23,[2]TDSheet!$A$1:$I$65536,9,0)</f>
        <v>60</v>
      </c>
      <c r="J23" s="2">
        <f>VLOOKUP(A23,[3]Донецк!$A$1:$E$65536,4,0)</f>
        <v>10</v>
      </c>
      <c r="K23" s="2">
        <f t="shared" si="5"/>
        <v>0</v>
      </c>
      <c r="L23" s="2">
        <f t="shared" si="6"/>
        <v>10</v>
      </c>
      <c r="P23" s="2">
        <f t="shared" si="7"/>
        <v>2</v>
      </c>
      <c r="Q23" s="22"/>
      <c r="R23" s="39">
        <f t="shared" si="8"/>
        <v>0</v>
      </c>
      <c r="S23" s="52">
        <f t="shared" si="9"/>
        <v>0</v>
      </c>
      <c r="T23" s="22"/>
      <c r="U23" s="53"/>
      <c r="V23" s="43"/>
      <c r="X23" s="2">
        <f t="shared" si="10"/>
        <v>20.5</v>
      </c>
      <c r="Y23" s="2">
        <f t="shared" si="11"/>
        <v>20.5</v>
      </c>
      <c r="Z23" s="2">
        <f>VLOOKUP(A23,[2]TDSheet!$A$1:$Y$65536,25,0)</f>
        <v>8.6</v>
      </c>
      <c r="AA23" s="2">
        <f>VLOOKUP(A23,[2]TDSheet!$A$1:$Z$65536,26,0)</f>
        <v>3.2</v>
      </c>
      <c r="AB23" s="2">
        <f>VLOOKUP(A23,[2]TDSheet!$A$1:$P$65536,16,0)</f>
        <v>2.8</v>
      </c>
      <c r="AC23" s="26" t="str">
        <f>VLOOKUP(A23,[2]TDSheet!$A$1:$AA$65536,27,0)</f>
        <v>необходимо увеличить продажи</v>
      </c>
      <c r="AD23" s="2">
        <f t="shared" si="12"/>
        <v>0</v>
      </c>
      <c r="AE23" s="2">
        <f t="shared" si="13"/>
        <v>0</v>
      </c>
      <c r="AF23" s="2">
        <f t="shared" si="14"/>
        <v>0</v>
      </c>
    </row>
    <row r="24" spans="1:32" ht="11.1" customHeight="1" x14ac:dyDescent="0.2">
      <c r="A24" s="8" t="s">
        <v>28</v>
      </c>
      <c r="B24" s="8" t="s">
        <v>16</v>
      </c>
      <c r="C24" s="8"/>
      <c r="D24" s="9">
        <v>36</v>
      </c>
      <c r="E24" s="9">
        <v>600</v>
      </c>
      <c r="F24" s="9">
        <v>602</v>
      </c>
      <c r="G24" s="9">
        <v>32</v>
      </c>
      <c r="H24" s="21">
        <f>VLOOKUP(A24,[2]TDSheet!$A$1:$H$65536,8,0)</f>
        <v>0</v>
      </c>
      <c r="I24" s="2">
        <f>VLOOKUP(A24,[2]TDSheet!$A$1:$I$65536,9,0)</f>
        <v>55</v>
      </c>
      <c r="J24" s="2">
        <f>VLOOKUP(A24,[3]Донецк!$A$1:$E$65536,4,0)</f>
        <v>602</v>
      </c>
      <c r="K24" s="2">
        <f t="shared" si="5"/>
        <v>0</v>
      </c>
      <c r="L24" s="2">
        <f t="shared" si="6"/>
        <v>2</v>
      </c>
      <c r="M24" s="2">
        <f>VLOOKUP(A24,[4]TDSheet!$A$1:$V$65536,6,0)</f>
        <v>600</v>
      </c>
      <c r="P24" s="2">
        <f t="shared" si="7"/>
        <v>0.4</v>
      </c>
      <c r="Q24" s="22"/>
      <c r="R24" s="39">
        <f t="shared" si="8"/>
        <v>0</v>
      </c>
      <c r="S24" s="52">
        <f t="shared" si="9"/>
        <v>0</v>
      </c>
      <c r="T24" s="22"/>
      <c r="U24" s="53"/>
      <c r="V24" s="43"/>
      <c r="X24" s="2">
        <f t="shared" si="10"/>
        <v>80</v>
      </c>
      <c r="Y24" s="2">
        <f t="shared" si="11"/>
        <v>80</v>
      </c>
      <c r="Z24" s="2">
        <f>VLOOKUP(A24,[2]TDSheet!$A$1:$Y$65536,25,0)</f>
        <v>0</v>
      </c>
      <c r="AA24" s="2">
        <f>VLOOKUP(A24,[2]TDSheet!$A$1:$Z$65536,26,0)</f>
        <v>0</v>
      </c>
      <c r="AB24" s="2">
        <f>VLOOKUP(A24,[2]TDSheet!$A$1:$P$65536,16,0)</f>
        <v>1</v>
      </c>
      <c r="AD24" s="2">
        <f t="shared" si="12"/>
        <v>0</v>
      </c>
      <c r="AE24" s="2">
        <f t="shared" si="13"/>
        <v>0</v>
      </c>
      <c r="AF24" s="2">
        <f t="shared" si="14"/>
        <v>0</v>
      </c>
    </row>
    <row r="25" spans="1:32" ht="11.1" customHeight="1" x14ac:dyDescent="0.2">
      <c r="A25" s="8" t="s">
        <v>29</v>
      </c>
      <c r="B25" s="8" t="s">
        <v>16</v>
      </c>
      <c r="C25" s="8"/>
      <c r="D25" s="10"/>
      <c r="E25" s="9">
        <v>420</v>
      </c>
      <c r="F25" s="9">
        <v>420</v>
      </c>
      <c r="G25" s="9"/>
      <c r="H25" s="21">
        <f>VLOOKUP(A25,[2]TDSheet!$A$1:$H$65536,8,0)</f>
        <v>0</v>
      </c>
      <c r="I25" s="2">
        <f>VLOOKUP(A25,[2]TDSheet!$A$1:$I$65536,9,0)</f>
        <v>55</v>
      </c>
      <c r="J25" s="2">
        <f>VLOOKUP(A25,[3]Донецк!$A$1:$E$65536,4,0)</f>
        <v>420</v>
      </c>
      <c r="K25" s="2">
        <f t="shared" si="5"/>
        <v>0</v>
      </c>
      <c r="L25" s="2">
        <f t="shared" si="6"/>
        <v>0</v>
      </c>
      <c r="M25" s="2">
        <f>VLOOKUP(A25,[4]TDSheet!$A$1:$V$65536,6,0)</f>
        <v>420</v>
      </c>
      <c r="P25" s="2">
        <f t="shared" si="7"/>
        <v>0</v>
      </c>
      <c r="Q25" s="22"/>
      <c r="R25" s="39">
        <f t="shared" si="8"/>
        <v>0</v>
      </c>
      <c r="S25" s="52">
        <f t="shared" si="9"/>
        <v>0</v>
      </c>
      <c r="T25" s="22"/>
      <c r="U25" s="53"/>
      <c r="V25" s="43"/>
      <c r="X25" s="2" t="e">
        <f t="shared" si="10"/>
        <v>#DIV/0!</v>
      </c>
      <c r="Y25" s="2" t="e">
        <f t="shared" si="11"/>
        <v>#DIV/0!</v>
      </c>
      <c r="Z25" s="2">
        <f>VLOOKUP(A25,[2]TDSheet!$A$1:$Y$65536,25,0)</f>
        <v>0</v>
      </c>
      <c r="AA25" s="2">
        <f>VLOOKUP(A25,[2]TDSheet!$A$1:$Z$65536,26,0)</f>
        <v>0</v>
      </c>
      <c r="AB25" s="2">
        <f>VLOOKUP(A25,[2]TDSheet!$A$1:$P$65536,16,0)</f>
        <v>0</v>
      </c>
      <c r="AD25" s="2">
        <f t="shared" si="12"/>
        <v>0</v>
      </c>
      <c r="AE25" s="2">
        <f t="shared" si="13"/>
        <v>0</v>
      </c>
      <c r="AF25" s="2">
        <f t="shared" si="14"/>
        <v>0</v>
      </c>
    </row>
    <row r="26" spans="1:32" ht="11.1" customHeight="1" x14ac:dyDescent="0.2">
      <c r="A26" s="8" t="s">
        <v>30</v>
      </c>
      <c r="B26" s="8" t="s">
        <v>16</v>
      </c>
      <c r="C26" s="8"/>
      <c r="D26" s="9">
        <v>39</v>
      </c>
      <c r="E26" s="9">
        <v>444</v>
      </c>
      <c r="F26" s="9">
        <v>430</v>
      </c>
      <c r="G26" s="9">
        <v>38</v>
      </c>
      <c r="H26" s="21">
        <f>VLOOKUP(A26,[2]TDSheet!$A$1:$H$65536,8,0)</f>
        <v>0.3</v>
      </c>
      <c r="I26" s="2">
        <f>VLOOKUP(A26,[2]TDSheet!$A$1:$I$65536,9,0)</f>
        <v>40</v>
      </c>
      <c r="J26" s="2">
        <f>VLOOKUP(A26,[3]Донецк!$A$1:$E$65536,4,0)</f>
        <v>433</v>
      </c>
      <c r="K26" s="2">
        <f t="shared" si="5"/>
        <v>-3</v>
      </c>
      <c r="L26" s="2">
        <f t="shared" si="6"/>
        <v>28</v>
      </c>
      <c r="M26" s="2">
        <f>VLOOKUP(A26,[4]TDSheet!$A$1:$V$65536,6,0)</f>
        <v>402</v>
      </c>
      <c r="P26" s="2">
        <f t="shared" si="7"/>
        <v>5.6</v>
      </c>
      <c r="Q26" s="22">
        <f>13*P26-G26</f>
        <v>34.799999999999997</v>
      </c>
      <c r="R26" s="39">
        <f t="shared" si="8"/>
        <v>34.799999999999997</v>
      </c>
      <c r="S26" s="52">
        <f t="shared" si="9"/>
        <v>34.799999999999997</v>
      </c>
      <c r="T26" s="22"/>
      <c r="U26" s="53"/>
      <c r="V26" s="43">
        <v>35</v>
      </c>
      <c r="X26" s="2">
        <f t="shared" si="10"/>
        <v>13</v>
      </c>
      <c r="Y26" s="2">
        <f t="shared" si="11"/>
        <v>6.7857142857142865</v>
      </c>
      <c r="Z26" s="2">
        <f>VLOOKUP(A26,[2]TDSheet!$A$1:$Y$65536,25,0)</f>
        <v>2.4</v>
      </c>
      <c r="AA26" s="2">
        <f>VLOOKUP(A26,[2]TDSheet!$A$1:$Z$65536,26,0)</f>
        <v>4.4000000000000004</v>
      </c>
      <c r="AB26" s="2">
        <f>VLOOKUP(A26,[2]TDSheet!$A$1:$P$65536,16,0)</f>
        <v>5</v>
      </c>
      <c r="AD26" s="2">
        <f t="shared" si="12"/>
        <v>10.44</v>
      </c>
      <c r="AE26" s="2">
        <f t="shared" si="13"/>
        <v>0</v>
      </c>
      <c r="AF26" s="2">
        <f t="shared" si="14"/>
        <v>0</v>
      </c>
    </row>
    <row r="27" spans="1:32" ht="11.1" customHeight="1" x14ac:dyDescent="0.2">
      <c r="A27" s="8" t="s">
        <v>31</v>
      </c>
      <c r="B27" s="8" t="s">
        <v>16</v>
      </c>
      <c r="C27" s="8"/>
      <c r="D27" s="10"/>
      <c r="E27" s="9">
        <v>750</v>
      </c>
      <c r="F27" s="9">
        <v>750</v>
      </c>
      <c r="G27" s="9"/>
      <c r="H27" s="21">
        <f>VLOOKUP(A27,[2]TDSheet!$A$1:$H$65536,8,0)</f>
        <v>0</v>
      </c>
      <c r="I27" s="2">
        <f>VLOOKUP(A27,[2]TDSheet!$A$1:$I$65536,9,0)</f>
        <v>50</v>
      </c>
      <c r="J27" s="2">
        <f>VLOOKUP(A27,[3]Донецк!$A$1:$E$65536,4,0)</f>
        <v>750</v>
      </c>
      <c r="K27" s="2">
        <f t="shared" si="5"/>
        <v>0</v>
      </c>
      <c r="L27" s="2">
        <f t="shared" si="6"/>
        <v>0</v>
      </c>
      <c r="M27" s="2">
        <f>VLOOKUP(A27,[4]TDSheet!$A$1:$V$65536,6,0)</f>
        <v>750</v>
      </c>
      <c r="P27" s="2">
        <f t="shared" si="7"/>
        <v>0</v>
      </c>
      <c r="Q27" s="22"/>
      <c r="R27" s="39">
        <f t="shared" si="8"/>
        <v>0</v>
      </c>
      <c r="S27" s="52">
        <f t="shared" si="9"/>
        <v>0</v>
      </c>
      <c r="T27" s="22"/>
      <c r="U27" s="53"/>
      <c r="V27" s="43"/>
      <c r="X27" s="2" t="e">
        <f t="shared" si="10"/>
        <v>#DIV/0!</v>
      </c>
      <c r="Y27" s="2" t="e">
        <f t="shared" si="11"/>
        <v>#DIV/0!</v>
      </c>
      <c r="Z27" s="2">
        <f>VLOOKUP(A27,[2]TDSheet!$A$1:$Y$65536,25,0)</f>
        <v>0</v>
      </c>
      <c r="AA27" s="2">
        <f>VLOOKUP(A27,[2]TDSheet!$A$1:$Z$65536,26,0)</f>
        <v>0</v>
      </c>
      <c r="AB27" s="2">
        <f>VLOOKUP(A27,[2]TDSheet!$A$1:$P$65536,16,0)</f>
        <v>0</v>
      </c>
      <c r="AD27" s="2">
        <f t="shared" si="12"/>
        <v>0</v>
      </c>
      <c r="AE27" s="2">
        <f t="shared" si="13"/>
        <v>0</v>
      </c>
      <c r="AF27" s="2">
        <f t="shared" si="14"/>
        <v>0</v>
      </c>
    </row>
    <row r="28" spans="1:32" ht="11.1" customHeight="1" x14ac:dyDescent="0.2">
      <c r="A28" s="8" t="s">
        <v>32</v>
      </c>
      <c r="B28" s="8" t="s">
        <v>16</v>
      </c>
      <c r="C28" s="8"/>
      <c r="D28" s="9">
        <v>17</v>
      </c>
      <c r="E28" s="9">
        <v>11</v>
      </c>
      <c r="F28" s="9">
        <v>2</v>
      </c>
      <c r="G28" s="9">
        <v>26</v>
      </c>
      <c r="H28" s="21">
        <f>VLOOKUP(A28,[2]TDSheet!$A$1:$H$65536,8,0)</f>
        <v>0</v>
      </c>
      <c r="I28" s="2" t="e">
        <f>VLOOKUP(A28,[2]TDSheet!$A$1:$I$65536,9,0)</f>
        <v>#N/A</v>
      </c>
      <c r="J28" s="2">
        <f>VLOOKUP(A28,[3]Донецк!$A$1:$E$65536,4,0)</f>
        <v>2</v>
      </c>
      <c r="K28" s="2">
        <f t="shared" si="5"/>
        <v>0</v>
      </c>
      <c r="L28" s="2">
        <f t="shared" si="6"/>
        <v>2</v>
      </c>
      <c r="P28" s="2">
        <f t="shared" si="7"/>
        <v>0.4</v>
      </c>
      <c r="Q28" s="22"/>
      <c r="R28" s="39">
        <f t="shared" si="8"/>
        <v>0</v>
      </c>
      <c r="S28" s="52">
        <f t="shared" si="9"/>
        <v>0</v>
      </c>
      <c r="T28" s="22"/>
      <c r="U28" s="53"/>
      <c r="V28" s="43"/>
      <c r="X28" s="2">
        <f t="shared" si="10"/>
        <v>65</v>
      </c>
      <c r="Y28" s="2">
        <f t="shared" si="11"/>
        <v>65</v>
      </c>
      <c r="Z28" s="2">
        <f>VLOOKUP(A28,[2]TDSheet!$A$1:$Y$65536,25,0)</f>
        <v>0</v>
      </c>
      <c r="AA28" s="2">
        <f>VLOOKUP(A28,[2]TDSheet!$A$1:$Z$65536,26,0)</f>
        <v>0</v>
      </c>
      <c r="AB28" s="2">
        <f>VLOOKUP(A28,[2]TDSheet!$A$1:$P$65536,16,0)</f>
        <v>0.6</v>
      </c>
      <c r="AD28" s="2">
        <f t="shared" si="12"/>
        <v>0</v>
      </c>
      <c r="AE28" s="2">
        <f t="shared" si="13"/>
        <v>0</v>
      </c>
      <c r="AF28" s="2">
        <f t="shared" si="14"/>
        <v>0</v>
      </c>
    </row>
    <row r="29" spans="1:32" ht="11.1" customHeight="1" x14ac:dyDescent="0.2">
      <c r="A29" s="8" t="s">
        <v>33</v>
      </c>
      <c r="B29" s="8" t="s">
        <v>16</v>
      </c>
      <c r="C29" s="8"/>
      <c r="D29" s="9">
        <v>93</v>
      </c>
      <c r="E29" s="9"/>
      <c r="F29" s="9">
        <v>3</v>
      </c>
      <c r="G29" s="9">
        <v>77</v>
      </c>
      <c r="H29" s="21">
        <f>VLOOKUP(A29,[2]TDSheet!$A$1:$H$65536,8,0)</f>
        <v>0</v>
      </c>
      <c r="I29" s="2" t="e">
        <f>VLOOKUP(A29,[2]TDSheet!$A$1:$I$65536,9,0)</f>
        <v>#N/A</v>
      </c>
      <c r="J29" s="2">
        <f>VLOOKUP(A29,[3]Донецк!$A$1:$E$65536,4,0)</f>
        <v>3</v>
      </c>
      <c r="K29" s="2">
        <f t="shared" si="5"/>
        <v>0</v>
      </c>
      <c r="L29" s="2">
        <f t="shared" si="6"/>
        <v>3</v>
      </c>
      <c r="P29" s="2">
        <f t="shared" si="7"/>
        <v>0.6</v>
      </c>
      <c r="Q29" s="22"/>
      <c r="R29" s="39">
        <f t="shared" si="8"/>
        <v>0</v>
      </c>
      <c r="S29" s="52">
        <f t="shared" si="9"/>
        <v>0</v>
      </c>
      <c r="T29" s="22"/>
      <c r="U29" s="53"/>
      <c r="V29" s="43"/>
      <c r="X29" s="2">
        <f t="shared" si="10"/>
        <v>128.33333333333334</v>
      </c>
      <c r="Y29" s="2">
        <f t="shared" si="11"/>
        <v>128.33333333333334</v>
      </c>
      <c r="Z29" s="2">
        <f>VLOOKUP(A29,[2]TDSheet!$A$1:$Y$65536,25,0)</f>
        <v>0</v>
      </c>
      <c r="AA29" s="2">
        <f>VLOOKUP(A29,[2]TDSheet!$A$1:$Z$65536,26,0)</f>
        <v>0</v>
      </c>
      <c r="AB29" s="2">
        <f>VLOOKUP(A29,[2]TDSheet!$A$1:$P$65536,16,0)</f>
        <v>0</v>
      </c>
      <c r="AD29" s="2">
        <f t="shared" si="12"/>
        <v>0</v>
      </c>
      <c r="AE29" s="2">
        <f t="shared" si="13"/>
        <v>0</v>
      </c>
      <c r="AF29" s="2">
        <f t="shared" si="14"/>
        <v>0</v>
      </c>
    </row>
    <row r="30" spans="1:32" ht="11.1" customHeight="1" x14ac:dyDescent="0.2">
      <c r="A30" s="8" t="s">
        <v>34</v>
      </c>
      <c r="B30" s="8" t="s">
        <v>16</v>
      </c>
      <c r="C30" s="8"/>
      <c r="D30" s="9">
        <v>30</v>
      </c>
      <c r="E30" s="9"/>
      <c r="F30" s="9">
        <v>6</v>
      </c>
      <c r="G30" s="9">
        <v>21</v>
      </c>
      <c r="H30" s="21">
        <f>VLOOKUP(A30,[2]TDSheet!$A$1:$H$65536,8,0)</f>
        <v>0</v>
      </c>
      <c r="I30" s="2" t="e">
        <f>VLOOKUP(A30,[2]TDSheet!$A$1:$I$65536,9,0)</f>
        <v>#N/A</v>
      </c>
      <c r="J30" s="2">
        <f>VLOOKUP(A30,[3]Донецк!$A$1:$E$65536,4,0)</f>
        <v>6</v>
      </c>
      <c r="K30" s="2">
        <f t="shared" si="5"/>
        <v>0</v>
      </c>
      <c r="L30" s="2">
        <f t="shared" si="6"/>
        <v>6</v>
      </c>
      <c r="P30" s="2">
        <f t="shared" si="7"/>
        <v>1.2</v>
      </c>
      <c r="Q30" s="22"/>
      <c r="R30" s="39">
        <f t="shared" si="8"/>
        <v>0</v>
      </c>
      <c r="S30" s="52">
        <f t="shared" si="9"/>
        <v>0</v>
      </c>
      <c r="T30" s="22"/>
      <c r="U30" s="53"/>
      <c r="V30" s="43"/>
      <c r="X30" s="2">
        <f t="shared" si="10"/>
        <v>17.5</v>
      </c>
      <c r="Y30" s="2">
        <f t="shared" si="11"/>
        <v>17.5</v>
      </c>
      <c r="Z30" s="2">
        <f>VLOOKUP(A30,[2]TDSheet!$A$1:$Y$65536,25,0)</f>
        <v>0</v>
      </c>
      <c r="AA30" s="2">
        <f>VLOOKUP(A30,[2]TDSheet!$A$1:$Z$65536,26,0)</f>
        <v>0</v>
      </c>
      <c r="AB30" s="2">
        <f>VLOOKUP(A30,[2]TDSheet!$A$1:$P$65536,16,0)</f>
        <v>0.2</v>
      </c>
      <c r="AD30" s="2">
        <f t="shared" si="12"/>
        <v>0</v>
      </c>
      <c r="AE30" s="2">
        <f t="shared" si="13"/>
        <v>0</v>
      </c>
      <c r="AF30" s="2">
        <f t="shared" si="14"/>
        <v>0</v>
      </c>
    </row>
    <row r="31" spans="1:32" ht="11.1" customHeight="1" x14ac:dyDescent="0.2">
      <c r="A31" s="8" t="s">
        <v>35</v>
      </c>
      <c r="B31" s="8" t="s">
        <v>16</v>
      </c>
      <c r="C31" s="8"/>
      <c r="D31" s="9">
        <v>59</v>
      </c>
      <c r="E31" s="9">
        <v>3</v>
      </c>
      <c r="F31" s="9">
        <v>32</v>
      </c>
      <c r="G31" s="9"/>
      <c r="H31" s="33">
        <v>0.17</v>
      </c>
      <c r="I31" s="2" t="e">
        <f>VLOOKUP(A31,[2]TDSheet!$A$1:$I$65536,9,0)</f>
        <v>#N/A</v>
      </c>
      <c r="J31" s="2">
        <f>VLOOKUP(A31,[3]Донецк!$A$1:$E$65536,4,0)</f>
        <v>45</v>
      </c>
      <c r="K31" s="2">
        <f t="shared" si="5"/>
        <v>-13</v>
      </c>
      <c r="L31" s="2">
        <f t="shared" si="6"/>
        <v>32</v>
      </c>
      <c r="P31" s="2">
        <f t="shared" si="7"/>
        <v>6.4</v>
      </c>
      <c r="Q31" s="22"/>
      <c r="R31" s="39">
        <v>200</v>
      </c>
      <c r="S31" s="52">
        <f t="shared" si="9"/>
        <v>100</v>
      </c>
      <c r="T31" s="22"/>
      <c r="U31" s="53">
        <v>100</v>
      </c>
      <c r="V31" s="44">
        <v>200</v>
      </c>
      <c r="W31" s="32">
        <v>200</v>
      </c>
      <c r="X31" s="2">
        <f t="shared" si="10"/>
        <v>31.25</v>
      </c>
      <c r="Y31" s="2">
        <f t="shared" si="11"/>
        <v>0</v>
      </c>
      <c r="Z31" s="2">
        <f>VLOOKUP(A31,[2]TDSheet!$A$1:$Y$65536,25,0)</f>
        <v>0</v>
      </c>
      <c r="AA31" s="2">
        <f>VLOOKUP(A31,[2]TDSheet!$A$1:$Z$65536,26,0)</f>
        <v>0</v>
      </c>
      <c r="AB31" s="2">
        <f>VLOOKUP(A31,[2]TDSheet!$A$1:$P$65536,16,0)</f>
        <v>7.4</v>
      </c>
      <c r="AC31" s="2" t="s">
        <v>191</v>
      </c>
      <c r="AD31" s="2">
        <f t="shared" si="12"/>
        <v>17</v>
      </c>
      <c r="AE31" s="2">
        <f t="shared" si="13"/>
        <v>0</v>
      </c>
      <c r="AF31" s="2">
        <f t="shared" si="14"/>
        <v>17</v>
      </c>
    </row>
    <row r="32" spans="1:32" ht="11.1" customHeight="1" x14ac:dyDescent="0.2">
      <c r="A32" s="8" t="s">
        <v>36</v>
      </c>
      <c r="B32" s="8" t="s">
        <v>16</v>
      </c>
      <c r="C32" s="8"/>
      <c r="D32" s="9">
        <v>48</v>
      </c>
      <c r="E32" s="9">
        <v>240</v>
      </c>
      <c r="F32" s="9">
        <v>246</v>
      </c>
      <c r="G32" s="9">
        <v>18</v>
      </c>
      <c r="H32" s="21">
        <f>VLOOKUP(A32,[2]TDSheet!$A$1:$H$65536,8,0)</f>
        <v>0</v>
      </c>
      <c r="I32" s="2">
        <f>VLOOKUP(A32,[2]TDSheet!$A$1:$I$65536,9,0)</f>
        <v>40</v>
      </c>
      <c r="J32" s="2">
        <f>VLOOKUP(A32,[3]Донецк!$A$1:$E$65536,4,0)</f>
        <v>246</v>
      </c>
      <c r="K32" s="2">
        <f t="shared" si="5"/>
        <v>0</v>
      </c>
      <c r="L32" s="2">
        <f t="shared" si="6"/>
        <v>6</v>
      </c>
      <c r="M32" s="2">
        <f>VLOOKUP(A32,[4]TDSheet!$A$1:$V$65536,6,0)</f>
        <v>240</v>
      </c>
      <c r="P32" s="2">
        <f t="shared" si="7"/>
        <v>1.2</v>
      </c>
      <c r="Q32" s="22"/>
      <c r="R32" s="39">
        <f t="shared" si="8"/>
        <v>0</v>
      </c>
      <c r="S32" s="52">
        <f t="shared" si="9"/>
        <v>0</v>
      </c>
      <c r="T32" s="22"/>
      <c r="U32" s="53"/>
      <c r="V32" s="43"/>
      <c r="X32" s="2">
        <f t="shared" si="10"/>
        <v>15</v>
      </c>
      <c r="Y32" s="2">
        <f t="shared" si="11"/>
        <v>15</v>
      </c>
      <c r="Z32" s="2">
        <f>VLOOKUP(A32,[2]TDSheet!$A$1:$Y$65536,25,0)</f>
        <v>0</v>
      </c>
      <c r="AA32" s="2">
        <f>VLOOKUP(A32,[2]TDSheet!$A$1:$Z$65536,26,0)</f>
        <v>0</v>
      </c>
      <c r="AB32" s="2">
        <f>VLOOKUP(A32,[2]TDSheet!$A$1:$P$65536,16,0)</f>
        <v>0</v>
      </c>
      <c r="AD32" s="2">
        <f t="shared" si="12"/>
        <v>0</v>
      </c>
      <c r="AE32" s="2">
        <f t="shared" si="13"/>
        <v>0</v>
      </c>
      <c r="AF32" s="2">
        <f t="shared" si="14"/>
        <v>0</v>
      </c>
    </row>
    <row r="33" spans="1:32" ht="11.1" customHeight="1" x14ac:dyDescent="0.2">
      <c r="A33" s="23" t="s">
        <v>37</v>
      </c>
      <c r="B33" s="23" t="s">
        <v>16</v>
      </c>
      <c r="C33" s="23"/>
      <c r="D33" s="24">
        <v>24</v>
      </c>
      <c r="E33" s="24"/>
      <c r="F33" s="24">
        <v>7</v>
      </c>
      <c r="G33" s="24">
        <v>1</v>
      </c>
      <c r="H33" s="21">
        <v>0</v>
      </c>
      <c r="I33" s="2">
        <f>VLOOKUP(A33,[2]TDSheet!$A$1:$I$65536,9,0)</f>
        <v>40</v>
      </c>
      <c r="J33" s="2">
        <f>VLOOKUP(A33,[3]Донецк!$A$1:$E$65536,4,0)</f>
        <v>7</v>
      </c>
      <c r="K33" s="2">
        <f t="shared" si="5"/>
        <v>0</v>
      </c>
      <c r="L33" s="2">
        <f t="shared" si="6"/>
        <v>7</v>
      </c>
      <c r="P33" s="2">
        <f t="shared" si="7"/>
        <v>1.4</v>
      </c>
      <c r="Q33" s="22"/>
      <c r="R33" s="39">
        <f t="shared" si="8"/>
        <v>0</v>
      </c>
      <c r="S33" s="52">
        <f t="shared" si="9"/>
        <v>0</v>
      </c>
      <c r="T33" s="22"/>
      <c r="U33" s="53"/>
      <c r="V33" s="43"/>
      <c r="X33" s="2">
        <f t="shared" si="10"/>
        <v>0.7142857142857143</v>
      </c>
      <c r="Y33" s="2">
        <f t="shared" si="11"/>
        <v>0.7142857142857143</v>
      </c>
      <c r="Z33" s="2">
        <f>VLOOKUP(A33,[2]TDSheet!$A$1:$Y$65536,25,0)</f>
        <v>5.4</v>
      </c>
      <c r="AA33" s="2">
        <f>VLOOKUP(A33,[2]TDSheet!$A$1:$Z$65536,26,0)</f>
        <v>3.8</v>
      </c>
      <c r="AB33" s="2">
        <f>VLOOKUP(A33,[2]TDSheet!$A$1:$P$65536,16,0)</f>
        <v>7.4</v>
      </c>
      <c r="AC33" s="29" t="s">
        <v>185</v>
      </c>
      <c r="AD33" s="2">
        <f t="shared" si="12"/>
        <v>0</v>
      </c>
      <c r="AE33" s="2">
        <f t="shared" si="13"/>
        <v>0</v>
      </c>
      <c r="AF33" s="2">
        <f t="shared" si="14"/>
        <v>0</v>
      </c>
    </row>
    <row r="34" spans="1:32" ht="11.1" customHeight="1" x14ac:dyDescent="0.2">
      <c r="A34" s="8" t="s">
        <v>38</v>
      </c>
      <c r="B34" s="8" t="s">
        <v>16</v>
      </c>
      <c r="C34" s="8"/>
      <c r="D34" s="10"/>
      <c r="E34" s="9">
        <v>312</v>
      </c>
      <c r="F34" s="9">
        <v>8</v>
      </c>
      <c r="G34" s="9">
        <v>304</v>
      </c>
      <c r="H34" s="21">
        <v>0.35</v>
      </c>
      <c r="I34" s="2">
        <v>45</v>
      </c>
      <c r="J34" s="2">
        <f>VLOOKUP(A34,[3]Донецк!$A$1:$E$65536,4,0)</f>
        <v>8</v>
      </c>
      <c r="K34" s="2">
        <f t="shared" si="5"/>
        <v>0</v>
      </c>
      <c r="L34" s="2">
        <f t="shared" si="6"/>
        <v>8</v>
      </c>
      <c r="P34" s="2">
        <f t="shared" si="7"/>
        <v>1.6</v>
      </c>
      <c r="Q34" s="22"/>
      <c r="R34" s="39">
        <f t="shared" si="8"/>
        <v>0</v>
      </c>
      <c r="S34" s="52">
        <f t="shared" si="9"/>
        <v>0</v>
      </c>
      <c r="T34" s="22"/>
      <c r="U34" s="53"/>
      <c r="V34" s="43"/>
      <c r="X34" s="2">
        <f t="shared" si="10"/>
        <v>190</v>
      </c>
      <c r="Y34" s="2">
        <f t="shared" si="11"/>
        <v>190</v>
      </c>
      <c r="Z34" s="2">
        <v>0</v>
      </c>
      <c r="AA34" s="2">
        <v>0</v>
      </c>
      <c r="AB34" s="2">
        <v>0</v>
      </c>
      <c r="AD34" s="2">
        <f t="shared" si="12"/>
        <v>0</v>
      </c>
      <c r="AE34" s="2">
        <f t="shared" si="13"/>
        <v>0</v>
      </c>
      <c r="AF34" s="2">
        <f t="shared" si="14"/>
        <v>0</v>
      </c>
    </row>
    <row r="35" spans="1:32" ht="11.1" customHeight="1" x14ac:dyDescent="0.2">
      <c r="A35" s="23" t="s">
        <v>39</v>
      </c>
      <c r="B35" s="23" t="s">
        <v>16</v>
      </c>
      <c r="C35" s="23" t="str">
        <f>VLOOKUP(A35,[1]TDSheet!$A$1:$C$65536,3,0)</f>
        <v>бонус_Н</v>
      </c>
      <c r="D35" s="24">
        <v>202</v>
      </c>
      <c r="E35" s="24"/>
      <c r="F35" s="24">
        <v>67</v>
      </c>
      <c r="G35" s="24"/>
      <c r="H35" s="21">
        <v>0</v>
      </c>
      <c r="I35" s="2">
        <f>VLOOKUP(A35,[2]TDSheet!$A$1:$I$65536,9,0)</f>
        <v>45</v>
      </c>
      <c r="J35" s="2">
        <f>VLOOKUP(A35,[3]Донецк!$A$1:$E$65536,4,0)</f>
        <v>354</v>
      </c>
      <c r="K35" s="2">
        <f t="shared" si="5"/>
        <v>-287</v>
      </c>
      <c r="L35" s="2">
        <f t="shared" si="6"/>
        <v>67</v>
      </c>
      <c r="P35" s="2">
        <f t="shared" si="7"/>
        <v>13.4</v>
      </c>
      <c r="Q35" s="22"/>
      <c r="R35" s="39">
        <f t="shared" si="8"/>
        <v>0</v>
      </c>
      <c r="S35" s="52">
        <f t="shared" si="9"/>
        <v>0</v>
      </c>
      <c r="T35" s="22"/>
      <c r="U35" s="53"/>
      <c r="V35" s="43"/>
      <c r="X35" s="2">
        <f t="shared" si="10"/>
        <v>0</v>
      </c>
      <c r="Y35" s="2">
        <f t="shared" si="11"/>
        <v>0</v>
      </c>
      <c r="Z35" s="2">
        <f>VLOOKUP(A35,[2]TDSheet!$A$1:$Y$65536,25,0)</f>
        <v>26.240000000000009</v>
      </c>
      <c r="AA35" s="2">
        <f>VLOOKUP(A35,[2]TDSheet!$A$1:$Z$65536,26,0)</f>
        <v>0.4</v>
      </c>
      <c r="AB35" s="2">
        <f>VLOOKUP(A35,[2]TDSheet!$A$1:$P$65536,16,0)</f>
        <v>26.6</v>
      </c>
      <c r="AC35" s="29" t="s">
        <v>185</v>
      </c>
      <c r="AD35" s="2">
        <f t="shared" si="12"/>
        <v>0</v>
      </c>
      <c r="AE35" s="2">
        <f t="shared" si="13"/>
        <v>0</v>
      </c>
      <c r="AF35" s="2">
        <f t="shared" si="14"/>
        <v>0</v>
      </c>
    </row>
    <row r="36" spans="1:32" ht="11.1" customHeight="1" x14ac:dyDescent="0.2">
      <c r="A36" s="8" t="s">
        <v>40</v>
      </c>
      <c r="B36" s="8" t="s">
        <v>16</v>
      </c>
      <c r="C36" s="8"/>
      <c r="D36" s="10"/>
      <c r="E36" s="9">
        <v>372</v>
      </c>
      <c r="F36" s="9">
        <v>372</v>
      </c>
      <c r="G36" s="9"/>
      <c r="H36" s="21">
        <f>VLOOKUP(A36,[2]TDSheet!$A$1:$H$65536,8,0)</f>
        <v>0</v>
      </c>
      <c r="I36" s="2" t="e">
        <f>VLOOKUP(A36,[2]TDSheet!$A$1:$I$65536,9,0)</f>
        <v>#N/A</v>
      </c>
      <c r="J36" s="2">
        <f>VLOOKUP(A36,[3]Донецк!$A$1:$E$65536,4,0)</f>
        <v>372</v>
      </c>
      <c r="K36" s="2">
        <f t="shared" si="5"/>
        <v>0</v>
      </c>
      <c r="L36" s="2">
        <f t="shared" si="6"/>
        <v>0</v>
      </c>
      <c r="M36" s="2">
        <f>VLOOKUP(A36,[4]TDSheet!$A$1:$V$65536,6,0)</f>
        <v>372</v>
      </c>
      <c r="P36" s="2">
        <f t="shared" si="7"/>
        <v>0</v>
      </c>
      <c r="Q36" s="22"/>
      <c r="R36" s="39">
        <f t="shared" si="8"/>
        <v>0</v>
      </c>
      <c r="S36" s="52">
        <f t="shared" si="9"/>
        <v>0</v>
      </c>
      <c r="T36" s="22"/>
      <c r="U36" s="53"/>
      <c r="V36" s="43"/>
      <c r="X36" s="2" t="e">
        <f t="shared" si="10"/>
        <v>#DIV/0!</v>
      </c>
      <c r="Y36" s="2" t="e">
        <f t="shared" si="11"/>
        <v>#DIV/0!</v>
      </c>
      <c r="Z36" s="2">
        <f>VLOOKUP(A36,[2]TDSheet!$A$1:$Y$65536,25,0)</f>
        <v>0</v>
      </c>
      <c r="AA36" s="2">
        <f>VLOOKUP(A36,[2]TDSheet!$A$1:$Z$65536,26,0)</f>
        <v>0</v>
      </c>
      <c r="AB36" s="2">
        <f>VLOOKUP(A36,[2]TDSheet!$A$1:$P$65536,16,0)</f>
        <v>0</v>
      </c>
      <c r="AD36" s="2">
        <f t="shared" si="12"/>
        <v>0</v>
      </c>
      <c r="AE36" s="2">
        <f t="shared" si="13"/>
        <v>0</v>
      </c>
      <c r="AF36" s="2">
        <f t="shared" si="14"/>
        <v>0</v>
      </c>
    </row>
    <row r="37" spans="1:32" ht="11.1" customHeight="1" x14ac:dyDescent="0.2">
      <c r="A37" s="8" t="s">
        <v>41</v>
      </c>
      <c r="B37" s="8" t="s">
        <v>16</v>
      </c>
      <c r="C37" s="8"/>
      <c r="D37" s="9">
        <v>260</v>
      </c>
      <c r="E37" s="9"/>
      <c r="F37" s="9"/>
      <c r="G37" s="9">
        <v>243</v>
      </c>
      <c r="H37" s="21">
        <f>VLOOKUP(A37,[2]TDSheet!$A$1:$H$65536,8,0)</f>
        <v>0</v>
      </c>
      <c r="I37" s="2" t="e">
        <f>VLOOKUP(A37,[2]TDSheet!$A$1:$I$65536,9,0)</f>
        <v>#N/A</v>
      </c>
      <c r="K37" s="2">
        <f t="shared" si="5"/>
        <v>0</v>
      </c>
      <c r="L37" s="2">
        <f t="shared" si="6"/>
        <v>0</v>
      </c>
      <c r="P37" s="2">
        <f t="shared" si="7"/>
        <v>0</v>
      </c>
      <c r="Q37" s="22"/>
      <c r="R37" s="39">
        <f t="shared" si="8"/>
        <v>0</v>
      </c>
      <c r="S37" s="52">
        <f t="shared" si="9"/>
        <v>0</v>
      </c>
      <c r="T37" s="22"/>
      <c r="U37" s="53"/>
      <c r="V37" s="43"/>
      <c r="X37" s="2" t="e">
        <f t="shared" si="10"/>
        <v>#DIV/0!</v>
      </c>
      <c r="Y37" s="2" t="e">
        <f t="shared" si="11"/>
        <v>#DIV/0!</v>
      </c>
      <c r="Z37" s="2">
        <f>VLOOKUP(A37,[2]TDSheet!$A$1:$Y$65536,25,0)</f>
        <v>0</v>
      </c>
      <c r="AA37" s="2">
        <f>VLOOKUP(A37,[2]TDSheet!$A$1:$Z$65536,26,0)</f>
        <v>0</v>
      </c>
      <c r="AB37" s="2">
        <f>VLOOKUP(A37,[2]TDSheet!$A$1:$P$65536,16,0)</f>
        <v>1</v>
      </c>
      <c r="AD37" s="2">
        <f t="shared" si="12"/>
        <v>0</v>
      </c>
      <c r="AE37" s="2">
        <f t="shared" si="13"/>
        <v>0</v>
      </c>
      <c r="AF37" s="2">
        <f t="shared" si="14"/>
        <v>0</v>
      </c>
    </row>
    <row r="38" spans="1:32" ht="11.1" customHeight="1" x14ac:dyDescent="0.2">
      <c r="A38" s="8" t="s">
        <v>42</v>
      </c>
      <c r="B38" s="8" t="s">
        <v>16</v>
      </c>
      <c r="C38" s="8"/>
      <c r="D38" s="9">
        <v>12</v>
      </c>
      <c r="E38" s="9">
        <v>2</v>
      </c>
      <c r="F38" s="9"/>
      <c r="G38" s="9">
        <v>11</v>
      </c>
      <c r="H38" s="21">
        <f>VLOOKUP(A38,[2]TDSheet!$A$1:$H$65536,8,0)</f>
        <v>0</v>
      </c>
      <c r="I38" s="2" t="e">
        <f>VLOOKUP(A38,[2]TDSheet!$A$1:$I$65536,9,0)</f>
        <v>#N/A</v>
      </c>
      <c r="K38" s="2">
        <f t="shared" si="5"/>
        <v>0</v>
      </c>
      <c r="L38" s="2">
        <f t="shared" si="6"/>
        <v>0</v>
      </c>
      <c r="P38" s="2">
        <f t="shared" si="7"/>
        <v>0</v>
      </c>
      <c r="Q38" s="22"/>
      <c r="R38" s="39">
        <f t="shared" si="8"/>
        <v>0</v>
      </c>
      <c r="S38" s="52">
        <f t="shared" si="9"/>
        <v>0</v>
      </c>
      <c r="T38" s="22"/>
      <c r="U38" s="53"/>
      <c r="V38" s="43"/>
      <c r="X38" s="2" t="e">
        <f t="shared" si="10"/>
        <v>#DIV/0!</v>
      </c>
      <c r="Y38" s="2" t="e">
        <f t="shared" si="11"/>
        <v>#DIV/0!</v>
      </c>
      <c r="Z38" s="2">
        <f>VLOOKUP(A38,[2]TDSheet!$A$1:$Y$65536,25,0)</f>
        <v>0</v>
      </c>
      <c r="AA38" s="2">
        <f>VLOOKUP(A38,[2]TDSheet!$A$1:$Z$65536,26,0)</f>
        <v>0</v>
      </c>
      <c r="AB38" s="2">
        <f>VLOOKUP(A38,[2]TDSheet!$A$1:$P$65536,16,0)</f>
        <v>0.2</v>
      </c>
      <c r="AD38" s="2">
        <f t="shared" si="12"/>
        <v>0</v>
      </c>
      <c r="AE38" s="2">
        <f t="shared" si="13"/>
        <v>0</v>
      </c>
      <c r="AF38" s="2">
        <f t="shared" si="14"/>
        <v>0</v>
      </c>
    </row>
    <row r="39" spans="1:32" ht="21.95" customHeight="1" x14ac:dyDescent="0.2">
      <c r="A39" s="8" t="s">
        <v>43</v>
      </c>
      <c r="B39" s="8" t="s">
        <v>16</v>
      </c>
      <c r="C39" s="8"/>
      <c r="D39" s="9">
        <v>22</v>
      </c>
      <c r="E39" s="9">
        <v>1</v>
      </c>
      <c r="F39" s="9">
        <v>3</v>
      </c>
      <c r="G39" s="9">
        <v>20</v>
      </c>
      <c r="H39" s="21">
        <f>VLOOKUP(A39,[2]TDSheet!$A$1:$H$65536,8,0)</f>
        <v>0</v>
      </c>
      <c r="I39" s="2" t="e">
        <f>VLOOKUP(A39,[2]TDSheet!$A$1:$I$65536,9,0)</f>
        <v>#N/A</v>
      </c>
      <c r="J39" s="2">
        <f>VLOOKUP(A39,[3]Донецк!$A$1:$E$65536,4,0)</f>
        <v>3</v>
      </c>
      <c r="K39" s="2">
        <f t="shared" si="5"/>
        <v>0</v>
      </c>
      <c r="L39" s="2">
        <f t="shared" si="6"/>
        <v>3</v>
      </c>
      <c r="P39" s="2">
        <f t="shared" si="7"/>
        <v>0.6</v>
      </c>
      <c r="Q39" s="22"/>
      <c r="R39" s="39">
        <f t="shared" si="8"/>
        <v>0</v>
      </c>
      <c r="S39" s="52">
        <f t="shared" si="9"/>
        <v>0</v>
      </c>
      <c r="T39" s="22"/>
      <c r="U39" s="53"/>
      <c r="V39" s="43"/>
      <c r="X39" s="2">
        <f t="shared" si="10"/>
        <v>33.333333333333336</v>
      </c>
      <c r="Y39" s="2">
        <f t="shared" si="11"/>
        <v>33.333333333333336</v>
      </c>
      <c r="Z39" s="2">
        <f>VLOOKUP(A39,[2]TDSheet!$A$1:$Y$65536,25,0)</f>
        <v>0</v>
      </c>
      <c r="AA39" s="2">
        <f>VLOOKUP(A39,[2]TDSheet!$A$1:$Z$65536,26,0)</f>
        <v>0</v>
      </c>
      <c r="AB39" s="2">
        <f>VLOOKUP(A39,[2]TDSheet!$A$1:$P$65536,16,0)</f>
        <v>0</v>
      </c>
      <c r="AD39" s="2">
        <f t="shared" si="12"/>
        <v>0</v>
      </c>
      <c r="AE39" s="2">
        <f t="shared" si="13"/>
        <v>0</v>
      </c>
      <c r="AF39" s="2">
        <f t="shared" si="14"/>
        <v>0</v>
      </c>
    </row>
    <row r="40" spans="1:32" ht="11.1" customHeight="1" x14ac:dyDescent="0.2">
      <c r="A40" s="8" t="s">
        <v>44</v>
      </c>
      <c r="B40" s="8" t="s">
        <v>16</v>
      </c>
      <c r="C40" s="8"/>
      <c r="D40" s="9">
        <v>6</v>
      </c>
      <c r="E40" s="9">
        <v>11</v>
      </c>
      <c r="F40" s="9"/>
      <c r="G40" s="9">
        <v>17</v>
      </c>
      <c r="H40" s="21">
        <f>VLOOKUP(A40,[2]TDSheet!$A$1:$H$65536,8,0)</f>
        <v>0</v>
      </c>
      <c r="I40" s="2" t="e">
        <f>VLOOKUP(A40,[2]TDSheet!$A$1:$I$65536,9,0)</f>
        <v>#N/A</v>
      </c>
      <c r="K40" s="2">
        <f t="shared" si="5"/>
        <v>0</v>
      </c>
      <c r="L40" s="2">
        <f t="shared" si="6"/>
        <v>0</v>
      </c>
      <c r="P40" s="2">
        <f t="shared" si="7"/>
        <v>0</v>
      </c>
      <c r="Q40" s="22"/>
      <c r="R40" s="39">
        <f t="shared" si="8"/>
        <v>0</v>
      </c>
      <c r="S40" s="52">
        <f t="shared" si="9"/>
        <v>0</v>
      </c>
      <c r="T40" s="22"/>
      <c r="U40" s="53"/>
      <c r="V40" s="43"/>
      <c r="X40" s="2" t="e">
        <f t="shared" si="10"/>
        <v>#DIV/0!</v>
      </c>
      <c r="Y40" s="2" t="e">
        <f t="shared" si="11"/>
        <v>#DIV/0!</v>
      </c>
      <c r="Z40" s="2">
        <f>VLOOKUP(A40,[2]TDSheet!$A$1:$Y$65536,25,0)</f>
        <v>0</v>
      </c>
      <c r="AA40" s="2">
        <f>VLOOKUP(A40,[2]TDSheet!$A$1:$Z$65536,26,0)</f>
        <v>0</v>
      </c>
      <c r="AB40" s="2">
        <f>VLOOKUP(A40,[2]TDSheet!$A$1:$P$65536,16,0)</f>
        <v>0</v>
      </c>
      <c r="AD40" s="2">
        <f t="shared" si="12"/>
        <v>0</v>
      </c>
      <c r="AE40" s="2">
        <f t="shared" si="13"/>
        <v>0</v>
      </c>
      <c r="AF40" s="2">
        <f t="shared" si="14"/>
        <v>0</v>
      </c>
    </row>
    <row r="41" spans="1:32" ht="11.1" customHeight="1" x14ac:dyDescent="0.2">
      <c r="A41" s="8" t="s">
        <v>45</v>
      </c>
      <c r="B41" s="8" t="s">
        <v>16</v>
      </c>
      <c r="C41" s="8"/>
      <c r="D41" s="9">
        <v>6</v>
      </c>
      <c r="E41" s="9">
        <v>210</v>
      </c>
      <c r="F41" s="9">
        <v>210</v>
      </c>
      <c r="G41" s="9"/>
      <c r="H41" s="21">
        <f>VLOOKUP(A41,[2]TDSheet!$A$1:$H$65536,8,0)</f>
        <v>0</v>
      </c>
      <c r="I41" s="2">
        <f>VLOOKUP(A41,[2]TDSheet!$A$1:$I$65536,9,0)</f>
        <v>35</v>
      </c>
      <c r="J41" s="2">
        <f>VLOOKUP(A41,[3]Донецк!$A$1:$E$65536,4,0)</f>
        <v>210</v>
      </c>
      <c r="K41" s="2">
        <f t="shared" si="5"/>
        <v>0</v>
      </c>
      <c r="L41" s="2">
        <f t="shared" si="6"/>
        <v>0</v>
      </c>
      <c r="M41" s="2">
        <f>VLOOKUP(A41,[4]TDSheet!$A$1:$V$65536,6,0)</f>
        <v>210</v>
      </c>
      <c r="P41" s="2">
        <f t="shared" si="7"/>
        <v>0</v>
      </c>
      <c r="Q41" s="22"/>
      <c r="R41" s="39">
        <f t="shared" si="8"/>
        <v>0</v>
      </c>
      <c r="S41" s="52">
        <f t="shared" si="9"/>
        <v>0</v>
      </c>
      <c r="T41" s="22"/>
      <c r="U41" s="53"/>
      <c r="V41" s="43"/>
      <c r="X41" s="2" t="e">
        <f t="shared" si="10"/>
        <v>#DIV/0!</v>
      </c>
      <c r="Y41" s="2" t="e">
        <f t="shared" si="11"/>
        <v>#DIV/0!</v>
      </c>
      <c r="Z41" s="2">
        <f>VLOOKUP(A41,[2]TDSheet!$A$1:$Y$65536,25,0)</f>
        <v>0</v>
      </c>
      <c r="AA41" s="2">
        <f>VLOOKUP(A41,[2]TDSheet!$A$1:$Z$65536,26,0)</f>
        <v>0</v>
      </c>
      <c r="AB41" s="2">
        <f>VLOOKUP(A41,[2]TDSheet!$A$1:$P$65536,16,0)</f>
        <v>0.2</v>
      </c>
      <c r="AD41" s="2">
        <f t="shared" si="12"/>
        <v>0</v>
      </c>
      <c r="AE41" s="2">
        <f t="shared" si="13"/>
        <v>0</v>
      </c>
      <c r="AF41" s="2">
        <f t="shared" si="14"/>
        <v>0</v>
      </c>
    </row>
    <row r="42" spans="1:32" ht="11.1" customHeight="1" x14ac:dyDescent="0.2">
      <c r="A42" s="8" t="s">
        <v>46</v>
      </c>
      <c r="B42" s="8" t="s">
        <v>16</v>
      </c>
      <c r="C42" s="8"/>
      <c r="D42" s="9">
        <v>19</v>
      </c>
      <c r="E42" s="9">
        <v>320</v>
      </c>
      <c r="F42" s="9">
        <v>322</v>
      </c>
      <c r="G42" s="9"/>
      <c r="H42" s="21">
        <f>VLOOKUP(A42,[2]TDSheet!$A$1:$H$65536,8,0)</f>
        <v>0</v>
      </c>
      <c r="I42" s="2">
        <f>VLOOKUP(A42,[2]TDSheet!$A$1:$I$65536,9,0)</f>
        <v>45</v>
      </c>
      <c r="J42" s="2">
        <f>VLOOKUP(A42,[3]Донецк!$A$1:$E$65536,4,0)</f>
        <v>322</v>
      </c>
      <c r="K42" s="2">
        <f t="shared" si="5"/>
        <v>0</v>
      </c>
      <c r="L42" s="2">
        <f t="shared" si="6"/>
        <v>2</v>
      </c>
      <c r="M42" s="2">
        <f>VLOOKUP(A42,[4]TDSheet!$A$1:$V$65536,6,0)</f>
        <v>320</v>
      </c>
      <c r="P42" s="2">
        <f t="shared" si="7"/>
        <v>0.4</v>
      </c>
      <c r="Q42" s="22"/>
      <c r="R42" s="39">
        <f t="shared" si="8"/>
        <v>0</v>
      </c>
      <c r="S42" s="52">
        <f t="shared" si="9"/>
        <v>0</v>
      </c>
      <c r="T42" s="22"/>
      <c r="U42" s="53"/>
      <c r="V42" s="43"/>
      <c r="X42" s="2">
        <f t="shared" si="10"/>
        <v>0</v>
      </c>
      <c r="Y42" s="2">
        <f t="shared" si="11"/>
        <v>0</v>
      </c>
      <c r="Z42" s="2">
        <f>VLOOKUP(A42,[2]TDSheet!$A$1:$Y$65536,25,0)</f>
        <v>0</v>
      </c>
      <c r="AA42" s="2">
        <f>VLOOKUP(A42,[2]TDSheet!$A$1:$Z$65536,26,0)</f>
        <v>0</v>
      </c>
      <c r="AB42" s="2">
        <f>VLOOKUP(A42,[2]TDSheet!$A$1:$P$65536,16,0)</f>
        <v>0</v>
      </c>
      <c r="AD42" s="2">
        <f t="shared" si="12"/>
        <v>0</v>
      </c>
      <c r="AE42" s="2">
        <f t="shared" si="13"/>
        <v>0</v>
      </c>
      <c r="AF42" s="2">
        <f t="shared" si="14"/>
        <v>0</v>
      </c>
    </row>
    <row r="43" spans="1:32" ht="21.95" customHeight="1" x14ac:dyDescent="0.2">
      <c r="A43" s="8" t="s">
        <v>47</v>
      </c>
      <c r="B43" s="8" t="s">
        <v>16</v>
      </c>
      <c r="C43" s="8"/>
      <c r="D43" s="9">
        <v>22</v>
      </c>
      <c r="E43" s="9">
        <v>306</v>
      </c>
      <c r="F43" s="9">
        <v>285</v>
      </c>
      <c r="G43" s="9">
        <v>27</v>
      </c>
      <c r="H43" s="21">
        <f>VLOOKUP(A43,[2]TDSheet!$A$1:$H$65536,8,0)</f>
        <v>0.35</v>
      </c>
      <c r="I43" s="2">
        <f>VLOOKUP(A43,[2]TDSheet!$A$1:$I$65536,9,0)</f>
        <v>45</v>
      </c>
      <c r="J43" s="2">
        <f>VLOOKUP(A43,[3]Донецк!$A$1:$E$65536,4,0)</f>
        <v>286</v>
      </c>
      <c r="K43" s="2">
        <f t="shared" si="5"/>
        <v>-1</v>
      </c>
      <c r="L43" s="2">
        <f t="shared" si="6"/>
        <v>9</v>
      </c>
      <c r="M43" s="2">
        <f>VLOOKUP(A43,[4]TDSheet!$A$1:$V$65536,6,0)</f>
        <v>276</v>
      </c>
      <c r="P43" s="2">
        <f t="shared" si="7"/>
        <v>1.8</v>
      </c>
      <c r="Q43" s="22"/>
      <c r="R43" s="39">
        <f t="shared" si="8"/>
        <v>0</v>
      </c>
      <c r="S43" s="52">
        <f t="shared" si="9"/>
        <v>0</v>
      </c>
      <c r="T43" s="22"/>
      <c r="U43" s="53"/>
      <c r="V43" s="43"/>
      <c r="X43" s="2">
        <f t="shared" si="10"/>
        <v>15</v>
      </c>
      <c r="Y43" s="2">
        <f t="shared" si="11"/>
        <v>15</v>
      </c>
      <c r="Z43" s="2">
        <f>VLOOKUP(A43,[2]TDSheet!$A$1:$Y$65536,25,0)</f>
        <v>1.4</v>
      </c>
      <c r="AA43" s="2">
        <f>VLOOKUP(A43,[2]TDSheet!$A$1:$Z$65536,26,0)</f>
        <v>1.4</v>
      </c>
      <c r="AB43" s="2">
        <f>VLOOKUP(A43,[2]TDSheet!$A$1:$P$65536,16,0)</f>
        <v>3.6</v>
      </c>
      <c r="AD43" s="2">
        <f t="shared" si="12"/>
        <v>0</v>
      </c>
      <c r="AE43" s="2">
        <f t="shared" si="13"/>
        <v>0</v>
      </c>
      <c r="AF43" s="2">
        <f t="shared" si="14"/>
        <v>0</v>
      </c>
    </row>
    <row r="44" spans="1:32" ht="21.95" customHeight="1" x14ac:dyDescent="0.2">
      <c r="A44" s="8" t="s">
        <v>48</v>
      </c>
      <c r="B44" s="8" t="s">
        <v>16</v>
      </c>
      <c r="C44" s="8"/>
      <c r="D44" s="9">
        <v>25</v>
      </c>
      <c r="E44" s="9"/>
      <c r="F44" s="9">
        <v>11</v>
      </c>
      <c r="G44" s="9">
        <v>12</v>
      </c>
      <c r="H44" s="21">
        <f>VLOOKUP(A44,[2]TDSheet!$A$1:$H$65536,8,0)</f>
        <v>0</v>
      </c>
      <c r="I44" s="2" t="e">
        <f>VLOOKUP(A44,[2]TDSheet!$A$1:$I$65536,9,0)</f>
        <v>#N/A</v>
      </c>
      <c r="J44" s="2">
        <f>VLOOKUP(A44,[3]Донецк!$A$1:$E$65536,4,0)</f>
        <v>11</v>
      </c>
      <c r="K44" s="2">
        <f t="shared" si="5"/>
        <v>0</v>
      </c>
      <c r="L44" s="2">
        <f t="shared" si="6"/>
        <v>11</v>
      </c>
      <c r="P44" s="2">
        <f t="shared" si="7"/>
        <v>2.2000000000000002</v>
      </c>
      <c r="Q44" s="22"/>
      <c r="R44" s="39">
        <f t="shared" si="8"/>
        <v>0</v>
      </c>
      <c r="S44" s="52">
        <f t="shared" si="9"/>
        <v>0</v>
      </c>
      <c r="T44" s="22"/>
      <c r="U44" s="53"/>
      <c r="V44" s="43"/>
      <c r="X44" s="2">
        <f t="shared" si="10"/>
        <v>5.4545454545454541</v>
      </c>
      <c r="Y44" s="2">
        <f t="shared" si="11"/>
        <v>5.4545454545454541</v>
      </c>
      <c r="Z44" s="2">
        <f>VLOOKUP(A44,[2]TDSheet!$A$1:$Y$65536,25,0)</f>
        <v>0</v>
      </c>
      <c r="AA44" s="2">
        <f>VLOOKUP(A44,[2]TDSheet!$A$1:$Z$65536,26,0)</f>
        <v>0</v>
      </c>
      <c r="AB44" s="2">
        <f>VLOOKUP(A44,[2]TDSheet!$A$1:$P$65536,16,0)</f>
        <v>0.4</v>
      </c>
      <c r="AD44" s="2">
        <f t="shared" si="12"/>
        <v>0</v>
      </c>
      <c r="AE44" s="2">
        <f t="shared" si="13"/>
        <v>0</v>
      </c>
      <c r="AF44" s="2">
        <f t="shared" si="14"/>
        <v>0</v>
      </c>
    </row>
    <row r="45" spans="1:32" ht="21.95" customHeight="1" x14ac:dyDescent="0.2">
      <c r="A45" s="8" t="s">
        <v>49</v>
      </c>
      <c r="B45" s="8" t="s">
        <v>16</v>
      </c>
      <c r="C45" s="8"/>
      <c r="D45" s="9">
        <v>7</v>
      </c>
      <c r="E45" s="9">
        <v>334</v>
      </c>
      <c r="F45" s="9">
        <v>335</v>
      </c>
      <c r="G45" s="9">
        <v>6</v>
      </c>
      <c r="H45" s="21">
        <f>VLOOKUP(A45,[2]TDSheet!$A$1:$H$65536,8,0)</f>
        <v>0</v>
      </c>
      <c r="I45" s="2">
        <f>VLOOKUP(A45,[2]TDSheet!$A$1:$I$65536,9,0)</f>
        <v>45</v>
      </c>
      <c r="J45" s="2">
        <f>VLOOKUP(A45,[3]Донецк!$A$1:$E$65536,4,0)</f>
        <v>335</v>
      </c>
      <c r="K45" s="2">
        <f t="shared" si="5"/>
        <v>0</v>
      </c>
      <c r="L45" s="2">
        <f t="shared" si="6"/>
        <v>5</v>
      </c>
      <c r="M45" s="2">
        <f>VLOOKUP(A45,[4]TDSheet!$A$1:$V$65536,6,0)</f>
        <v>330</v>
      </c>
      <c r="P45" s="2">
        <f t="shared" si="7"/>
        <v>1</v>
      </c>
      <c r="Q45" s="22"/>
      <c r="R45" s="39">
        <f t="shared" si="8"/>
        <v>0</v>
      </c>
      <c r="S45" s="52">
        <f t="shared" si="9"/>
        <v>0</v>
      </c>
      <c r="T45" s="22"/>
      <c r="U45" s="53"/>
      <c r="V45" s="43"/>
      <c r="X45" s="2">
        <f t="shared" si="10"/>
        <v>6</v>
      </c>
      <c r="Y45" s="2">
        <f t="shared" si="11"/>
        <v>6</v>
      </c>
      <c r="Z45" s="2">
        <f>VLOOKUP(A45,[2]TDSheet!$A$1:$Y$65536,25,0)</f>
        <v>0.4</v>
      </c>
      <c r="AA45" s="2">
        <f>VLOOKUP(A45,[2]TDSheet!$A$1:$Z$65536,26,0)</f>
        <v>-0.2</v>
      </c>
      <c r="AB45" s="2">
        <f>VLOOKUP(A45,[2]TDSheet!$A$1:$P$65536,16,0)</f>
        <v>0</v>
      </c>
      <c r="AD45" s="2">
        <f t="shared" si="12"/>
        <v>0</v>
      </c>
      <c r="AE45" s="2">
        <f t="shared" si="13"/>
        <v>0</v>
      </c>
      <c r="AF45" s="2">
        <f t="shared" si="14"/>
        <v>0</v>
      </c>
    </row>
    <row r="46" spans="1:32" ht="21.95" customHeight="1" x14ac:dyDescent="0.2">
      <c r="A46" s="8" t="s">
        <v>50</v>
      </c>
      <c r="B46" s="8" t="s">
        <v>16</v>
      </c>
      <c r="C46" s="8"/>
      <c r="D46" s="9">
        <v>17</v>
      </c>
      <c r="E46" s="9">
        <v>396</v>
      </c>
      <c r="F46" s="9">
        <v>403</v>
      </c>
      <c r="G46" s="9">
        <v>2</v>
      </c>
      <c r="H46" s="21">
        <f>VLOOKUP(A46,[2]TDSheet!$A$1:$H$65536,8,0)</f>
        <v>0</v>
      </c>
      <c r="I46" s="2">
        <f>VLOOKUP(A46,[2]TDSheet!$A$1:$I$65536,9,0)</f>
        <v>45</v>
      </c>
      <c r="J46" s="2">
        <f>VLOOKUP(A46,[3]Донецк!$A$1:$E$65536,4,0)</f>
        <v>404</v>
      </c>
      <c r="K46" s="2">
        <f t="shared" si="5"/>
        <v>-1</v>
      </c>
      <c r="L46" s="2">
        <f t="shared" si="6"/>
        <v>7</v>
      </c>
      <c r="M46" s="2">
        <f>VLOOKUP(A46,[4]TDSheet!$A$1:$V$65536,6,0)</f>
        <v>396</v>
      </c>
      <c r="P46" s="2">
        <f t="shared" si="7"/>
        <v>1.4</v>
      </c>
      <c r="Q46" s="22"/>
      <c r="R46" s="39">
        <f t="shared" si="8"/>
        <v>0</v>
      </c>
      <c r="S46" s="52">
        <f t="shared" si="9"/>
        <v>0</v>
      </c>
      <c r="T46" s="22"/>
      <c r="U46" s="53"/>
      <c r="V46" s="43"/>
      <c r="X46" s="2">
        <f t="shared" si="10"/>
        <v>1.4285714285714286</v>
      </c>
      <c r="Y46" s="2">
        <f t="shared" si="11"/>
        <v>1.4285714285714286</v>
      </c>
      <c r="Z46" s="2">
        <f>VLOOKUP(A46,[2]TDSheet!$A$1:$Y$65536,25,0)</f>
        <v>0</v>
      </c>
      <c r="AA46" s="2">
        <f>VLOOKUP(A46,[2]TDSheet!$A$1:$Z$65536,26,0)</f>
        <v>0</v>
      </c>
      <c r="AB46" s="2">
        <f>VLOOKUP(A46,[2]TDSheet!$A$1:$P$65536,16,0)</f>
        <v>0.8</v>
      </c>
      <c r="AD46" s="2">
        <f t="shared" si="12"/>
        <v>0</v>
      </c>
      <c r="AE46" s="2">
        <f t="shared" si="13"/>
        <v>0</v>
      </c>
      <c r="AF46" s="2">
        <f t="shared" si="14"/>
        <v>0</v>
      </c>
    </row>
    <row r="47" spans="1:32" ht="11.1" customHeight="1" x14ac:dyDescent="0.2">
      <c r="A47" s="8" t="s">
        <v>51</v>
      </c>
      <c r="B47" s="8" t="s">
        <v>9</v>
      </c>
      <c r="C47" s="30" t="str">
        <f>VLOOKUP(A47,[1]TDSheet!$A$1:$C$65536,3,0)</f>
        <v>Нояб</v>
      </c>
      <c r="D47" s="9">
        <v>735.97900000000004</v>
      </c>
      <c r="E47" s="9">
        <v>791.49</v>
      </c>
      <c r="F47" s="9">
        <v>752.88099999999997</v>
      </c>
      <c r="G47" s="9">
        <v>653.35400000000004</v>
      </c>
      <c r="H47" s="21">
        <f>VLOOKUP(A47,[2]TDSheet!$A$1:$H$65536,8,0)</f>
        <v>1</v>
      </c>
      <c r="I47" s="2">
        <f>VLOOKUP(A47,[2]TDSheet!$A$1:$I$65536,9,0)</f>
        <v>55</v>
      </c>
      <c r="J47" s="2">
        <f>VLOOKUP(A47,[3]Донецк!$A$1:$E$65536,4,0)</f>
        <v>717.9</v>
      </c>
      <c r="K47" s="2">
        <f t="shared" si="5"/>
        <v>34.980999999999995</v>
      </c>
      <c r="L47" s="2">
        <f t="shared" si="6"/>
        <v>752.88099999999997</v>
      </c>
      <c r="P47" s="2">
        <f t="shared" si="7"/>
        <v>150.5762</v>
      </c>
      <c r="Q47" s="22">
        <f>12*P47-G47</f>
        <v>1153.5604000000001</v>
      </c>
      <c r="R47" s="39">
        <f t="shared" si="8"/>
        <v>1153.5604000000001</v>
      </c>
      <c r="S47" s="52">
        <f t="shared" si="9"/>
        <v>653.56040000000007</v>
      </c>
      <c r="T47" s="22"/>
      <c r="U47" s="53">
        <v>500</v>
      </c>
      <c r="V47" s="43">
        <v>1154</v>
      </c>
      <c r="X47" s="2">
        <f t="shared" si="10"/>
        <v>12</v>
      </c>
      <c r="Y47" s="2">
        <f t="shared" si="11"/>
        <v>4.3390256893187642</v>
      </c>
      <c r="Z47" s="2">
        <f>VLOOKUP(A47,[2]TDSheet!$A$1:$Y$65536,25,0)</f>
        <v>106.73699999999999</v>
      </c>
      <c r="AA47" s="2">
        <f>VLOOKUP(A47,[2]TDSheet!$A$1:$Z$65536,26,0)</f>
        <v>117.527</v>
      </c>
      <c r="AB47" s="2">
        <f>VLOOKUP(A47,[2]TDSheet!$A$1:$P$65536,16,0)</f>
        <v>106.3454</v>
      </c>
      <c r="AD47" s="2">
        <f t="shared" si="12"/>
        <v>653.56040000000007</v>
      </c>
      <c r="AE47" s="2">
        <f t="shared" si="13"/>
        <v>0</v>
      </c>
      <c r="AF47" s="2">
        <f t="shared" si="14"/>
        <v>500</v>
      </c>
    </row>
    <row r="48" spans="1:32" ht="11.1" customHeight="1" x14ac:dyDescent="0.2">
      <c r="A48" s="8" t="s">
        <v>52</v>
      </c>
      <c r="B48" s="8" t="s">
        <v>9</v>
      </c>
      <c r="C48" s="8"/>
      <c r="D48" s="9">
        <v>2328.9879999999998</v>
      </c>
      <c r="E48" s="9">
        <v>6373.777</v>
      </c>
      <c r="F48" s="9">
        <v>3529.3240000000001</v>
      </c>
      <c r="G48" s="9">
        <v>4910.1130000000003</v>
      </c>
      <c r="H48" s="21">
        <f>VLOOKUP(A48,[2]TDSheet!$A$1:$H$65536,8,0)</f>
        <v>1</v>
      </c>
      <c r="I48" s="2">
        <f>VLOOKUP(A48,[2]TDSheet!$A$1:$I$65536,9,0)</f>
        <v>50</v>
      </c>
      <c r="J48" s="2">
        <f>VLOOKUP(A48,[3]Донецк!$A$1:$E$65536,4,0)</f>
        <v>3581.9079999999999</v>
      </c>
      <c r="K48" s="2">
        <f t="shared" si="5"/>
        <v>-52.583999999999833</v>
      </c>
      <c r="L48" s="2">
        <f t="shared" si="6"/>
        <v>3529.3240000000001</v>
      </c>
      <c r="P48" s="2">
        <f t="shared" si="7"/>
        <v>705.86480000000006</v>
      </c>
      <c r="Q48" s="22">
        <f>13*P48-G48</f>
        <v>4266.1294000000007</v>
      </c>
      <c r="R48" s="39">
        <v>4500</v>
      </c>
      <c r="S48" s="52">
        <f t="shared" si="9"/>
        <v>1000</v>
      </c>
      <c r="T48" s="22">
        <v>1000</v>
      </c>
      <c r="U48" s="53">
        <v>2500</v>
      </c>
      <c r="V48" s="43">
        <v>4266</v>
      </c>
      <c r="X48" s="2">
        <f t="shared" si="10"/>
        <v>13.331324922279734</v>
      </c>
      <c r="Y48" s="2">
        <f t="shared" si="11"/>
        <v>6.9561663933376474</v>
      </c>
      <c r="Z48" s="2">
        <f>VLOOKUP(A48,[2]TDSheet!$A$1:$Y$65536,25,0)</f>
        <v>601.81940000000009</v>
      </c>
      <c r="AA48" s="2">
        <f>VLOOKUP(A48,[2]TDSheet!$A$1:$Z$65536,26,0)</f>
        <v>570.65480000000002</v>
      </c>
      <c r="AB48" s="2">
        <f>VLOOKUP(A48,[2]TDSheet!$A$1:$P$65536,16,0)</f>
        <v>644.74799999999993</v>
      </c>
      <c r="AD48" s="2">
        <f t="shared" si="12"/>
        <v>1000</v>
      </c>
      <c r="AE48" s="2">
        <f t="shared" si="13"/>
        <v>1000</v>
      </c>
      <c r="AF48" s="2">
        <f t="shared" si="14"/>
        <v>2500</v>
      </c>
    </row>
    <row r="49" spans="1:32" ht="11.1" customHeight="1" x14ac:dyDescent="0.2">
      <c r="A49" s="8" t="s">
        <v>53</v>
      </c>
      <c r="B49" s="8" t="s">
        <v>9</v>
      </c>
      <c r="C49" s="8"/>
      <c r="D49" s="9">
        <v>373.02</v>
      </c>
      <c r="E49" s="9">
        <v>39.628</v>
      </c>
      <c r="F49" s="9">
        <v>90.23</v>
      </c>
      <c r="G49" s="9">
        <v>288.89699999999999</v>
      </c>
      <c r="H49" s="21">
        <f>VLOOKUP(A49,[2]TDSheet!$A$1:$H$65536,8,0)</f>
        <v>1</v>
      </c>
      <c r="I49" s="2">
        <f>VLOOKUP(A49,[2]TDSheet!$A$1:$I$65536,9,0)</f>
        <v>55</v>
      </c>
      <c r="J49" s="2">
        <f>VLOOKUP(A49,[3]Донецк!$A$1:$E$65536,4,0)</f>
        <v>99.05</v>
      </c>
      <c r="K49" s="2">
        <f t="shared" si="5"/>
        <v>-8.8199999999999932</v>
      </c>
      <c r="L49" s="2">
        <f t="shared" si="6"/>
        <v>90.23</v>
      </c>
      <c r="P49" s="2">
        <f t="shared" si="7"/>
        <v>18.045999999999999</v>
      </c>
      <c r="Q49" s="22"/>
      <c r="R49" s="39">
        <f t="shared" si="8"/>
        <v>0</v>
      </c>
      <c r="S49" s="52">
        <f t="shared" si="9"/>
        <v>0</v>
      </c>
      <c r="T49" s="22"/>
      <c r="U49" s="53"/>
      <c r="V49" s="43"/>
      <c r="X49" s="2">
        <f t="shared" si="10"/>
        <v>16.008921644685802</v>
      </c>
      <c r="Y49" s="2">
        <f t="shared" si="11"/>
        <v>16.008921644685802</v>
      </c>
      <c r="Z49" s="2">
        <f>VLOOKUP(A49,[2]TDSheet!$A$1:$Y$65536,25,0)</f>
        <v>4.2267999999999999</v>
      </c>
      <c r="AA49" s="2">
        <f>VLOOKUP(A49,[2]TDSheet!$A$1:$Z$65536,26,0)</f>
        <v>9.141</v>
      </c>
      <c r="AB49" s="2">
        <f>VLOOKUP(A49,[2]TDSheet!$A$1:$P$65536,16,0)</f>
        <v>18.293199999999999</v>
      </c>
      <c r="AC49" s="26" t="str">
        <f>VLOOKUP(A49,[2]TDSheet!$A$1:$AA$65536,27,0)</f>
        <v>необходимо увеличить продажи</v>
      </c>
      <c r="AD49" s="2">
        <f t="shared" si="12"/>
        <v>0</v>
      </c>
      <c r="AE49" s="2">
        <f t="shared" si="13"/>
        <v>0</v>
      </c>
      <c r="AF49" s="2">
        <f t="shared" si="14"/>
        <v>0</v>
      </c>
    </row>
    <row r="50" spans="1:32" ht="11.1" customHeight="1" x14ac:dyDescent="0.2">
      <c r="A50" s="8" t="s">
        <v>54</v>
      </c>
      <c r="B50" s="8" t="s">
        <v>9</v>
      </c>
      <c r="C50" s="30" t="str">
        <f>VLOOKUP(A50,[1]TDSheet!$A$1:$C$65536,3,0)</f>
        <v>Нояб</v>
      </c>
      <c r="D50" s="9">
        <v>36.942</v>
      </c>
      <c r="E50" s="9">
        <v>204.63900000000001</v>
      </c>
      <c r="F50" s="9">
        <v>106.583</v>
      </c>
      <c r="G50" s="9">
        <v>97.171000000000006</v>
      </c>
      <c r="H50" s="21">
        <f>VLOOKUP(A50,[2]TDSheet!$A$1:$H$65536,8,0)</f>
        <v>1</v>
      </c>
      <c r="I50" s="2">
        <f>VLOOKUP(A50,[2]TDSheet!$A$1:$I$65536,9,0)</f>
        <v>55</v>
      </c>
      <c r="J50" s="2">
        <f>VLOOKUP(A50,[3]Донецк!$A$1:$E$65536,4,0)</f>
        <v>158.69999999999999</v>
      </c>
      <c r="K50" s="2">
        <f t="shared" si="5"/>
        <v>-52.11699999999999</v>
      </c>
      <c r="L50" s="2">
        <f t="shared" si="6"/>
        <v>106.583</v>
      </c>
      <c r="P50" s="2">
        <f t="shared" si="7"/>
        <v>21.316600000000001</v>
      </c>
      <c r="Q50" s="22">
        <f>13*P50-G50</f>
        <v>179.94480000000004</v>
      </c>
      <c r="R50" s="40">
        <v>1000</v>
      </c>
      <c r="S50" s="52">
        <f t="shared" si="9"/>
        <v>500</v>
      </c>
      <c r="T50" s="22"/>
      <c r="U50" s="53">
        <v>500</v>
      </c>
      <c r="V50" s="46">
        <v>1000</v>
      </c>
      <c r="X50" s="35">
        <f t="shared" si="10"/>
        <v>51.470262612236475</v>
      </c>
      <c r="Y50" s="2">
        <f t="shared" si="11"/>
        <v>4.5584661719035866</v>
      </c>
      <c r="Z50" s="2">
        <f>VLOOKUP(A50,[2]TDSheet!$A$1:$Y$65536,25,0)</f>
        <v>0.35</v>
      </c>
      <c r="AA50" s="2">
        <f>VLOOKUP(A50,[2]TDSheet!$A$1:$Z$65536,26,0)</f>
        <v>-0.90100000000000002</v>
      </c>
      <c r="AB50" s="2">
        <f>VLOOKUP(A50,[2]TDSheet!$A$1:$P$65536,16,0)</f>
        <v>-0.188</v>
      </c>
      <c r="AD50" s="2">
        <f t="shared" si="12"/>
        <v>500</v>
      </c>
      <c r="AE50" s="2">
        <f t="shared" si="13"/>
        <v>0</v>
      </c>
      <c r="AF50" s="2">
        <f t="shared" si="14"/>
        <v>500</v>
      </c>
    </row>
    <row r="51" spans="1:32" ht="21.95" customHeight="1" x14ac:dyDescent="0.2">
      <c r="A51" s="8" t="s">
        <v>55</v>
      </c>
      <c r="B51" s="8" t="s">
        <v>9</v>
      </c>
      <c r="C51" s="8"/>
      <c r="D51" s="9">
        <v>12.042</v>
      </c>
      <c r="E51" s="9">
        <v>24.91</v>
      </c>
      <c r="F51" s="9">
        <v>0.81</v>
      </c>
      <c r="G51" s="9">
        <v>36.142000000000003</v>
      </c>
      <c r="H51" s="21">
        <f>VLOOKUP(A51,[2]TDSheet!$A$1:$H$65536,8,0)</f>
        <v>0</v>
      </c>
      <c r="I51" s="2" t="e">
        <f>VLOOKUP(A51,[2]TDSheet!$A$1:$I$65536,9,0)</f>
        <v>#N/A</v>
      </c>
      <c r="J51" s="2">
        <f>VLOOKUP(A51,[3]Донецк!$A$1:$E$65536,4,0)</f>
        <v>11</v>
      </c>
      <c r="K51" s="2">
        <f t="shared" si="5"/>
        <v>-10.19</v>
      </c>
      <c r="L51" s="2">
        <f t="shared" si="6"/>
        <v>0.81</v>
      </c>
      <c r="P51" s="2">
        <f t="shared" si="7"/>
        <v>0.16200000000000001</v>
      </c>
      <c r="Q51" s="22"/>
      <c r="R51" s="39">
        <f t="shared" si="8"/>
        <v>0</v>
      </c>
      <c r="S51" s="52">
        <f t="shared" si="9"/>
        <v>0</v>
      </c>
      <c r="T51" s="22"/>
      <c r="U51" s="53"/>
      <c r="V51" s="43"/>
      <c r="X51" s="2">
        <f t="shared" si="10"/>
        <v>223.09876543209879</v>
      </c>
      <c r="Y51" s="2">
        <f t="shared" si="11"/>
        <v>223.09876543209879</v>
      </c>
      <c r="Z51" s="2">
        <f>VLOOKUP(A51,[2]TDSheet!$A$1:$Y$65536,25,0)</f>
        <v>0</v>
      </c>
      <c r="AA51" s="2">
        <f>VLOOKUP(A51,[2]TDSheet!$A$1:$Z$65536,26,0)</f>
        <v>0</v>
      </c>
      <c r="AB51" s="2">
        <f>VLOOKUP(A51,[2]TDSheet!$A$1:$P$65536,16,0)</f>
        <v>2.1160000000000001</v>
      </c>
      <c r="AD51" s="2">
        <f t="shared" si="12"/>
        <v>0</v>
      </c>
      <c r="AE51" s="2">
        <f t="shared" si="13"/>
        <v>0</v>
      </c>
      <c r="AF51" s="2">
        <f t="shared" si="14"/>
        <v>0</v>
      </c>
    </row>
    <row r="52" spans="1:32" ht="11.1" customHeight="1" x14ac:dyDescent="0.2">
      <c r="A52" s="8" t="s">
        <v>56</v>
      </c>
      <c r="B52" s="8" t="s">
        <v>9</v>
      </c>
      <c r="C52" s="8"/>
      <c r="D52" s="9">
        <v>3616.7579999999998</v>
      </c>
      <c r="E52" s="9">
        <v>8523.6319999999996</v>
      </c>
      <c r="F52" s="9">
        <v>5098.4520000000002</v>
      </c>
      <c r="G52" s="9">
        <v>6596.5249999999996</v>
      </c>
      <c r="H52" s="21">
        <f>VLOOKUP(A52,[2]TDSheet!$A$1:$H$65536,8,0)</f>
        <v>1</v>
      </c>
      <c r="I52" s="2">
        <f>VLOOKUP(A52,[2]TDSheet!$A$1:$I$65536,9,0)</f>
        <v>60</v>
      </c>
      <c r="J52" s="2">
        <f>VLOOKUP(A52,[3]Донецк!$A$1:$E$65536,4,0)</f>
        <v>4995.6850000000004</v>
      </c>
      <c r="K52" s="2">
        <f t="shared" si="5"/>
        <v>102.76699999999983</v>
      </c>
      <c r="L52" s="2">
        <f t="shared" si="6"/>
        <v>5098.4520000000002</v>
      </c>
      <c r="P52" s="2">
        <f t="shared" si="7"/>
        <v>1019.6904000000001</v>
      </c>
      <c r="Q52" s="22">
        <f>13*P52-G52</f>
        <v>6659.4502000000011</v>
      </c>
      <c r="R52" s="39">
        <v>7000</v>
      </c>
      <c r="S52" s="52">
        <f t="shared" si="9"/>
        <v>1500</v>
      </c>
      <c r="T52" s="22">
        <v>1500</v>
      </c>
      <c r="U52" s="53">
        <v>4000</v>
      </c>
      <c r="V52" s="43">
        <v>6659</v>
      </c>
      <c r="X52" s="2">
        <f t="shared" si="10"/>
        <v>13.333973723789102</v>
      </c>
      <c r="Y52" s="2">
        <f t="shared" si="11"/>
        <v>6.4691449483097996</v>
      </c>
      <c r="Z52" s="2">
        <f>VLOOKUP(A52,[2]TDSheet!$A$1:$Y$65536,25,0)</f>
        <v>839.01880000000006</v>
      </c>
      <c r="AA52" s="2">
        <f>VLOOKUP(A52,[2]TDSheet!$A$1:$Z$65536,26,0)</f>
        <v>935.62279999999987</v>
      </c>
      <c r="AB52" s="2">
        <f>VLOOKUP(A52,[2]TDSheet!$A$1:$P$65536,16,0)</f>
        <v>895.95699999999999</v>
      </c>
      <c r="AD52" s="2">
        <f t="shared" si="12"/>
        <v>1500</v>
      </c>
      <c r="AE52" s="2">
        <f t="shared" si="13"/>
        <v>1500</v>
      </c>
      <c r="AF52" s="2">
        <f t="shared" si="14"/>
        <v>4000</v>
      </c>
    </row>
    <row r="53" spans="1:32" ht="11.1" customHeight="1" x14ac:dyDescent="0.2">
      <c r="A53" s="8" t="s">
        <v>57</v>
      </c>
      <c r="B53" s="8" t="s">
        <v>9</v>
      </c>
      <c r="C53" s="8"/>
      <c r="D53" s="9">
        <v>142.37299999999999</v>
      </c>
      <c r="E53" s="9"/>
      <c r="F53" s="9">
        <v>8.0020000000000007</v>
      </c>
      <c r="G53" s="9">
        <v>48.371000000000002</v>
      </c>
      <c r="H53" s="21">
        <f>VLOOKUP(A53,[2]TDSheet!$A$1:$H$65536,8,0)</f>
        <v>0</v>
      </c>
      <c r="I53" s="2" t="e">
        <f>VLOOKUP(A53,[2]TDSheet!$A$1:$I$65536,9,0)</f>
        <v>#N/A</v>
      </c>
      <c r="J53" s="2">
        <f>VLOOKUP(A53,[3]Донецк!$A$1:$E$65536,4,0)</f>
        <v>7.9</v>
      </c>
      <c r="K53" s="2">
        <f t="shared" si="5"/>
        <v>0.10200000000000031</v>
      </c>
      <c r="L53" s="2">
        <f t="shared" si="6"/>
        <v>8.0020000000000007</v>
      </c>
      <c r="P53" s="2">
        <f t="shared" si="7"/>
        <v>1.6004</v>
      </c>
      <c r="Q53" s="22"/>
      <c r="R53" s="39">
        <f t="shared" si="8"/>
        <v>0</v>
      </c>
      <c r="S53" s="52">
        <f t="shared" si="9"/>
        <v>0</v>
      </c>
      <c r="T53" s="22"/>
      <c r="U53" s="53"/>
      <c r="V53" s="43"/>
      <c r="X53" s="2">
        <f t="shared" si="10"/>
        <v>30.224318920269933</v>
      </c>
      <c r="Y53" s="2">
        <f t="shared" si="11"/>
        <v>30.224318920269933</v>
      </c>
      <c r="Z53" s="2">
        <f>VLOOKUP(A53,[2]TDSheet!$A$1:$Y$65536,25,0)</f>
        <v>0</v>
      </c>
      <c r="AA53" s="2">
        <f>VLOOKUP(A53,[2]TDSheet!$A$1:$Z$65536,26,0)</f>
        <v>0</v>
      </c>
      <c r="AB53" s="2">
        <f>VLOOKUP(A53,[2]TDSheet!$A$1:$P$65536,16,0)</f>
        <v>1.3420000000000001</v>
      </c>
      <c r="AD53" s="2">
        <f t="shared" si="12"/>
        <v>0</v>
      </c>
      <c r="AE53" s="2">
        <f t="shared" si="13"/>
        <v>0</v>
      </c>
      <c r="AF53" s="2">
        <f t="shared" si="14"/>
        <v>0</v>
      </c>
    </row>
    <row r="54" spans="1:32" ht="11.1" customHeight="1" x14ac:dyDescent="0.2">
      <c r="A54" s="8" t="s">
        <v>58</v>
      </c>
      <c r="B54" s="8" t="s">
        <v>9</v>
      </c>
      <c r="C54" s="8"/>
      <c r="D54" s="9">
        <v>316.05200000000002</v>
      </c>
      <c r="E54" s="9">
        <v>1.3460000000000001</v>
      </c>
      <c r="F54" s="9"/>
      <c r="G54" s="9">
        <v>317.39800000000002</v>
      </c>
      <c r="H54" s="21">
        <f>VLOOKUP(A54,[2]TDSheet!$A$1:$H$65536,8,0)</f>
        <v>0</v>
      </c>
      <c r="I54" s="2" t="e">
        <f>VLOOKUP(A54,[2]TDSheet!$A$1:$I$65536,9,0)</f>
        <v>#N/A</v>
      </c>
      <c r="K54" s="2">
        <f t="shared" si="5"/>
        <v>0</v>
      </c>
      <c r="L54" s="2">
        <f t="shared" si="6"/>
        <v>0</v>
      </c>
      <c r="P54" s="2">
        <f t="shared" si="7"/>
        <v>0</v>
      </c>
      <c r="Q54" s="22"/>
      <c r="R54" s="39">
        <f t="shared" si="8"/>
        <v>0</v>
      </c>
      <c r="S54" s="52">
        <f t="shared" si="9"/>
        <v>0</v>
      </c>
      <c r="T54" s="22"/>
      <c r="U54" s="53"/>
      <c r="V54" s="43"/>
      <c r="X54" s="2" t="e">
        <f t="shared" si="10"/>
        <v>#DIV/0!</v>
      </c>
      <c r="Y54" s="2" t="e">
        <f t="shared" si="11"/>
        <v>#DIV/0!</v>
      </c>
      <c r="Z54" s="2">
        <f>VLOOKUP(A54,[2]TDSheet!$A$1:$Y$65536,25,0)</f>
        <v>0</v>
      </c>
      <c r="AA54" s="2">
        <f>VLOOKUP(A54,[2]TDSheet!$A$1:$Z$65536,26,0)</f>
        <v>0</v>
      </c>
      <c r="AB54" s="2">
        <f>VLOOKUP(A54,[2]TDSheet!$A$1:$P$65536,16,0)</f>
        <v>1.3439999999999999</v>
      </c>
      <c r="AC54" s="26" t="str">
        <f>VLOOKUP(A54,[2]TDSheet!$A$1:$AA$65536,27,0)</f>
        <v>необходимо увеличить продажи</v>
      </c>
      <c r="AD54" s="2">
        <f t="shared" si="12"/>
        <v>0</v>
      </c>
      <c r="AE54" s="2">
        <f t="shared" si="13"/>
        <v>0</v>
      </c>
      <c r="AF54" s="2">
        <f t="shared" si="14"/>
        <v>0</v>
      </c>
    </row>
    <row r="55" spans="1:32" ht="11.1" customHeight="1" x14ac:dyDescent="0.2">
      <c r="A55" s="8" t="s">
        <v>59</v>
      </c>
      <c r="B55" s="8" t="s">
        <v>9</v>
      </c>
      <c r="C55" s="30" t="str">
        <f>VLOOKUP(A55,[1]TDSheet!$A$1:$C$65536,3,0)</f>
        <v>Нояб</v>
      </c>
      <c r="D55" s="9">
        <v>159.96199999999999</v>
      </c>
      <c r="E55" s="9">
        <v>177.899</v>
      </c>
      <c r="F55" s="9">
        <v>170.68600000000001</v>
      </c>
      <c r="G55" s="9">
        <v>161.03100000000001</v>
      </c>
      <c r="H55" s="21">
        <f>VLOOKUP(A55,[2]TDSheet!$A$1:$H$65536,8,0)</f>
        <v>1</v>
      </c>
      <c r="I55" s="2">
        <f>VLOOKUP(A55,[2]TDSheet!$A$1:$I$65536,9,0)</f>
        <v>50</v>
      </c>
      <c r="J55" s="2">
        <f>VLOOKUP(A55,[3]Донецк!$A$1:$E$65536,4,0)</f>
        <v>174.7</v>
      </c>
      <c r="K55" s="2">
        <f t="shared" si="5"/>
        <v>-4.0139999999999816</v>
      </c>
      <c r="L55" s="2">
        <f t="shared" si="6"/>
        <v>170.68600000000001</v>
      </c>
      <c r="P55" s="2">
        <f t="shared" si="7"/>
        <v>34.1372</v>
      </c>
      <c r="Q55" s="22">
        <f>13*P55-G55</f>
        <v>282.75259999999997</v>
      </c>
      <c r="R55" s="39">
        <f t="shared" si="8"/>
        <v>282.75259999999997</v>
      </c>
      <c r="S55" s="52">
        <f t="shared" si="9"/>
        <v>182.75259999999997</v>
      </c>
      <c r="T55" s="22"/>
      <c r="U55" s="53">
        <v>100</v>
      </c>
      <c r="V55" s="43">
        <v>283</v>
      </c>
      <c r="X55" s="2">
        <f t="shared" si="10"/>
        <v>13</v>
      </c>
      <c r="Y55" s="2">
        <f t="shared" si="11"/>
        <v>4.7171707111303798</v>
      </c>
      <c r="Z55" s="2">
        <f>VLOOKUP(A55,[2]TDSheet!$A$1:$Y$65536,25,0)</f>
        <v>4.9109999999999996</v>
      </c>
      <c r="AA55" s="2">
        <f>VLOOKUP(A55,[2]TDSheet!$A$1:$Z$65536,26,0)</f>
        <v>39.244799999999998</v>
      </c>
      <c r="AB55" s="2">
        <f>VLOOKUP(A55,[2]TDSheet!$A$1:$P$65536,16,0)</f>
        <v>11.3484</v>
      </c>
      <c r="AD55" s="2">
        <f t="shared" si="12"/>
        <v>182.75259999999997</v>
      </c>
      <c r="AE55" s="2">
        <f t="shared" si="13"/>
        <v>0</v>
      </c>
      <c r="AF55" s="2">
        <f t="shared" si="14"/>
        <v>100</v>
      </c>
    </row>
    <row r="56" spans="1:32" ht="21.95" customHeight="1" x14ac:dyDescent="0.2">
      <c r="A56" s="8" t="s">
        <v>60</v>
      </c>
      <c r="B56" s="8" t="s">
        <v>9</v>
      </c>
      <c r="C56" s="8"/>
      <c r="D56" s="9">
        <v>16.8</v>
      </c>
      <c r="E56" s="9"/>
      <c r="F56" s="9">
        <v>7.0789999999999997</v>
      </c>
      <c r="G56" s="9">
        <v>8.94</v>
      </c>
      <c r="H56" s="21">
        <f>VLOOKUP(A56,[2]TDSheet!$A$1:$H$65536,8,0)</f>
        <v>0</v>
      </c>
      <c r="I56" s="2" t="e">
        <f>VLOOKUP(A56,[2]TDSheet!$A$1:$I$65536,9,0)</f>
        <v>#N/A</v>
      </c>
      <c r="J56" s="2">
        <f>VLOOKUP(A56,[3]Донецк!$A$1:$E$65536,4,0)</f>
        <v>5.39</v>
      </c>
      <c r="K56" s="2">
        <f t="shared" si="5"/>
        <v>1.6890000000000001</v>
      </c>
      <c r="L56" s="2">
        <f t="shared" si="6"/>
        <v>7.0789999999999997</v>
      </c>
      <c r="P56" s="2">
        <f t="shared" si="7"/>
        <v>1.4157999999999999</v>
      </c>
      <c r="Q56" s="22"/>
      <c r="R56" s="39">
        <f t="shared" si="8"/>
        <v>0</v>
      </c>
      <c r="S56" s="52">
        <f t="shared" si="9"/>
        <v>0</v>
      </c>
      <c r="T56" s="22"/>
      <c r="U56" s="53"/>
      <c r="V56" s="43"/>
      <c r="X56" s="2">
        <f t="shared" si="10"/>
        <v>6.314451193671422</v>
      </c>
      <c r="Y56" s="2">
        <f t="shared" si="11"/>
        <v>6.314451193671422</v>
      </c>
      <c r="Z56" s="2">
        <f>VLOOKUP(A56,[2]TDSheet!$A$1:$Y$65536,25,0)</f>
        <v>0</v>
      </c>
      <c r="AA56" s="2">
        <f>VLOOKUP(A56,[2]TDSheet!$A$1:$Z$65536,26,0)</f>
        <v>0</v>
      </c>
      <c r="AB56" s="2">
        <f>VLOOKUP(A56,[2]TDSheet!$A$1:$P$65536,16,0)</f>
        <v>7.1399999999999991E-2</v>
      </c>
      <c r="AD56" s="2">
        <f t="shared" si="12"/>
        <v>0</v>
      </c>
      <c r="AE56" s="2">
        <f t="shared" si="13"/>
        <v>0</v>
      </c>
      <c r="AF56" s="2">
        <f t="shared" si="14"/>
        <v>0</v>
      </c>
    </row>
    <row r="57" spans="1:32" ht="11.1" customHeight="1" x14ac:dyDescent="0.2">
      <c r="A57" s="8" t="s">
        <v>61</v>
      </c>
      <c r="B57" s="8" t="s">
        <v>9</v>
      </c>
      <c r="C57" s="30" t="str">
        <f>VLOOKUP(A57,[1]TDSheet!$A$1:$C$65536,3,0)</f>
        <v>Нояб</v>
      </c>
      <c r="D57" s="9">
        <v>1077.835</v>
      </c>
      <c r="E57" s="9">
        <v>772.31500000000005</v>
      </c>
      <c r="F57" s="9">
        <v>1072.241</v>
      </c>
      <c r="G57" s="9">
        <v>423.38200000000001</v>
      </c>
      <c r="H57" s="21">
        <f>VLOOKUP(A57,[2]TDSheet!$A$1:$H$65536,8,0)</f>
        <v>1</v>
      </c>
      <c r="I57" s="2">
        <f>VLOOKUP(A57,[2]TDSheet!$A$1:$I$65536,9,0)</f>
        <v>55</v>
      </c>
      <c r="J57" s="2">
        <f>VLOOKUP(A57,[3]Донецк!$A$1:$E$65536,4,0)</f>
        <v>1018</v>
      </c>
      <c r="K57" s="2">
        <f t="shared" si="5"/>
        <v>54.240999999999985</v>
      </c>
      <c r="L57" s="2">
        <f t="shared" si="6"/>
        <v>1072.241</v>
      </c>
      <c r="P57" s="2">
        <f t="shared" si="7"/>
        <v>214.44819999999999</v>
      </c>
      <c r="Q57" s="22">
        <f>10*P57-G57</f>
        <v>1721.1</v>
      </c>
      <c r="R57" s="39">
        <f t="shared" si="8"/>
        <v>1721.1</v>
      </c>
      <c r="S57" s="52">
        <f t="shared" si="9"/>
        <v>921.09999999999991</v>
      </c>
      <c r="T57" s="22"/>
      <c r="U57" s="53">
        <v>800</v>
      </c>
      <c r="V57" s="43">
        <v>1721</v>
      </c>
      <c r="X57" s="2">
        <f t="shared" si="10"/>
        <v>10</v>
      </c>
      <c r="Y57" s="2">
        <f t="shared" si="11"/>
        <v>1.9742856316816837</v>
      </c>
      <c r="Z57" s="2">
        <f>VLOOKUP(A57,[2]TDSheet!$A$1:$Y$65536,25,0)</f>
        <v>81.4422</v>
      </c>
      <c r="AA57" s="2">
        <f>VLOOKUP(A57,[2]TDSheet!$A$1:$Z$65536,26,0)</f>
        <v>207.44099999999997</v>
      </c>
      <c r="AB57" s="2">
        <f>VLOOKUP(A57,[2]TDSheet!$A$1:$P$65536,16,0)</f>
        <v>13.717599999999999</v>
      </c>
      <c r="AD57" s="2">
        <f t="shared" si="12"/>
        <v>921.09999999999991</v>
      </c>
      <c r="AE57" s="2">
        <f t="shared" si="13"/>
        <v>0</v>
      </c>
      <c r="AF57" s="2">
        <f t="shared" si="14"/>
        <v>800</v>
      </c>
    </row>
    <row r="58" spans="1:32" ht="11.1" customHeight="1" x14ac:dyDescent="0.2">
      <c r="A58" s="8" t="s">
        <v>62</v>
      </c>
      <c r="B58" s="8" t="s">
        <v>9</v>
      </c>
      <c r="C58" s="8"/>
      <c r="D58" s="9">
        <v>3842.9879999999998</v>
      </c>
      <c r="E58" s="9">
        <v>4367.16</v>
      </c>
      <c r="F58" s="9">
        <v>3262.895</v>
      </c>
      <c r="G58" s="9">
        <v>4575.4960000000001</v>
      </c>
      <c r="H58" s="21">
        <f>VLOOKUP(A58,[2]TDSheet!$A$1:$H$65536,8,0)</f>
        <v>1</v>
      </c>
      <c r="I58" s="2">
        <f>VLOOKUP(A58,[2]TDSheet!$A$1:$I$65536,9,0)</f>
        <v>60</v>
      </c>
      <c r="J58" s="2">
        <f>VLOOKUP(A58,[3]Донецк!$A$1:$E$65536,4,0)</f>
        <v>3178.1750000000002</v>
      </c>
      <c r="K58" s="2">
        <f t="shared" si="5"/>
        <v>84.7199999999998</v>
      </c>
      <c r="L58" s="2">
        <f t="shared" si="6"/>
        <v>3262.895</v>
      </c>
      <c r="P58" s="2">
        <f t="shared" si="7"/>
        <v>652.57899999999995</v>
      </c>
      <c r="Q58" s="22">
        <f>13*P58-G58</f>
        <v>3908.0309999999999</v>
      </c>
      <c r="R58" s="39">
        <v>4300</v>
      </c>
      <c r="S58" s="52">
        <f t="shared" si="9"/>
        <v>1100</v>
      </c>
      <c r="T58" s="22">
        <v>800</v>
      </c>
      <c r="U58" s="53">
        <v>2400</v>
      </c>
      <c r="V58" s="43">
        <v>3908</v>
      </c>
      <c r="X58" s="2">
        <f t="shared" si="10"/>
        <v>13.600646052048871</v>
      </c>
      <c r="Y58" s="2">
        <f t="shared" si="11"/>
        <v>7.0114055156540438</v>
      </c>
      <c r="Z58" s="2">
        <f>VLOOKUP(A58,[2]TDSheet!$A$1:$Y$65536,25,0)</f>
        <v>656.08699999999999</v>
      </c>
      <c r="AA58" s="2">
        <f>VLOOKUP(A58,[2]TDSheet!$A$1:$Z$65536,26,0)</f>
        <v>698.28379999999993</v>
      </c>
      <c r="AB58" s="2">
        <f>VLOOKUP(A58,[2]TDSheet!$A$1:$P$65536,16,0)</f>
        <v>573.49919999999997</v>
      </c>
      <c r="AD58" s="2">
        <f t="shared" si="12"/>
        <v>1100</v>
      </c>
      <c r="AE58" s="2">
        <f t="shared" si="13"/>
        <v>800</v>
      </c>
      <c r="AF58" s="2">
        <f t="shared" si="14"/>
        <v>2400</v>
      </c>
    </row>
    <row r="59" spans="1:32" ht="11.1" customHeight="1" x14ac:dyDescent="0.2">
      <c r="A59" s="8" t="s">
        <v>63</v>
      </c>
      <c r="B59" s="8" t="s">
        <v>9</v>
      </c>
      <c r="C59" s="8"/>
      <c r="D59" s="9">
        <v>141.67500000000001</v>
      </c>
      <c r="E59" s="9">
        <v>4.2999999999999997E-2</v>
      </c>
      <c r="F59" s="9">
        <v>5.8040000000000003</v>
      </c>
      <c r="G59" s="9">
        <v>132.98400000000001</v>
      </c>
      <c r="H59" s="21">
        <f>VLOOKUP(A59,[2]TDSheet!$A$1:$H$65536,8,0)</f>
        <v>0</v>
      </c>
      <c r="I59" s="2" t="e">
        <f>VLOOKUP(A59,[2]TDSheet!$A$1:$I$65536,9,0)</f>
        <v>#N/A</v>
      </c>
      <c r="J59" s="2">
        <f>VLOOKUP(A59,[3]Донецк!$A$1:$E$65536,4,0)</f>
        <v>5.2</v>
      </c>
      <c r="K59" s="2">
        <f t="shared" si="5"/>
        <v>0.60400000000000009</v>
      </c>
      <c r="L59" s="2">
        <f t="shared" si="6"/>
        <v>5.8040000000000003</v>
      </c>
      <c r="P59" s="2">
        <f t="shared" si="7"/>
        <v>1.1608000000000001</v>
      </c>
      <c r="Q59" s="22"/>
      <c r="R59" s="39">
        <f t="shared" si="8"/>
        <v>0</v>
      </c>
      <c r="S59" s="52">
        <f t="shared" si="9"/>
        <v>0</v>
      </c>
      <c r="T59" s="22"/>
      <c r="U59" s="53"/>
      <c r="V59" s="43"/>
      <c r="X59" s="2">
        <f t="shared" si="10"/>
        <v>114.56237077877326</v>
      </c>
      <c r="Y59" s="2">
        <f t="shared" si="11"/>
        <v>114.56237077877326</v>
      </c>
      <c r="Z59" s="2">
        <f>VLOOKUP(A59,[2]TDSheet!$A$1:$Y$65536,25,0)</f>
        <v>0</v>
      </c>
      <c r="AA59" s="2">
        <f>VLOOKUP(A59,[2]TDSheet!$A$1:$Z$65536,26,0)</f>
        <v>0</v>
      </c>
      <c r="AB59" s="2">
        <f>VLOOKUP(A59,[2]TDSheet!$A$1:$P$65536,16,0)</f>
        <v>1.175</v>
      </c>
      <c r="AD59" s="2">
        <f t="shared" si="12"/>
        <v>0</v>
      </c>
      <c r="AE59" s="2">
        <f t="shared" si="13"/>
        <v>0</v>
      </c>
      <c r="AF59" s="2">
        <f t="shared" si="14"/>
        <v>0</v>
      </c>
    </row>
    <row r="60" spans="1:32" ht="11.1" customHeight="1" x14ac:dyDescent="0.2">
      <c r="A60" s="8" t="s">
        <v>64</v>
      </c>
      <c r="B60" s="8" t="s">
        <v>9</v>
      </c>
      <c r="C60" s="8"/>
      <c r="D60" s="9">
        <v>427.79599999999999</v>
      </c>
      <c r="E60" s="9">
        <v>3537.5120000000002</v>
      </c>
      <c r="F60" s="9">
        <v>1719.682</v>
      </c>
      <c r="G60" s="9">
        <v>2175.8449999999998</v>
      </c>
      <c r="H60" s="21">
        <f>VLOOKUP(A60,[2]TDSheet!$A$1:$H$65536,8,0)</f>
        <v>1</v>
      </c>
      <c r="I60" s="2">
        <f>VLOOKUP(A60,[2]TDSheet!$A$1:$I$65536,9,0)</f>
        <v>60</v>
      </c>
      <c r="J60" s="2">
        <f>VLOOKUP(A60,[3]Донецк!$A$1:$E$65536,4,0)</f>
        <v>1674.7850000000001</v>
      </c>
      <c r="K60" s="2">
        <f t="shared" si="5"/>
        <v>44.896999999999935</v>
      </c>
      <c r="L60" s="2">
        <f t="shared" si="6"/>
        <v>1719.682</v>
      </c>
      <c r="P60" s="2">
        <f t="shared" si="7"/>
        <v>343.93639999999999</v>
      </c>
      <c r="Q60" s="22">
        <f>13*P60-G60</f>
        <v>2295.3282000000004</v>
      </c>
      <c r="R60" s="39">
        <v>2500</v>
      </c>
      <c r="S60" s="52">
        <f t="shared" si="9"/>
        <v>700</v>
      </c>
      <c r="T60" s="22">
        <v>500</v>
      </c>
      <c r="U60" s="53">
        <v>1300</v>
      </c>
      <c r="V60" s="43">
        <v>2295</v>
      </c>
      <c r="X60" s="2">
        <f t="shared" si="10"/>
        <v>13.595086184538768</v>
      </c>
      <c r="Y60" s="2">
        <f t="shared" si="11"/>
        <v>6.3263004439192825</v>
      </c>
      <c r="Z60" s="2">
        <f>VLOOKUP(A60,[2]TDSheet!$A$1:$Y$65536,25,0)</f>
        <v>307.05020000000002</v>
      </c>
      <c r="AA60" s="2">
        <f>VLOOKUP(A60,[2]TDSheet!$A$1:$Z$65536,26,0)</f>
        <v>290.49059999999997</v>
      </c>
      <c r="AB60" s="2">
        <f>VLOOKUP(A60,[2]TDSheet!$A$1:$P$65536,16,0)</f>
        <v>326.5532</v>
      </c>
      <c r="AD60" s="2">
        <f t="shared" si="12"/>
        <v>700</v>
      </c>
      <c r="AE60" s="2">
        <f t="shared" si="13"/>
        <v>500</v>
      </c>
      <c r="AF60" s="2">
        <f t="shared" si="14"/>
        <v>1300</v>
      </c>
    </row>
    <row r="61" spans="1:32" ht="11.1" customHeight="1" x14ac:dyDescent="0.2">
      <c r="A61" s="8" t="s">
        <v>65</v>
      </c>
      <c r="B61" s="8" t="s">
        <v>9</v>
      </c>
      <c r="C61" s="30" t="str">
        <f>VLOOKUP(A61,[1]TDSheet!$A$1:$C$65536,3,0)</f>
        <v>Нояб</v>
      </c>
      <c r="D61" s="9">
        <v>2.931</v>
      </c>
      <c r="E61" s="9">
        <v>389.17899999999997</v>
      </c>
      <c r="F61" s="9">
        <v>211.702</v>
      </c>
      <c r="G61" s="9">
        <v>176.059</v>
      </c>
      <c r="H61" s="21">
        <f>VLOOKUP(A61,[2]TDSheet!$A$1:$H$65536,8,0)</f>
        <v>1</v>
      </c>
      <c r="I61" s="2">
        <f>VLOOKUP(A61,[2]TDSheet!$A$1:$I$65536,9,0)</f>
        <v>60</v>
      </c>
      <c r="J61" s="2">
        <f>VLOOKUP(A61,[3]Донецк!$A$1:$E$65536,4,0)</f>
        <v>299.39999999999998</v>
      </c>
      <c r="K61" s="2">
        <f t="shared" si="5"/>
        <v>-87.697999999999979</v>
      </c>
      <c r="L61" s="2">
        <f t="shared" si="6"/>
        <v>211.702</v>
      </c>
      <c r="P61" s="2">
        <f t="shared" si="7"/>
        <v>42.340400000000002</v>
      </c>
      <c r="Q61" s="22">
        <f>12*P61-G61</f>
        <v>332.0258</v>
      </c>
      <c r="R61" s="40">
        <v>1000</v>
      </c>
      <c r="S61" s="52">
        <f t="shared" si="9"/>
        <v>500</v>
      </c>
      <c r="T61" s="22"/>
      <c r="U61" s="53">
        <v>500</v>
      </c>
      <c r="V61" s="46">
        <v>1000</v>
      </c>
      <c r="X61" s="35">
        <f t="shared" si="10"/>
        <v>27.776284588714322</v>
      </c>
      <c r="Y61" s="2">
        <f t="shared" si="11"/>
        <v>4.1581798943798356</v>
      </c>
      <c r="Z61" s="2">
        <f>VLOOKUP(A61,[2]TDSheet!$A$1:$Y$65536,25,0)</f>
        <v>18.855399999999999</v>
      </c>
      <c r="AA61" s="2">
        <f>VLOOKUP(A61,[2]TDSheet!$A$1:$Z$65536,26,0)</f>
        <v>48.300799999999995</v>
      </c>
      <c r="AB61" s="2">
        <f>VLOOKUP(A61,[2]TDSheet!$A$1:$P$65536,16,0)</f>
        <v>17.3538</v>
      </c>
      <c r="AD61" s="2">
        <f t="shared" si="12"/>
        <v>500</v>
      </c>
      <c r="AE61" s="2">
        <f t="shared" si="13"/>
        <v>0</v>
      </c>
      <c r="AF61" s="2">
        <f t="shared" si="14"/>
        <v>500</v>
      </c>
    </row>
    <row r="62" spans="1:32" ht="11.1" customHeight="1" x14ac:dyDescent="0.2">
      <c r="A62" s="8" t="s">
        <v>66</v>
      </c>
      <c r="B62" s="8" t="s">
        <v>9</v>
      </c>
      <c r="C62" s="8"/>
      <c r="D62" s="9">
        <v>6.7169999999999996</v>
      </c>
      <c r="E62" s="9"/>
      <c r="F62" s="9">
        <v>1.325</v>
      </c>
      <c r="G62" s="9">
        <v>4.0199999999999996</v>
      </c>
      <c r="H62" s="21">
        <f>VLOOKUP(A62,[2]TDSheet!$A$1:$H$65536,8,0)</f>
        <v>0</v>
      </c>
      <c r="I62" s="2" t="e">
        <f>VLOOKUP(A62,[2]TDSheet!$A$1:$I$65536,9,0)</f>
        <v>#N/A</v>
      </c>
      <c r="J62" s="2">
        <f>VLOOKUP(A62,[3]Донецк!$A$1:$E$65536,4,0)</f>
        <v>1.35</v>
      </c>
      <c r="K62" s="2">
        <f t="shared" si="5"/>
        <v>-2.5000000000000133E-2</v>
      </c>
      <c r="L62" s="2">
        <f t="shared" si="6"/>
        <v>1.325</v>
      </c>
      <c r="P62" s="2">
        <f t="shared" si="7"/>
        <v>0.26500000000000001</v>
      </c>
      <c r="Q62" s="22"/>
      <c r="R62" s="39">
        <f t="shared" si="8"/>
        <v>0</v>
      </c>
      <c r="S62" s="52">
        <f t="shared" si="9"/>
        <v>0</v>
      </c>
      <c r="T62" s="22"/>
      <c r="U62" s="53"/>
      <c r="V62" s="43"/>
      <c r="X62" s="2">
        <f t="shared" si="10"/>
        <v>15.169811320754715</v>
      </c>
      <c r="Y62" s="2">
        <f t="shared" si="11"/>
        <v>15.169811320754715</v>
      </c>
      <c r="Z62" s="2">
        <f>VLOOKUP(A62,[2]TDSheet!$A$1:$Y$65536,25,0)</f>
        <v>0</v>
      </c>
      <c r="AA62" s="2">
        <f>VLOOKUP(A62,[2]TDSheet!$A$1:$Z$65536,26,0)</f>
        <v>0.27400000000000002</v>
      </c>
      <c r="AB62" s="2">
        <f>VLOOKUP(A62,[2]TDSheet!$A$1:$P$65536,16,0)</f>
        <v>0.80359999999999998</v>
      </c>
      <c r="AD62" s="2">
        <f t="shared" si="12"/>
        <v>0</v>
      </c>
      <c r="AE62" s="2">
        <f t="shared" si="13"/>
        <v>0</v>
      </c>
      <c r="AF62" s="2">
        <f t="shared" si="14"/>
        <v>0</v>
      </c>
    </row>
    <row r="63" spans="1:32" ht="11.1" customHeight="1" x14ac:dyDescent="0.2">
      <c r="A63" s="8" t="s">
        <v>67</v>
      </c>
      <c r="B63" s="8" t="s">
        <v>9</v>
      </c>
      <c r="C63" s="30" t="str">
        <f>VLOOKUP(A63,[1]TDSheet!$A$1:$C$65536,3,0)</f>
        <v>Нояб</v>
      </c>
      <c r="D63" s="9">
        <v>404.89</v>
      </c>
      <c r="E63" s="9">
        <v>579.39200000000005</v>
      </c>
      <c r="F63" s="9">
        <v>625.47299999999996</v>
      </c>
      <c r="G63" s="9">
        <v>323.35700000000003</v>
      </c>
      <c r="H63" s="21">
        <f>VLOOKUP(A63,[2]TDSheet!$A$1:$H$65536,8,0)</f>
        <v>1</v>
      </c>
      <c r="I63" s="2">
        <f>VLOOKUP(A63,[2]TDSheet!$A$1:$I$65536,9,0)</f>
        <v>60</v>
      </c>
      <c r="J63" s="2">
        <f>VLOOKUP(A63,[3]Донецк!$A$1:$E$65536,4,0)</f>
        <v>593.45000000000005</v>
      </c>
      <c r="K63" s="2">
        <f t="shared" si="5"/>
        <v>32.022999999999911</v>
      </c>
      <c r="L63" s="2">
        <f t="shared" si="6"/>
        <v>625.47299999999996</v>
      </c>
      <c r="P63" s="2">
        <f t="shared" si="7"/>
        <v>125.09459999999999</v>
      </c>
      <c r="Q63" s="22">
        <f>11*P63-G63</f>
        <v>1052.6835999999998</v>
      </c>
      <c r="R63" s="39">
        <f t="shared" si="8"/>
        <v>1052.6835999999998</v>
      </c>
      <c r="S63" s="52">
        <f t="shared" si="9"/>
        <v>552.68359999999984</v>
      </c>
      <c r="T63" s="22"/>
      <c r="U63" s="53">
        <v>500</v>
      </c>
      <c r="V63" s="43">
        <v>1053</v>
      </c>
      <c r="X63" s="2">
        <f t="shared" si="10"/>
        <v>11</v>
      </c>
      <c r="Y63" s="2">
        <f t="shared" si="11"/>
        <v>2.584899747870812</v>
      </c>
      <c r="Z63" s="2">
        <f>VLOOKUP(A63,[2]TDSheet!$A$1:$Y$65536,25,0)</f>
        <v>31.806400000000004</v>
      </c>
      <c r="AA63" s="2">
        <f>VLOOKUP(A63,[2]TDSheet!$A$1:$Z$65536,26,0)</f>
        <v>113.69919999999999</v>
      </c>
      <c r="AB63" s="2">
        <f>VLOOKUP(A63,[2]TDSheet!$A$1:$P$65536,16,0)</f>
        <v>12.6838</v>
      </c>
      <c r="AD63" s="2">
        <f t="shared" si="12"/>
        <v>552.68359999999984</v>
      </c>
      <c r="AE63" s="2">
        <f t="shared" si="13"/>
        <v>0</v>
      </c>
      <c r="AF63" s="2">
        <f t="shared" si="14"/>
        <v>500</v>
      </c>
    </row>
    <row r="64" spans="1:32" ht="11.1" customHeight="1" x14ac:dyDescent="0.2">
      <c r="A64" s="8" t="s">
        <v>68</v>
      </c>
      <c r="B64" s="8" t="s">
        <v>9</v>
      </c>
      <c r="C64" s="8"/>
      <c r="D64" s="9">
        <v>4.9889999999999999</v>
      </c>
      <c r="E64" s="9">
        <v>52.899000000000001</v>
      </c>
      <c r="F64" s="9">
        <v>13.109</v>
      </c>
      <c r="G64" s="9">
        <v>40.616999999999997</v>
      </c>
      <c r="H64" s="21">
        <f>VLOOKUP(A64,[2]TDSheet!$A$1:$H$65536,8,0)</f>
        <v>1</v>
      </c>
      <c r="I64" s="2">
        <f>VLOOKUP(A64,[2]TDSheet!$A$1:$I$65536,9,0)</f>
        <v>180</v>
      </c>
      <c r="J64" s="2">
        <f>VLOOKUP(A64,[3]Донецк!$A$1:$E$65536,4,0)</f>
        <v>13.87</v>
      </c>
      <c r="K64" s="2">
        <f t="shared" si="5"/>
        <v>-0.76099999999999923</v>
      </c>
      <c r="L64" s="2">
        <f t="shared" si="6"/>
        <v>13.109</v>
      </c>
      <c r="P64" s="2">
        <f t="shared" si="7"/>
        <v>2.6217999999999999</v>
      </c>
      <c r="Q64" s="22"/>
      <c r="R64" s="39">
        <f t="shared" si="8"/>
        <v>0</v>
      </c>
      <c r="S64" s="52">
        <f t="shared" si="9"/>
        <v>0</v>
      </c>
      <c r="T64" s="22"/>
      <c r="U64" s="53"/>
      <c r="V64" s="43"/>
      <c r="X64" s="2">
        <f t="shared" si="10"/>
        <v>15.492028377450605</v>
      </c>
      <c r="Y64" s="2">
        <f t="shared" si="11"/>
        <v>15.492028377450605</v>
      </c>
      <c r="Z64" s="2">
        <f>VLOOKUP(A64,[2]TDSheet!$A$1:$Y$65536,25,0)</f>
        <v>2.2746</v>
      </c>
      <c r="AA64" s="2">
        <f>VLOOKUP(A64,[2]TDSheet!$A$1:$Z$65536,26,0)</f>
        <v>4.6374000000000004</v>
      </c>
      <c r="AB64" s="2">
        <f>VLOOKUP(A64,[2]TDSheet!$A$1:$P$65536,16,0)</f>
        <v>3.6067999999999998</v>
      </c>
      <c r="AD64" s="2">
        <f t="shared" si="12"/>
        <v>0</v>
      </c>
      <c r="AE64" s="2">
        <f t="shared" si="13"/>
        <v>0</v>
      </c>
      <c r="AF64" s="2">
        <f t="shared" si="14"/>
        <v>0</v>
      </c>
    </row>
    <row r="65" spans="1:32" ht="11.1" customHeight="1" x14ac:dyDescent="0.2">
      <c r="A65" s="8" t="s">
        <v>69</v>
      </c>
      <c r="B65" s="8" t="s">
        <v>9</v>
      </c>
      <c r="C65" s="30" t="str">
        <f>VLOOKUP(A65,[1]TDSheet!$A$1:$C$65536,3,0)</f>
        <v>Нояб</v>
      </c>
      <c r="D65" s="9">
        <v>507.41699999999997</v>
      </c>
      <c r="E65" s="9">
        <v>817.39400000000001</v>
      </c>
      <c r="F65" s="9">
        <v>757.47</v>
      </c>
      <c r="G65" s="9">
        <v>557.505</v>
      </c>
      <c r="H65" s="21">
        <f>VLOOKUP(A65,[2]TDSheet!$A$1:$H$65536,8,0)</f>
        <v>1</v>
      </c>
      <c r="I65" s="2">
        <f>VLOOKUP(A65,[2]TDSheet!$A$1:$I$65536,9,0)</f>
        <v>60</v>
      </c>
      <c r="J65" s="2">
        <f>VLOOKUP(A65,[3]Донецк!$A$1:$E$65536,4,0)</f>
        <v>719.6</v>
      </c>
      <c r="K65" s="2">
        <f t="shared" si="5"/>
        <v>37.870000000000005</v>
      </c>
      <c r="L65" s="2">
        <f t="shared" si="6"/>
        <v>757.47</v>
      </c>
      <c r="P65" s="2">
        <f t="shared" si="7"/>
        <v>151.494</v>
      </c>
      <c r="Q65" s="22">
        <f>12*P65-G65</f>
        <v>1260.4229999999998</v>
      </c>
      <c r="R65" s="39">
        <f t="shared" si="8"/>
        <v>1260.4229999999998</v>
      </c>
      <c r="S65" s="52">
        <f t="shared" si="9"/>
        <v>510.42299999999977</v>
      </c>
      <c r="T65" s="22"/>
      <c r="U65" s="53">
        <v>750</v>
      </c>
      <c r="V65" s="43">
        <v>1260</v>
      </c>
      <c r="X65" s="2">
        <f t="shared" si="10"/>
        <v>12</v>
      </c>
      <c r="Y65" s="2">
        <f t="shared" si="11"/>
        <v>3.6800467345241397</v>
      </c>
      <c r="Z65" s="2">
        <f>VLOOKUP(A65,[2]TDSheet!$A$1:$Y$65536,25,0)</f>
        <v>89.116</v>
      </c>
      <c r="AA65" s="2">
        <f>VLOOKUP(A65,[2]TDSheet!$A$1:$Z$65536,26,0)</f>
        <v>158.42680000000001</v>
      </c>
      <c r="AB65" s="2">
        <f>VLOOKUP(A65,[2]TDSheet!$A$1:$P$65536,16,0)</f>
        <v>53.429600000000008</v>
      </c>
      <c r="AD65" s="2">
        <f t="shared" si="12"/>
        <v>510.42299999999977</v>
      </c>
      <c r="AE65" s="2">
        <f t="shared" si="13"/>
        <v>0</v>
      </c>
      <c r="AF65" s="2">
        <f t="shared" si="14"/>
        <v>750</v>
      </c>
    </row>
    <row r="66" spans="1:32" ht="11.1" customHeight="1" x14ac:dyDescent="0.2">
      <c r="A66" s="8" t="s">
        <v>70</v>
      </c>
      <c r="B66" s="8" t="s">
        <v>9</v>
      </c>
      <c r="C66" s="8"/>
      <c r="D66" s="9">
        <v>11.22</v>
      </c>
      <c r="E66" s="9">
        <v>97.87</v>
      </c>
      <c r="F66" s="9">
        <v>26.675000000000001</v>
      </c>
      <c r="G66" s="9">
        <v>69.186999999999998</v>
      </c>
      <c r="H66" s="21">
        <f>VLOOKUP(A66,[2]TDSheet!$A$1:$H$65536,8,0)</f>
        <v>1</v>
      </c>
      <c r="I66" s="2">
        <f>VLOOKUP(A66,[2]TDSheet!$A$1:$I$65536,9,0)</f>
        <v>35</v>
      </c>
      <c r="J66" s="2">
        <f>VLOOKUP(A66,[3]Донецк!$A$1:$E$65536,4,0)</f>
        <v>44.2</v>
      </c>
      <c r="K66" s="2">
        <f t="shared" si="5"/>
        <v>-17.525000000000002</v>
      </c>
      <c r="L66" s="2">
        <f t="shared" si="6"/>
        <v>26.675000000000001</v>
      </c>
      <c r="P66" s="2">
        <f t="shared" si="7"/>
        <v>5.335</v>
      </c>
      <c r="Q66" s="22">
        <f>13*P66-G66</f>
        <v>0.16800000000000637</v>
      </c>
      <c r="R66" s="39">
        <f t="shared" si="8"/>
        <v>0.16800000000000637</v>
      </c>
      <c r="S66" s="52">
        <f t="shared" si="9"/>
        <v>0.16800000000000637</v>
      </c>
      <c r="T66" s="22"/>
      <c r="U66" s="53"/>
      <c r="V66" s="43"/>
      <c r="X66" s="2">
        <f t="shared" si="10"/>
        <v>13</v>
      </c>
      <c r="Y66" s="2">
        <f t="shared" si="11"/>
        <v>12.968509840674789</v>
      </c>
      <c r="Z66" s="2">
        <f>VLOOKUP(A66,[2]TDSheet!$A$1:$Y$65536,25,0)</f>
        <v>10.4346</v>
      </c>
      <c r="AA66" s="2">
        <f>VLOOKUP(A66,[2]TDSheet!$A$1:$Z$65536,26,0)</f>
        <v>14.250399999999999</v>
      </c>
      <c r="AB66" s="2">
        <f>VLOOKUP(A66,[2]TDSheet!$A$1:$P$65536,16,0)</f>
        <v>2.7077999999999998</v>
      </c>
      <c r="AD66" s="2">
        <f t="shared" si="12"/>
        <v>0.16800000000000637</v>
      </c>
      <c r="AE66" s="2">
        <f t="shared" si="13"/>
        <v>0</v>
      </c>
      <c r="AF66" s="2">
        <f t="shared" si="14"/>
        <v>0</v>
      </c>
    </row>
    <row r="67" spans="1:32" ht="11.1" customHeight="1" x14ac:dyDescent="0.2">
      <c r="A67" s="8" t="s">
        <v>71</v>
      </c>
      <c r="B67" s="8" t="s">
        <v>9</v>
      </c>
      <c r="C67" s="8"/>
      <c r="D67" s="9">
        <v>101.178</v>
      </c>
      <c r="E67" s="9"/>
      <c r="F67" s="9">
        <v>2.1360000000000001</v>
      </c>
      <c r="G67" s="9"/>
      <c r="H67" s="21">
        <f>VLOOKUP(A67,[2]TDSheet!$A$1:$H$65536,8,0)</f>
        <v>0</v>
      </c>
      <c r="I67" s="2" t="e">
        <f>VLOOKUP(A67,[2]TDSheet!$A$1:$I$65536,9,0)</f>
        <v>#N/A</v>
      </c>
      <c r="J67" s="2">
        <f>VLOOKUP(A67,[3]Донецк!$A$1:$E$65536,4,0)</f>
        <v>25.2</v>
      </c>
      <c r="K67" s="2">
        <f t="shared" si="5"/>
        <v>-23.064</v>
      </c>
      <c r="L67" s="2">
        <f t="shared" si="6"/>
        <v>2.1360000000000001</v>
      </c>
      <c r="P67" s="2">
        <f t="shared" si="7"/>
        <v>0.42720000000000002</v>
      </c>
      <c r="Q67" s="22"/>
      <c r="R67" s="39">
        <f t="shared" si="8"/>
        <v>0</v>
      </c>
      <c r="S67" s="52">
        <f t="shared" si="9"/>
        <v>0</v>
      </c>
      <c r="T67" s="22"/>
      <c r="U67" s="53"/>
      <c r="V67" s="43"/>
      <c r="X67" s="2">
        <f t="shared" si="10"/>
        <v>0</v>
      </c>
      <c r="Y67" s="2">
        <f t="shared" si="11"/>
        <v>0</v>
      </c>
      <c r="Z67" s="2">
        <f>VLOOKUP(A67,[2]TDSheet!$A$1:$Y$65536,25,0)</f>
        <v>0</v>
      </c>
      <c r="AA67" s="2">
        <f>VLOOKUP(A67,[2]TDSheet!$A$1:$Z$65536,26,0)</f>
        <v>0</v>
      </c>
      <c r="AB67" s="2">
        <f>VLOOKUP(A67,[2]TDSheet!$A$1:$P$65536,16,0)</f>
        <v>3.5886000000000005</v>
      </c>
      <c r="AD67" s="2">
        <f t="shared" si="12"/>
        <v>0</v>
      </c>
      <c r="AE67" s="2">
        <f t="shared" si="13"/>
        <v>0</v>
      </c>
      <c r="AF67" s="2">
        <f t="shared" si="14"/>
        <v>0</v>
      </c>
    </row>
    <row r="68" spans="1:32" ht="11.1" customHeight="1" x14ac:dyDescent="0.2">
      <c r="A68" s="8" t="s">
        <v>72</v>
      </c>
      <c r="B68" s="8" t="s">
        <v>9</v>
      </c>
      <c r="C68" s="8"/>
      <c r="D68" s="9">
        <v>40.47</v>
      </c>
      <c r="E68" s="9">
        <v>2.4660000000000002</v>
      </c>
      <c r="F68" s="9">
        <v>5.3639999999999999</v>
      </c>
      <c r="G68" s="9">
        <v>34.881999999999998</v>
      </c>
      <c r="H68" s="21">
        <f>VLOOKUP(A68,[2]TDSheet!$A$1:$H$65536,8,0)</f>
        <v>0</v>
      </c>
      <c r="I68" s="2" t="e">
        <f>VLOOKUP(A68,[2]TDSheet!$A$1:$I$65536,9,0)</f>
        <v>#N/A</v>
      </c>
      <c r="J68" s="2">
        <f>VLOOKUP(A68,[3]Донецк!$A$1:$E$65536,4,0)</f>
        <v>5</v>
      </c>
      <c r="K68" s="2">
        <f t="shared" si="5"/>
        <v>0.36399999999999988</v>
      </c>
      <c r="L68" s="2">
        <f t="shared" si="6"/>
        <v>5.3639999999999999</v>
      </c>
      <c r="P68" s="2">
        <f t="shared" si="7"/>
        <v>1.0728</v>
      </c>
      <c r="Q68" s="22"/>
      <c r="R68" s="39">
        <f t="shared" si="8"/>
        <v>0</v>
      </c>
      <c r="S68" s="52">
        <f t="shared" si="9"/>
        <v>0</v>
      </c>
      <c r="T68" s="22"/>
      <c r="U68" s="53"/>
      <c r="V68" s="43"/>
      <c r="X68" s="2">
        <f t="shared" si="10"/>
        <v>32.514914243102162</v>
      </c>
      <c r="Y68" s="2">
        <f t="shared" si="11"/>
        <v>32.514914243102162</v>
      </c>
      <c r="Z68" s="2">
        <f>VLOOKUP(A68,[2]TDSheet!$A$1:$Y$65536,25,0)</f>
        <v>0</v>
      </c>
      <c r="AA68" s="2">
        <f>VLOOKUP(A68,[2]TDSheet!$A$1:$Z$65536,26,0)</f>
        <v>0</v>
      </c>
      <c r="AB68" s="2">
        <f>VLOOKUP(A68,[2]TDSheet!$A$1:$P$65536,16,0)</f>
        <v>0.80500000000000005</v>
      </c>
      <c r="AD68" s="2">
        <f t="shared" si="12"/>
        <v>0</v>
      </c>
      <c r="AE68" s="2">
        <f t="shared" si="13"/>
        <v>0</v>
      </c>
      <c r="AF68" s="2">
        <f t="shared" si="14"/>
        <v>0</v>
      </c>
    </row>
    <row r="69" spans="1:32" ht="11.1" customHeight="1" x14ac:dyDescent="0.2">
      <c r="A69" s="8" t="s">
        <v>73</v>
      </c>
      <c r="B69" s="8" t="s">
        <v>9</v>
      </c>
      <c r="C69" s="8"/>
      <c r="D69" s="9">
        <v>68.555999999999997</v>
      </c>
      <c r="E69" s="9"/>
      <c r="F69" s="9">
        <v>-1.802</v>
      </c>
      <c r="G69" s="9"/>
      <c r="H69" s="21">
        <f>VLOOKUP(A69,[2]TDSheet!$A$1:$H$65536,8,0)</f>
        <v>0</v>
      </c>
      <c r="I69" s="2" t="e">
        <f>VLOOKUP(A69,[2]TDSheet!$A$1:$I$65536,9,0)</f>
        <v>#N/A</v>
      </c>
      <c r="J69" s="2">
        <f>VLOOKUP(A69,[3]Донецк!$A$1:$E$65536,4,0)</f>
        <v>35.200000000000003</v>
      </c>
      <c r="K69" s="2">
        <f t="shared" si="5"/>
        <v>-37.002000000000002</v>
      </c>
      <c r="L69" s="2">
        <f t="shared" si="6"/>
        <v>-1.802</v>
      </c>
      <c r="P69" s="2">
        <f t="shared" si="7"/>
        <v>-0.3604</v>
      </c>
      <c r="Q69" s="22"/>
      <c r="R69" s="39">
        <f t="shared" si="8"/>
        <v>0</v>
      </c>
      <c r="S69" s="52">
        <f t="shared" si="9"/>
        <v>0</v>
      </c>
      <c r="T69" s="22"/>
      <c r="U69" s="53"/>
      <c r="V69" s="43"/>
      <c r="X69" s="2">
        <f t="shared" si="10"/>
        <v>0</v>
      </c>
      <c r="Y69" s="2">
        <f t="shared" si="11"/>
        <v>0</v>
      </c>
      <c r="Z69" s="2">
        <f>VLOOKUP(A69,[2]TDSheet!$A$1:$Y$65536,25,0)</f>
        <v>0</v>
      </c>
      <c r="AA69" s="2">
        <f>VLOOKUP(A69,[2]TDSheet!$A$1:$Z$65536,26,0)</f>
        <v>0</v>
      </c>
      <c r="AB69" s="2">
        <f>VLOOKUP(A69,[2]TDSheet!$A$1:$P$65536,16,0)</f>
        <v>8.4561999999999991</v>
      </c>
      <c r="AD69" s="2">
        <f t="shared" si="12"/>
        <v>0</v>
      </c>
      <c r="AE69" s="2">
        <f t="shared" si="13"/>
        <v>0</v>
      </c>
      <c r="AF69" s="2">
        <f t="shared" si="14"/>
        <v>0</v>
      </c>
    </row>
    <row r="70" spans="1:32" ht="11.1" customHeight="1" x14ac:dyDescent="0.2">
      <c r="A70" s="8" t="s">
        <v>74</v>
      </c>
      <c r="B70" s="8" t="s">
        <v>9</v>
      </c>
      <c r="C70" s="8"/>
      <c r="D70" s="9">
        <v>26.715</v>
      </c>
      <c r="E70" s="9">
        <v>717.61199999999997</v>
      </c>
      <c r="F70" s="9">
        <v>521.12800000000004</v>
      </c>
      <c r="G70" s="9">
        <v>58.847999999999999</v>
      </c>
      <c r="H70" s="21">
        <f>VLOOKUP(A70,[2]TDSheet!$A$1:$H$65536,8,0)</f>
        <v>1</v>
      </c>
      <c r="I70" s="2">
        <f>VLOOKUP(A70,[2]TDSheet!$A$1:$I$65536,9,0)</f>
        <v>30</v>
      </c>
      <c r="J70" s="2">
        <f>VLOOKUP(A70,[3]Донецк!$A$1:$E$65536,4,0)</f>
        <v>520.62900000000002</v>
      </c>
      <c r="K70" s="2">
        <f t="shared" si="5"/>
        <v>0.49900000000002365</v>
      </c>
      <c r="L70" s="2">
        <f t="shared" si="6"/>
        <v>95.699000000000069</v>
      </c>
      <c r="M70" s="2">
        <f>VLOOKUP(A70,[4]TDSheet!$A$1:$V$65536,6,0)</f>
        <v>425.42899999999997</v>
      </c>
      <c r="P70" s="2">
        <f t="shared" si="7"/>
        <v>19.139800000000015</v>
      </c>
      <c r="Q70" s="22">
        <f>11*P70-G70</f>
        <v>151.68980000000016</v>
      </c>
      <c r="R70" s="39">
        <f t="shared" si="8"/>
        <v>151.68980000000016</v>
      </c>
      <c r="S70" s="52">
        <f t="shared" si="9"/>
        <v>151.68980000000016</v>
      </c>
      <c r="T70" s="22"/>
      <c r="U70" s="53"/>
      <c r="V70" s="43">
        <v>152</v>
      </c>
      <c r="X70" s="2">
        <f t="shared" si="10"/>
        <v>11</v>
      </c>
      <c r="Y70" s="2">
        <f t="shared" si="11"/>
        <v>3.0746402783728124</v>
      </c>
      <c r="Z70" s="2">
        <f>VLOOKUP(A70,[2]TDSheet!$A$1:$Y$65536,25,0)</f>
        <v>19.259000000000004</v>
      </c>
      <c r="AA70" s="2">
        <f>VLOOKUP(A70,[2]TDSheet!$A$1:$Z$65536,26,0)</f>
        <v>20.794600000000003</v>
      </c>
      <c r="AB70" s="2">
        <f>VLOOKUP(A70,[2]TDSheet!$A$1:$P$65536,16,0)</f>
        <v>23.150199999999995</v>
      </c>
      <c r="AD70" s="2">
        <f t="shared" si="12"/>
        <v>151.68980000000016</v>
      </c>
      <c r="AE70" s="2">
        <f t="shared" si="13"/>
        <v>0</v>
      </c>
      <c r="AF70" s="2">
        <f t="shared" si="14"/>
        <v>0</v>
      </c>
    </row>
    <row r="71" spans="1:32" ht="11.1" customHeight="1" x14ac:dyDescent="0.2">
      <c r="A71" s="8" t="s">
        <v>75</v>
      </c>
      <c r="B71" s="8" t="s">
        <v>9</v>
      </c>
      <c r="C71" s="8"/>
      <c r="D71" s="9">
        <v>7.8019999999999996</v>
      </c>
      <c r="E71" s="9"/>
      <c r="F71" s="9">
        <v>3.879</v>
      </c>
      <c r="G71" s="9"/>
      <c r="H71" s="21">
        <f>VLOOKUP(A71,[2]TDSheet!$A$1:$H$65536,8,0)</f>
        <v>0</v>
      </c>
      <c r="I71" s="2" t="e">
        <f>VLOOKUP(A71,[2]TDSheet!$A$1:$I$65536,9,0)</f>
        <v>#N/A</v>
      </c>
      <c r="J71" s="2">
        <f>VLOOKUP(A71,[3]Донецк!$A$1:$E$65536,4,0)</f>
        <v>10.9</v>
      </c>
      <c r="K71" s="2">
        <f t="shared" ref="K71:K134" si="15">F71-J71</f>
        <v>-7.0210000000000008</v>
      </c>
      <c r="L71" s="2">
        <f t="shared" ref="L71:L134" si="16">F71-M71</f>
        <v>3.879</v>
      </c>
      <c r="P71" s="2">
        <f t="shared" ref="P71:P134" si="17">L71/5</f>
        <v>0.77580000000000005</v>
      </c>
      <c r="Q71" s="22"/>
      <c r="R71" s="39">
        <f t="shared" ref="R71:R133" si="18">Q71</f>
        <v>0</v>
      </c>
      <c r="S71" s="52">
        <f t="shared" ref="S71:S134" si="19">R71-T71-U71</f>
        <v>0</v>
      </c>
      <c r="T71" s="22"/>
      <c r="U71" s="53"/>
      <c r="V71" s="43"/>
      <c r="X71" s="2">
        <f t="shared" ref="X71:X134" si="20">(G71+R71)/P71</f>
        <v>0</v>
      </c>
      <c r="Y71" s="2">
        <f t="shared" ref="Y71:Y134" si="21">G71/P71</f>
        <v>0</v>
      </c>
      <c r="Z71" s="2">
        <f>VLOOKUP(A71,[2]TDSheet!$A$1:$Y$65536,25,0)</f>
        <v>0</v>
      </c>
      <c r="AA71" s="2">
        <f>VLOOKUP(A71,[2]TDSheet!$A$1:$Z$65536,26,0)</f>
        <v>0</v>
      </c>
      <c r="AB71" s="2">
        <f>VLOOKUP(A71,[2]TDSheet!$A$1:$P$65536,16,0)</f>
        <v>0</v>
      </c>
      <c r="AD71" s="2">
        <f t="shared" ref="AD71:AD134" si="22">S71*H71</f>
        <v>0</v>
      </c>
      <c r="AE71" s="2">
        <f t="shared" ref="AE71:AE134" si="23">T71*H71</f>
        <v>0</v>
      </c>
      <c r="AF71" s="2">
        <f t="shared" ref="AF71:AF134" si="24">U71*H71</f>
        <v>0</v>
      </c>
    </row>
    <row r="72" spans="1:32" ht="11.1" customHeight="1" x14ac:dyDescent="0.2">
      <c r="A72" s="8" t="s">
        <v>76</v>
      </c>
      <c r="B72" s="8" t="s">
        <v>9</v>
      </c>
      <c r="C72" s="8"/>
      <c r="D72" s="9">
        <v>363.34399999999999</v>
      </c>
      <c r="E72" s="9">
        <v>410.30599999999998</v>
      </c>
      <c r="F72" s="9">
        <v>371.19200000000001</v>
      </c>
      <c r="G72" s="9">
        <v>370.58699999999999</v>
      </c>
      <c r="H72" s="21">
        <f>VLOOKUP(A72,[2]TDSheet!$A$1:$H$65536,8,0)</f>
        <v>1</v>
      </c>
      <c r="I72" s="2">
        <f>VLOOKUP(A72,[2]TDSheet!$A$1:$I$65536,9,0)</f>
        <v>30</v>
      </c>
      <c r="J72" s="2">
        <f>VLOOKUP(A72,[3]Донецк!$A$1:$E$65536,4,0)</f>
        <v>387.7</v>
      </c>
      <c r="K72" s="2">
        <f t="shared" si="15"/>
        <v>-16.507999999999981</v>
      </c>
      <c r="L72" s="2">
        <f t="shared" si="16"/>
        <v>371.19200000000001</v>
      </c>
      <c r="P72" s="2">
        <f t="shared" si="17"/>
        <v>74.238399999999999</v>
      </c>
      <c r="Q72" s="22">
        <f>13*P72-G72</f>
        <v>594.51220000000001</v>
      </c>
      <c r="R72" s="39">
        <f t="shared" si="18"/>
        <v>594.51220000000001</v>
      </c>
      <c r="S72" s="52">
        <f t="shared" si="19"/>
        <v>244.51220000000001</v>
      </c>
      <c r="T72" s="22"/>
      <c r="U72" s="53">
        <v>350</v>
      </c>
      <c r="V72" s="43">
        <v>595</v>
      </c>
      <c r="X72" s="2">
        <f t="shared" si="20"/>
        <v>13</v>
      </c>
      <c r="Y72" s="2">
        <f t="shared" si="21"/>
        <v>4.9918505786762646</v>
      </c>
      <c r="Z72" s="2">
        <f>VLOOKUP(A72,[2]TDSheet!$A$1:$Y$65536,25,0)</f>
        <v>65.919000000000011</v>
      </c>
      <c r="AA72" s="2">
        <f>VLOOKUP(A72,[2]TDSheet!$A$1:$Z$65536,26,0)</f>
        <v>89.542000000000002</v>
      </c>
      <c r="AB72" s="2">
        <f>VLOOKUP(A72,[2]TDSheet!$A$1:$P$65536,16,0)</f>
        <v>48.319800000000001</v>
      </c>
      <c r="AD72" s="2">
        <f t="shared" si="22"/>
        <v>244.51220000000001</v>
      </c>
      <c r="AE72" s="2">
        <f t="shared" si="23"/>
        <v>0</v>
      </c>
      <c r="AF72" s="2">
        <f t="shared" si="24"/>
        <v>350</v>
      </c>
    </row>
    <row r="73" spans="1:32" ht="11.1" customHeight="1" x14ac:dyDescent="0.2">
      <c r="A73" s="8" t="s">
        <v>77</v>
      </c>
      <c r="B73" s="8" t="s">
        <v>9</v>
      </c>
      <c r="C73" s="8"/>
      <c r="D73" s="9">
        <v>86.9</v>
      </c>
      <c r="E73" s="9"/>
      <c r="F73" s="9"/>
      <c r="G73" s="9">
        <v>86.822999999999993</v>
      </c>
      <c r="H73" s="21">
        <f>VLOOKUP(A73,[2]TDSheet!$A$1:$H$65536,8,0)</f>
        <v>0</v>
      </c>
      <c r="I73" s="2" t="e">
        <f>VLOOKUP(A73,[2]TDSheet!$A$1:$I$65536,9,0)</f>
        <v>#N/A</v>
      </c>
      <c r="K73" s="2">
        <f t="shared" si="15"/>
        <v>0</v>
      </c>
      <c r="L73" s="2">
        <f t="shared" si="16"/>
        <v>0</v>
      </c>
      <c r="P73" s="2">
        <f t="shared" si="17"/>
        <v>0</v>
      </c>
      <c r="Q73" s="22"/>
      <c r="R73" s="39">
        <f t="shared" si="18"/>
        <v>0</v>
      </c>
      <c r="S73" s="52">
        <f t="shared" si="19"/>
        <v>0</v>
      </c>
      <c r="T73" s="22"/>
      <c r="U73" s="53"/>
      <c r="V73" s="43"/>
      <c r="X73" s="2" t="e">
        <f t="shared" si="20"/>
        <v>#DIV/0!</v>
      </c>
      <c r="Y73" s="2" t="e">
        <f t="shared" si="21"/>
        <v>#DIV/0!</v>
      </c>
      <c r="Z73" s="2">
        <f>VLOOKUP(A73,[2]TDSheet!$A$1:$Y$65536,25,0)</f>
        <v>0</v>
      </c>
      <c r="AA73" s="2">
        <f>VLOOKUP(A73,[2]TDSheet!$A$1:$Z$65536,26,0)</f>
        <v>0</v>
      </c>
      <c r="AB73" s="2">
        <f>VLOOKUP(A73,[2]TDSheet!$A$1:$P$65536,16,0)</f>
        <v>0</v>
      </c>
      <c r="AD73" s="2">
        <f t="shared" si="22"/>
        <v>0</v>
      </c>
      <c r="AE73" s="2">
        <f t="shared" si="23"/>
        <v>0</v>
      </c>
      <c r="AF73" s="2">
        <f t="shared" si="24"/>
        <v>0</v>
      </c>
    </row>
    <row r="74" spans="1:32" ht="11.1" customHeight="1" x14ac:dyDescent="0.2">
      <c r="A74" s="8" t="s">
        <v>78</v>
      </c>
      <c r="B74" s="8" t="s">
        <v>9</v>
      </c>
      <c r="C74" s="8"/>
      <c r="D74" s="9">
        <v>58.887</v>
      </c>
      <c r="E74" s="9"/>
      <c r="F74" s="9">
        <v>21.722999999999999</v>
      </c>
      <c r="G74" s="9">
        <v>34.340000000000003</v>
      </c>
      <c r="H74" s="21">
        <f>VLOOKUP(A74,[2]TDSheet!$A$1:$H$65536,8,0)</f>
        <v>1</v>
      </c>
      <c r="I74" s="2">
        <f>VLOOKUP(A74,[2]TDSheet!$A$1:$I$65536,9,0)</f>
        <v>40</v>
      </c>
      <c r="J74" s="2">
        <f>VLOOKUP(A74,[3]Донецк!$A$1:$E$65536,4,0)</f>
        <v>21.6</v>
      </c>
      <c r="K74" s="2">
        <f t="shared" si="15"/>
        <v>0.12299999999999756</v>
      </c>
      <c r="L74" s="2">
        <f t="shared" si="16"/>
        <v>21.722999999999999</v>
      </c>
      <c r="P74" s="2">
        <f t="shared" si="17"/>
        <v>4.3445999999999998</v>
      </c>
      <c r="Q74" s="22">
        <f>13*P74-G74</f>
        <v>22.139799999999994</v>
      </c>
      <c r="R74" s="39">
        <f t="shared" si="18"/>
        <v>22.139799999999994</v>
      </c>
      <c r="S74" s="52">
        <f t="shared" si="19"/>
        <v>22.139799999999994</v>
      </c>
      <c r="T74" s="22"/>
      <c r="U74" s="53"/>
      <c r="V74" s="43">
        <v>22</v>
      </c>
      <c r="X74" s="2">
        <f t="shared" si="20"/>
        <v>13</v>
      </c>
      <c r="Y74" s="2">
        <f t="shared" si="21"/>
        <v>7.9040648160935429</v>
      </c>
      <c r="Z74" s="2">
        <f>VLOOKUP(A74,[2]TDSheet!$A$1:$Y$65536,25,0)</f>
        <v>2.4333999999999998</v>
      </c>
      <c r="AA74" s="2">
        <f>VLOOKUP(A74,[2]TDSheet!$A$1:$Z$65536,26,0)</f>
        <v>4.0780000000000003</v>
      </c>
      <c r="AB74" s="2">
        <f>VLOOKUP(A74,[2]TDSheet!$A$1:$P$65536,16,0)</f>
        <v>2.718</v>
      </c>
      <c r="AD74" s="2">
        <f t="shared" si="22"/>
        <v>22.139799999999994</v>
      </c>
      <c r="AE74" s="2">
        <f t="shared" si="23"/>
        <v>0</v>
      </c>
      <c r="AF74" s="2">
        <f t="shared" si="24"/>
        <v>0</v>
      </c>
    </row>
    <row r="75" spans="1:32" ht="11.1" customHeight="1" x14ac:dyDescent="0.2">
      <c r="A75" s="23" t="s">
        <v>79</v>
      </c>
      <c r="B75" s="23" t="s">
        <v>9</v>
      </c>
      <c r="C75" s="23"/>
      <c r="D75" s="24">
        <v>39.738</v>
      </c>
      <c r="E75" s="24">
        <v>27.187999999999999</v>
      </c>
      <c r="F75" s="24">
        <v>33.734000000000002</v>
      </c>
      <c r="G75" s="24">
        <v>27.187999999999999</v>
      </c>
      <c r="H75" s="21">
        <f>VLOOKUP(A75,[2]TDSheet!$A$1:$H$65536,8,0)</f>
        <v>0</v>
      </c>
      <c r="I75" s="2">
        <f>VLOOKUP(A75,[2]TDSheet!$A$1:$I$65536,9,0)</f>
        <v>40</v>
      </c>
      <c r="J75" s="2">
        <f>VLOOKUP(A75,[3]Донецк!$A$1:$E$65536,4,0)</f>
        <v>34.6</v>
      </c>
      <c r="K75" s="2">
        <f t="shared" si="15"/>
        <v>-0.86599999999999966</v>
      </c>
      <c r="L75" s="2">
        <f t="shared" si="16"/>
        <v>33.734000000000002</v>
      </c>
      <c r="P75" s="2">
        <f t="shared" si="17"/>
        <v>6.7468000000000004</v>
      </c>
      <c r="Q75" s="22"/>
      <c r="R75" s="39">
        <f t="shared" si="18"/>
        <v>0</v>
      </c>
      <c r="S75" s="52">
        <f t="shared" si="19"/>
        <v>0</v>
      </c>
      <c r="T75" s="22"/>
      <c r="U75" s="53"/>
      <c r="V75" s="43"/>
      <c r="X75" s="2">
        <f t="shared" si="20"/>
        <v>4.0297622576628918</v>
      </c>
      <c r="Y75" s="2">
        <f t="shared" si="21"/>
        <v>4.0297622576628918</v>
      </c>
      <c r="Z75" s="2">
        <f>VLOOKUP(A75,[2]TDSheet!$A$1:$Y$65536,25,0)</f>
        <v>0.79720000000000002</v>
      </c>
      <c r="AA75" s="2">
        <f>VLOOKUP(A75,[2]TDSheet!$A$1:$Z$65536,26,0)</f>
        <v>0.54580000000000006</v>
      </c>
      <c r="AB75" s="2">
        <f>VLOOKUP(A75,[2]TDSheet!$A$1:$P$65536,16,0)</f>
        <v>5.5898000000000003</v>
      </c>
      <c r="AC75" s="31" t="str">
        <f>VLOOKUP(A75,[2]TDSheet!$A$1:$AA$65536,27,0)</f>
        <v>устар.</v>
      </c>
      <c r="AD75" s="2">
        <f t="shared" si="22"/>
        <v>0</v>
      </c>
      <c r="AE75" s="2">
        <f t="shared" si="23"/>
        <v>0</v>
      </c>
      <c r="AF75" s="2">
        <f t="shared" si="24"/>
        <v>0</v>
      </c>
    </row>
    <row r="76" spans="1:32" ht="21.95" customHeight="1" x14ac:dyDescent="0.2">
      <c r="A76" s="8" t="s">
        <v>80</v>
      </c>
      <c r="B76" s="8" t="s">
        <v>9</v>
      </c>
      <c r="C76" s="8"/>
      <c r="D76" s="9">
        <v>1576.125</v>
      </c>
      <c r="E76" s="9">
        <v>1079.07</v>
      </c>
      <c r="F76" s="9">
        <v>1490.92</v>
      </c>
      <c r="G76" s="9">
        <v>870.30200000000002</v>
      </c>
      <c r="H76" s="21">
        <f>VLOOKUP(A76,[2]TDSheet!$A$1:$H$65536,8,0)</f>
        <v>1</v>
      </c>
      <c r="I76" s="2">
        <f>VLOOKUP(A76,[2]TDSheet!$A$1:$I$65536,9,0)</f>
        <v>40</v>
      </c>
      <c r="J76" s="2">
        <f>VLOOKUP(A76,[3]Донецк!$A$1:$E$65536,4,0)</f>
        <v>1469.4</v>
      </c>
      <c r="K76" s="2">
        <f t="shared" si="15"/>
        <v>21.519999999999982</v>
      </c>
      <c r="L76" s="2">
        <f t="shared" si="16"/>
        <v>1490.92</v>
      </c>
      <c r="P76" s="2">
        <f t="shared" si="17"/>
        <v>298.18400000000003</v>
      </c>
      <c r="Q76" s="22">
        <f>11*P76-G76</f>
        <v>2409.7220000000002</v>
      </c>
      <c r="R76" s="39">
        <v>3000</v>
      </c>
      <c r="S76" s="52">
        <f t="shared" si="19"/>
        <v>1500</v>
      </c>
      <c r="T76" s="22"/>
      <c r="U76" s="53">
        <v>1500</v>
      </c>
      <c r="V76" s="47">
        <v>3000</v>
      </c>
      <c r="W76" s="25" t="s">
        <v>187</v>
      </c>
      <c r="X76" s="2">
        <f t="shared" si="20"/>
        <v>12.979576368953397</v>
      </c>
      <c r="Y76" s="2">
        <f t="shared" si="21"/>
        <v>2.9186743755533495</v>
      </c>
      <c r="Z76" s="2">
        <f>VLOOKUP(A76,[2]TDSheet!$A$1:$Y$65536,25,0)</f>
        <v>196.30879999999999</v>
      </c>
      <c r="AA76" s="2">
        <f>VLOOKUP(A76,[2]TDSheet!$A$1:$Z$65536,26,0)</f>
        <v>224.2346</v>
      </c>
      <c r="AB76" s="2">
        <f>VLOOKUP(A76,[2]TDSheet!$A$1:$P$65536,16,0)</f>
        <v>178.59039999999999</v>
      </c>
      <c r="AD76" s="2">
        <f t="shared" si="22"/>
        <v>1500</v>
      </c>
      <c r="AE76" s="2">
        <f t="shared" si="23"/>
        <v>0</v>
      </c>
      <c r="AF76" s="2">
        <f t="shared" si="24"/>
        <v>1500</v>
      </c>
    </row>
    <row r="77" spans="1:32" ht="11.1" customHeight="1" x14ac:dyDescent="0.2">
      <c r="A77" s="8" t="s">
        <v>81</v>
      </c>
      <c r="B77" s="8" t="s">
        <v>9</v>
      </c>
      <c r="C77" s="8"/>
      <c r="D77" s="9">
        <v>113.16</v>
      </c>
      <c r="E77" s="9">
        <v>9.2799999999999994</v>
      </c>
      <c r="F77" s="9">
        <v>5.1669999999999998</v>
      </c>
      <c r="G77" s="9">
        <v>91.692999999999998</v>
      </c>
      <c r="H77" s="21">
        <f>VLOOKUP(A77,[2]TDSheet!$A$1:$H$65536,8,0)</f>
        <v>1</v>
      </c>
      <c r="I77" s="2">
        <f>VLOOKUP(A77,[2]TDSheet!$A$1:$I$65536,9,0)</f>
        <v>35</v>
      </c>
      <c r="J77" s="2">
        <f>VLOOKUP(A77,[3]Донецк!$A$1:$E$65536,4,0)</f>
        <v>7.8</v>
      </c>
      <c r="K77" s="2">
        <f t="shared" si="15"/>
        <v>-2.633</v>
      </c>
      <c r="L77" s="2">
        <f t="shared" si="16"/>
        <v>5.1669999999999998</v>
      </c>
      <c r="P77" s="2">
        <f t="shared" si="17"/>
        <v>1.0333999999999999</v>
      </c>
      <c r="Q77" s="22"/>
      <c r="R77" s="39">
        <f t="shared" si="18"/>
        <v>0</v>
      </c>
      <c r="S77" s="52">
        <f t="shared" si="19"/>
        <v>0</v>
      </c>
      <c r="T77" s="22"/>
      <c r="U77" s="53"/>
      <c r="V77" s="43"/>
      <c r="X77" s="2">
        <f t="shared" si="20"/>
        <v>88.729436810528355</v>
      </c>
      <c r="Y77" s="2">
        <f t="shared" si="21"/>
        <v>88.729436810528355</v>
      </c>
      <c r="Z77" s="2">
        <f>VLOOKUP(A77,[2]TDSheet!$A$1:$Y$65536,25,0)</f>
        <v>1.5720000000000001</v>
      </c>
      <c r="AA77" s="2">
        <f>VLOOKUP(A77,[2]TDSheet!$A$1:$Z$65536,26,0)</f>
        <v>1.6146</v>
      </c>
      <c r="AB77" s="2">
        <f>VLOOKUP(A77,[2]TDSheet!$A$1:$P$65536,16,0)</f>
        <v>3.4770000000000003</v>
      </c>
      <c r="AC77" s="26" t="str">
        <f>VLOOKUP(A77,[2]TDSheet!$A$1:$AA$65536,27,0)</f>
        <v>необходимо увеличить продажи</v>
      </c>
      <c r="AD77" s="2">
        <f t="shared" si="22"/>
        <v>0</v>
      </c>
      <c r="AE77" s="2">
        <f t="shared" si="23"/>
        <v>0</v>
      </c>
      <c r="AF77" s="2">
        <f t="shared" si="24"/>
        <v>0</v>
      </c>
    </row>
    <row r="78" spans="1:32" ht="11.1" customHeight="1" x14ac:dyDescent="0.2">
      <c r="A78" s="8" t="s">
        <v>82</v>
      </c>
      <c r="B78" s="8" t="s">
        <v>9</v>
      </c>
      <c r="C78" s="8"/>
      <c r="D78" s="9">
        <v>19.89</v>
      </c>
      <c r="E78" s="9">
        <v>2.2210000000000001</v>
      </c>
      <c r="F78" s="9"/>
      <c r="G78" s="9"/>
      <c r="H78" s="21">
        <f>VLOOKUP(A78,[2]TDSheet!$A$1:$H$65536,8,0)</f>
        <v>0</v>
      </c>
      <c r="I78" s="2" t="e">
        <f>VLOOKUP(A78,[2]TDSheet!$A$1:$I$65536,9,0)</f>
        <v>#N/A</v>
      </c>
      <c r="K78" s="2">
        <f t="shared" si="15"/>
        <v>0</v>
      </c>
      <c r="L78" s="2">
        <f t="shared" si="16"/>
        <v>0</v>
      </c>
      <c r="P78" s="2">
        <f t="shared" si="17"/>
        <v>0</v>
      </c>
      <c r="Q78" s="22"/>
      <c r="R78" s="39">
        <f t="shared" si="18"/>
        <v>0</v>
      </c>
      <c r="S78" s="52">
        <f t="shared" si="19"/>
        <v>0</v>
      </c>
      <c r="T78" s="22"/>
      <c r="U78" s="53"/>
      <c r="V78" s="43"/>
      <c r="X78" s="2" t="e">
        <f t="shared" si="20"/>
        <v>#DIV/0!</v>
      </c>
      <c r="Y78" s="2" t="e">
        <f t="shared" si="21"/>
        <v>#DIV/0!</v>
      </c>
      <c r="Z78" s="2">
        <f>VLOOKUP(A78,[2]TDSheet!$A$1:$Y$65536,25,0)</f>
        <v>0</v>
      </c>
      <c r="AA78" s="2">
        <f>VLOOKUP(A78,[2]TDSheet!$A$1:$Z$65536,26,0)</f>
        <v>0</v>
      </c>
      <c r="AB78" s="2">
        <f>VLOOKUP(A78,[2]TDSheet!$A$1:$P$65536,16,0)</f>
        <v>4.4222000000000001</v>
      </c>
      <c r="AD78" s="2">
        <f t="shared" si="22"/>
        <v>0</v>
      </c>
      <c r="AE78" s="2">
        <f t="shared" si="23"/>
        <v>0</v>
      </c>
      <c r="AF78" s="2">
        <f t="shared" si="24"/>
        <v>0</v>
      </c>
    </row>
    <row r="79" spans="1:32" ht="11.1" customHeight="1" x14ac:dyDescent="0.2">
      <c r="A79" s="8" t="s">
        <v>83</v>
      </c>
      <c r="B79" s="8" t="s">
        <v>9</v>
      </c>
      <c r="C79" s="8"/>
      <c r="D79" s="9">
        <v>120.5</v>
      </c>
      <c r="E79" s="9"/>
      <c r="F79" s="9">
        <v>3.8820000000000001</v>
      </c>
      <c r="G79" s="9"/>
      <c r="H79" s="21">
        <f>VLOOKUP(A79,[2]TDSheet!$A$1:$H$65536,8,0)</f>
        <v>0</v>
      </c>
      <c r="I79" s="2" t="e">
        <f>VLOOKUP(A79,[2]TDSheet!$A$1:$I$65536,9,0)</f>
        <v>#N/A</v>
      </c>
      <c r="J79" s="2">
        <f>VLOOKUP(A79,[3]Донецк!$A$1:$E$65536,4,0)</f>
        <v>5.2</v>
      </c>
      <c r="K79" s="2">
        <f t="shared" si="15"/>
        <v>-1.3180000000000001</v>
      </c>
      <c r="L79" s="2">
        <f t="shared" si="16"/>
        <v>3.8820000000000001</v>
      </c>
      <c r="P79" s="2">
        <f t="shared" si="17"/>
        <v>0.77639999999999998</v>
      </c>
      <c r="Q79" s="22"/>
      <c r="R79" s="39">
        <f t="shared" si="18"/>
        <v>0</v>
      </c>
      <c r="S79" s="52">
        <f t="shared" si="19"/>
        <v>0</v>
      </c>
      <c r="T79" s="22"/>
      <c r="U79" s="53"/>
      <c r="V79" s="43"/>
      <c r="X79" s="2">
        <f t="shared" si="20"/>
        <v>0</v>
      </c>
      <c r="Y79" s="2">
        <f t="shared" si="21"/>
        <v>0</v>
      </c>
      <c r="Z79" s="2">
        <f>VLOOKUP(A79,[2]TDSheet!$A$1:$Y$65536,25,0)</f>
        <v>0</v>
      </c>
      <c r="AA79" s="2">
        <f>VLOOKUP(A79,[2]TDSheet!$A$1:$Z$65536,26,0)</f>
        <v>0</v>
      </c>
      <c r="AB79" s="2">
        <f>VLOOKUP(A79,[2]TDSheet!$A$1:$P$65536,16,0)</f>
        <v>0</v>
      </c>
      <c r="AD79" s="2">
        <f t="shared" si="22"/>
        <v>0</v>
      </c>
      <c r="AE79" s="2">
        <f t="shared" si="23"/>
        <v>0</v>
      </c>
      <c r="AF79" s="2">
        <f t="shared" si="24"/>
        <v>0</v>
      </c>
    </row>
    <row r="80" spans="1:32" ht="11.1" customHeight="1" x14ac:dyDescent="0.2">
      <c r="A80" s="8" t="s">
        <v>84</v>
      </c>
      <c r="B80" s="8" t="s">
        <v>9</v>
      </c>
      <c r="C80" s="8"/>
      <c r="D80" s="9">
        <v>121.59</v>
      </c>
      <c r="E80" s="9"/>
      <c r="F80" s="9">
        <v>-0.24199999999999999</v>
      </c>
      <c r="G80" s="9"/>
      <c r="H80" s="21">
        <f>VLOOKUP(A80,[2]TDSheet!$A$1:$H$65536,8,0)</f>
        <v>0</v>
      </c>
      <c r="I80" s="2" t="e">
        <f>VLOOKUP(A80,[2]TDSheet!$A$1:$I$65536,9,0)</f>
        <v>#N/A</v>
      </c>
      <c r="J80" s="2">
        <f>VLOOKUP(A80,[3]Донецк!$A$1:$E$65536,4,0)</f>
        <v>4.2</v>
      </c>
      <c r="K80" s="2">
        <f t="shared" si="15"/>
        <v>-4.4420000000000002</v>
      </c>
      <c r="L80" s="2">
        <f t="shared" si="16"/>
        <v>-0.24199999999999999</v>
      </c>
      <c r="P80" s="2">
        <f t="shared" si="17"/>
        <v>-4.8399999999999999E-2</v>
      </c>
      <c r="Q80" s="22"/>
      <c r="R80" s="39">
        <f t="shared" si="18"/>
        <v>0</v>
      </c>
      <c r="S80" s="52">
        <f t="shared" si="19"/>
        <v>0</v>
      </c>
      <c r="T80" s="22"/>
      <c r="U80" s="53"/>
      <c r="V80" s="43"/>
      <c r="X80" s="2">
        <f t="shared" si="20"/>
        <v>0</v>
      </c>
      <c r="Y80" s="2">
        <f t="shared" si="21"/>
        <v>0</v>
      </c>
      <c r="Z80" s="2">
        <f>VLOOKUP(A80,[2]TDSheet!$A$1:$Y$65536,25,0)</f>
        <v>0</v>
      </c>
      <c r="AA80" s="2">
        <f>VLOOKUP(A80,[2]TDSheet!$A$1:$Z$65536,26,0)</f>
        <v>0</v>
      </c>
      <c r="AB80" s="2">
        <f>VLOOKUP(A80,[2]TDSheet!$A$1:$P$65536,16,0)</f>
        <v>1.5524</v>
      </c>
      <c r="AD80" s="2">
        <f t="shared" si="22"/>
        <v>0</v>
      </c>
      <c r="AE80" s="2">
        <f t="shared" si="23"/>
        <v>0</v>
      </c>
      <c r="AF80" s="2">
        <f t="shared" si="24"/>
        <v>0</v>
      </c>
    </row>
    <row r="81" spans="1:32" ht="10.5" customHeight="1" x14ac:dyDescent="0.2">
      <c r="A81" s="8" t="s">
        <v>85</v>
      </c>
      <c r="B81" s="8" t="s">
        <v>9</v>
      </c>
      <c r="C81" s="8"/>
      <c r="D81" s="9">
        <v>53.991999999999997</v>
      </c>
      <c r="E81" s="9"/>
      <c r="F81" s="9">
        <v>1.345</v>
      </c>
      <c r="G81" s="9">
        <v>52.646999999999998</v>
      </c>
      <c r="H81" s="21">
        <f>VLOOKUP(A81,[2]TDSheet!$A$1:$H$65536,8,0)</f>
        <v>0</v>
      </c>
      <c r="I81" s="2" t="e">
        <f>VLOOKUP(A81,[2]TDSheet!$A$1:$I$65536,9,0)</f>
        <v>#N/A</v>
      </c>
      <c r="J81" s="2">
        <f>VLOOKUP(A81,[3]Донецк!$A$1:$E$65536,4,0)</f>
        <v>1.3</v>
      </c>
      <c r="K81" s="2">
        <f t="shared" si="15"/>
        <v>4.4999999999999929E-2</v>
      </c>
      <c r="L81" s="2">
        <f t="shared" si="16"/>
        <v>1.345</v>
      </c>
      <c r="P81" s="2">
        <f t="shared" si="17"/>
        <v>0.26900000000000002</v>
      </c>
      <c r="Q81" s="22"/>
      <c r="R81" s="39">
        <f t="shared" si="18"/>
        <v>0</v>
      </c>
      <c r="S81" s="52">
        <f t="shared" si="19"/>
        <v>0</v>
      </c>
      <c r="T81" s="22"/>
      <c r="U81" s="53"/>
      <c r="V81" s="43"/>
      <c r="X81" s="2">
        <f t="shared" si="20"/>
        <v>195.71375464684013</v>
      </c>
      <c r="Y81" s="2">
        <f t="shared" si="21"/>
        <v>195.71375464684013</v>
      </c>
      <c r="Z81" s="2">
        <f>VLOOKUP(A81,[2]TDSheet!$A$1:$Y$65536,25,0)</f>
        <v>0</v>
      </c>
      <c r="AA81" s="2">
        <f>VLOOKUP(A81,[2]TDSheet!$A$1:$Z$65536,26,0)</f>
        <v>0</v>
      </c>
      <c r="AB81" s="2">
        <f>VLOOKUP(A81,[2]TDSheet!$A$1:$P$65536,16,0)</f>
        <v>0</v>
      </c>
      <c r="AD81" s="2">
        <f t="shared" si="22"/>
        <v>0</v>
      </c>
      <c r="AE81" s="2">
        <f t="shared" si="23"/>
        <v>0</v>
      </c>
      <c r="AF81" s="2">
        <f t="shared" si="24"/>
        <v>0</v>
      </c>
    </row>
    <row r="82" spans="1:32" ht="11.1" customHeight="1" x14ac:dyDescent="0.2">
      <c r="A82" s="8" t="s">
        <v>86</v>
      </c>
      <c r="B82" s="8" t="s">
        <v>9</v>
      </c>
      <c r="C82" s="8"/>
      <c r="D82" s="9">
        <v>9.3559999999999999</v>
      </c>
      <c r="E82" s="9">
        <v>1.2889999999999999</v>
      </c>
      <c r="F82" s="9">
        <v>7.0940000000000003</v>
      </c>
      <c r="G82" s="9"/>
      <c r="H82" s="33">
        <v>1</v>
      </c>
      <c r="I82" s="2" t="e">
        <f>VLOOKUP(A82,[2]TDSheet!$A$1:$I$65536,9,0)</f>
        <v>#N/A</v>
      </c>
      <c r="J82" s="2">
        <f>VLOOKUP(A82,[3]Донецк!$A$1:$E$65536,4,0)</f>
        <v>7</v>
      </c>
      <c r="K82" s="2">
        <f t="shared" si="15"/>
        <v>9.4000000000000306E-2</v>
      </c>
      <c r="L82" s="2">
        <f t="shared" si="16"/>
        <v>7.0940000000000003</v>
      </c>
      <c r="P82" s="2">
        <f t="shared" si="17"/>
        <v>1.4188000000000001</v>
      </c>
      <c r="Q82" s="22"/>
      <c r="R82" s="39">
        <v>50</v>
      </c>
      <c r="S82" s="52">
        <f t="shared" si="19"/>
        <v>25</v>
      </c>
      <c r="T82" s="22"/>
      <c r="U82" s="53">
        <v>25</v>
      </c>
      <c r="V82" s="44">
        <v>50</v>
      </c>
      <c r="W82" s="32">
        <v>50</v>
      </c>
      <c r="X82" s="35">
        <f t="shared" si="20"/>
        <v>35.241048773611503</v>
      </c>
      <c r="Y82" s="2">
        <f t="shared" si="21"/>
        <v>0</v>
      </c>
      <c r="Z82" s="2">
        <f>VLOOKUP(A82,[2]TDSheet!$A$1:$Y$65536,25,0)</f>
        <v>0</v>
      </c>
      <c r="AA82" s="2">
        <f>VLOOKUP(A82,[2]TDSheet!$A$1:$Z$65536,26,0)</f>
        <v>0.14099999999999999</v>
      </c>
      <c r="AB82" s="2">
        <f>VLOOKUP(A82,[2]TDSheet!$A$1:$P$65536,16,0)</f>
        <v>3.2610000000000001</v>
      </c>
      <c r="AC82" s="2" t="s">
        <v>191</v>
      </c>
      <c r="AD82" s="2">
        <f t="shared" si="22"/>
        <v>25</v>
      </c>
      <c r="AE82" s="2">
        <f t="shared" si="23"/>
        <v>0</v>
      </c>
      <c r="AF82" s="2">
        <f t="shared" si="24"/>
        <v>25</v>
      </c>
    </row>
    <row r="83" spans="1:32" ht="11.1" customHeight="1" x14ac:dyDescent="0.2">
      <c r="A83" s="8" t="s">
        <v>87</v>
      </c>
      <c r="B83" s="8" t="s">
        <v>9</v>
      </c>
      <c r="C83" s="8"/>
      <c r="D83" s="9">
        <v>108.057</v>
      </c>
      <c r="E83" s="9">
        <v>169.99700000000001</v>
      </c>
      <c r="F83" s="9">
        <v>61.18</v>
      </c>
      <c r="G83" s="9">
        <v>141.642</v>
      </c>
      <c r="H83" s="21">
        <f>VLOOKUP(A83,[2]TDSheet!$A$1:$H$65536,8,0)</f>
        <v>1</v>
      </c>
      <c r="I83" s="2">
        <f>VLOOKUP(A83,[2]TDSheet!$A$1:$I$65536,9,0)</f>
        <v>45</v>
      </c>
      <c r="J83" s="2">
        <f>VLOOKUP(A83,[3]Донецк!$A$1:$E$65536,4,0)</f>
        <v>86.7</v>
      </c>
      <c r="K83" s="2">
        <f t="shared" si="15"/>
        <v>-25.520000000000003</v>
      </c>
      <c r="L83" s="2">
        <f t="shared" si="16"/>
        <v>61.18</v>
      </c>
      <c r="P83" s="2">
        <f t="shared" si="17"/>
        <v>12.236000000000001</v>
      </c>
      <c r="Q83" s="22">
        <f>13*P83-G83</f>
        <v>17.426000000000016</v>
      </c>
      <c r="R83" s="39">
        <v>0</v>
      </c>
      <c r="S83" s="52">
        <f t="shared" si="19"/>
        <v>0</v>
      </c>
      <c r="T83" s="22"/>
      <c r="U83" s="53"/>
      <c r="V83" s="43">
        <v>0</v>
      </c>
      <c r="W83" s="25" t="s">
        <v>188</v>
      </c>
      <c r="X83" s="2">
        <f t="shared" si="20"/>
        <v>11.57584177835894</v>
      </c>
      <c r="Y83" s="2">
        <f t="shared" si="21"/>
        <v>11.57584177835894</v>
      </c>
      <c r="Z83" s="2">
        <f>VLOOKUP(A83,[2]TDSheet!$A$1:$Y$65536,25,0)</f>
        <v>12.005800000000001</v>
      </c>
      <c r="AA83" s="2">
        <f>VLOOKUP(A83,[2]TDSheet!$A$1:$Z$65536,26,0)</f>
        <v>9.9878</v>
      </c>
      <c r="AB83" s="2">
        <f>VLOOKUP(A83,[2]TDSheet!$A$1:$P$65536,16,0)</f>
        <v>19.698799999999999</v>
      </c>
      <c r="AD83" s="2">
        <f t="shared" si="22"/>
        <v>0</v>
      </c>
      <c r="AE83" s="2">
        <f t="shared" si="23"/>
        <v>0</v>
      </c>
      <c r="AF83" s="2">
        <f t="shared" si="24"/>
        <v>0</v>
      </c>
    </row>
    <row r="84" spans="1:32" ht="21.95" customHeight="1" x14ac:dyDescent="0.2">
      <c r="A84" s="8" t="s">
        <v>88</v>
      </c>
      <c r="B84" s="8" t="s">
        <v>9</v>
      </c>
      <c r="C84" s="8"/>
      <c r="D84" s="9">
        <v>6.2510000000000003</v>
      </c>
      <c r="E84" s="9">
        <v>151.36699999999999</v>
      </c>
      <c r="F84" s="9">
        <v>20.256</v>
      </c>
      <c r="G84" s="9">
        <v>130.40100000000001</v>
      </c>
      <c r="H84" s="21">
        <f>VLOOKUP(A84,[2]TDSheet!$A$1:$H$65536,8,0)</f>
        <v>1</v>
      </c>
      <c r="I84" s="2">
        <f>VLOOKUP(A84,[2]TDSheet!$A$1:$I$65536,9,0)</f>
        <v>45</v>
      </c>
      <c r="J84" s="2">
        <f>VLOOKUP(A84,[3]Донецк!$A$1:$E$65536,4,0)</f>
        <v>27.7</v>
      </c>
      <c r="K84" s="2">
        <f t="shared" si="15"/>
        <v>-7.4439999999999991</v>
      </c>
      <c r="L84" s="2">
        <f t="shared" si="16"/>
        <v>20.256</v>
      </c>
      <c r="P84" s="2">
        <f t="shared" si="17"/>
        <v>4.0511999999999997</v>
      </c>
      <c r="Q84" s="22"/>
      <c r="R84" s="39">
        <f t="shared" si="18"/>
        <v>0</v>
      </c>
      <c r="S84" s="52">
        <f t="shared" si="19"/>
        <v>0</v>
      </c>
      <c r="T84" s="22"/>
      <c r="U84" s="53"/>
      <c r="V84" s="43"/>
      <c r="X84" s="2">
        <f t="shared" si="20"/>
        <v>32.188240521327018</v>
      </c>
      <c r="Y84" s="2">
        <f t="shared" si="21"/>
        <v>32.188240521327018</v>
      </c>
      <c r="Z84" s="2">
        <f>VLOOKUP(A84,[2]TDSheet!$A$1:$Y$65536,25,0)</f>
        <v>5.7603999999999997</v>
      </c>
      <c r="AA84" s="2">
        <f>VLOOKUP(A84,[2]TDSheet!$A$1:$Z$65536,26,0)</f>
        <v>19.1554</v>
      </c>
      <c r="AB84" s="2">
        <f>VLOOKUP(A84,[2]TDSheet!$A$1:$P$65536,16,0)</f>
        <v>6.1981999999999999</v>
      </c>
      <c r="AD84" s="2">
        <f t="shared" si="22"/>
        <v>0</v>
      </c>
      <c r="AE84" s="2">
        <f t="shared" si="23"/>
        <v>0</v>
      </c>
      <c r="AF84" s="2">
        <f t="shared" si="24"/>
        <v>0</v>
      </c>
    </row>
    <row r="85" spans="1:32" ht="11.1" customHeight="1" x14ac:dyDescent="0.2">
      <c r="A85" s="8" t="s">
        <v>89</v>
      </c>
      <c r="B85" s="8" t="s">
        <v>9</v>
      </c>
      <c r="C85" s="8"/>
      <c r="D85" s="9">
        <v>20</v>
      </c>
      <c r="E85" s="9"/>
      <c r="F85" s="9"/>
      <c r="G85" s="9">
        <v>6.55</v>
      </c>
      <c r="H85" s="21">
        <f>VLOOKUP(A85,[2]TDSheet!$A$1:$H$65536,8,0)</f>
        <v>0</v>
      </c>
      <c r="I85" s="2" t="e">
        <f>VLOOKUP(A85,[2]TDSheet!$A$1:$I$65536,9,0)</f>
        <v>#N/A</v>
      </c>
      <c r="J85" s="2">
        <f>VLOOKUP(A85,[3]Донецк!$A$1:$E$65536,4,0)</f>
        <v>4.2</v>
      </c>
      <c r="K85" s="2">
        <f t="shared" si="15"/>
        <v>-4.2</v>
      </c>
      <c r="L85" s="2">
        <f t="shared" si="16"/>
        <v>0</v>
      </c>
      <c r="P85" s="2">
        <f t="shared" si="17"/>
        <v>0</v>
      </c>
      <c r="Q85" s="22"/>
      <c r="R85" s="39">
        <f t="shared" si="18"/>
        <v>0</v>
      </c>
      <c r="S85" s="52">
        <f t="shared" si="19"/>
        <v>0</v>
      </c>
      <c r="T85" s="22"/>
      <c r="U85" s="53"/>
      <c r="V85" s="43"/>
      <c r="X85" s="2" t="e">
        <f t="shared" si="20"/>
        <v>#DIV/0!</v>
      </c>
      <c r="Y85" s="2" t="e">
        <f t="shared" si="21"/>
        <v>#DIV/0!</v>
      </c>
      <c r="Z85" s="2">
        <f>VLOOKUP(A85,[2]TDSheet!$A$1:$Y$65536,25,0)</f>
        <v>0</v>
      </c>
      <c r="AA85" s="2">
        <f>VLOOKUP(A85,[2]TDSheet!$A$1:$Z$65536,26,0)</f>
        <v>0</v>
      </c>
      <c r="AB85" s="2">
        <f>VLOOKUP(A85,[2]TDSheet!$A$1:$P$65536,16,0)</f>
        <v>0</v>
      </c>
      <c r="AD85" s="2">
        <f t="shared" si="22"/>
        <v>0</v>
      </c>
      <c r="AE85" s="2">
        <f t="shared" si="23"/>
        <v>0</v>
      </c>
      <c r="AF85" s="2">
        <f t="shared" si="24"/>
        <v>0</v>
      </c>
    </row>
    <row r="86" spans="1:32" ht="11.1" customHeight="1" x14ac:dyDescent="0.2">
      <c r="A86" s="8" t="s">
        <v>90</v>
      </c>
      <c r="B86" s="8" t="s">
        <v>16</v>
      </c>
      <c r="C86" s="8"/>
      <c r="D86" s="9">
        <v>5</v>
      </c>
      <c r="E86" s="9">
        <v>222</v>
      </c>
      <c r="F86" s="9">
        <v>53</v>
      </c>
      <c r="G86" s="9">
        <v>172</v>
      </c>
      <c r="H86" s="21">
        <f>VLOOKUP(A86,[2]TDSheet!$A$1:$H$65536,8,0)</f>
        <v>0.35</v>
      </c>
      <c r="I86" s="2">
        <f>VLOOKUP(A86,[2]TDSheet!$A$1:$I$65536,9,0)</f>
        <v>40</v>
      </c>
      <c r="J86" s="2">
        <f>VLOOKUP(A86,[3]Донецк!$A$1:$E$65536,4,0)</f>
        <v>78</v>
      </c>
      <c r="K86" s="2">
        <f t="shared" si="15"/>
        <v>-25</v>
      </c>
      <c r="L86" s="2">
        <f t="shared" si="16"/>
        <v>53</v>
      </c>
      <c r="P86" s="2">
        <f t="shared" si="17"/>
        <v>10.6</v>
      </c>
      <c r="Q86" s="22"/>
      <c r="R86" s="39">
        <f t="shared" si="18"/>
        <v>0</v>
      </c>
      <c r="S86" s="52">
        <f t="shared" si="19"/>
        <v>0</v>
      </c>
      <c r="T86" s="22"/>
      <c r="U86" s="53"/>
      <c r="V86" s="43"/>
      <c r="X86" s="2">
        <f t="shared" si="20"/>
        <v>16.226415094339622</v>
      </c>
      <c r="Y86" s="2">
        <f t="shared" si="21"/>
        <v>16.226415094339622</v>
      </c>
      <c r="Z86" s="2">
        <f>VLOOKUP(A86,[2]TDSheet!$A$1:$Y$65536,25,0)</f>
        <v>4.5999999999999996</v>
      </c>
      <c r="AA86" s="2">
        <f>VLOOKUP(A86,[2]TDSheet!$A$1:$Z$65536,26,0)</f>
        <v>26.2</v>
      </c>
      <c r="AB86" s="2">
        <f>VLOOKUP(A86,[2]TDSheet!$A$1:$P$65536,16,0)</f>
        <v>8</v>
      </c>
      <c r="AD86" s="2">
        <f t="shared" si="22"/>
        <v>0</v>
      </c>
      <c r="AE86" s="2">
        <f t="shared" si="23"/>
        <v>0</v>
      </c>
      <c r="AF86" s="2">
        <f t="shared" si="24"/>
        <v>0</v>
      </c>
    </row>
    <row r="87" spans="1:32" ht="11.1" customHeight="1" x14ac:dyDescent="0.2">
      <c r="A87" s="8" t="s">
        <v>91</v>
      </c>
      <c r="B87" s="8" t="s">
        <v>16</v>
      </c>
      <c r="C87" s="30" t="str">
        <f>VLOOKUP(A87,[1]TDSheet!$A$1:$C$65536,3,0)</f>
        <v>Нояб</v>
      </c>
      <c r="D87" s="9">
        <v>646</v>
      </c>
      <c r="E87" s="9">
        <v>630</v>
      </c>
      <c r="F87" s="9">
        <v>742</v>
      </c>
      <c r="G87" s="9">
        <v>482</v>
      </c>
      <c r="H87" s="21">
        <f>VLOOKUP(A87,[2]TDSheet!$A$1:$H$65536,8,0)</f>
        <v>0.4</v>
      </c>
      <c r="I87" s="2">
        <f>VLOOKUP(A87,[2]TDSheet!$A$1:$I$65536,9,0)</f>
        <v>45</v>
      </c>
      <c r="J87" s="2">
        <f>VLOOKUP(A87,[3]Донецк!$A$1:$E$65536,4,0)</f>
        <v>736</v>
      </c>
      <c r="K87" s="2">
        <f t="shared" si="15"/>
        <v>6</v>
      </c>
      <c r="L87" s="2">
        <f t="shared" si="16"/>
        <v>742</v>
      </c>
      <c r="P87" s="2">
        <f t="shared" si="17"/>
        <v>148.4</v>
      </c>
      <c r="Q87" s="22">
        <f>11*P87-G87</f>
        <v>1150.4000000000001</v>
      </c>
      <c r="R87" s="39">
        <f t="shared" si="18"/>
        <v>1150.4000000000001</v>
      </c>
      <c r="S87" s="52">
        <f t="shared" si="19"/>
        <v>650.40000000000009</v>
      </c>
      <c r="T87" s="22"/>
      <c r="U87" s="53">
        <v>500</v>
      </c>
      <c r="V87" s="43">
        <v>1150</v>
      </c>
      <c r="X87" s="2">
        <f t="shared" si="20"/>
        <v>11</v>
      </c>
      <c r="Y87" s="2">
        <f t="shared" si="21"/>
        <v>3.2479784366576818</v>
      </c>
      <c r="Z87" s="2">
        <f>VLOOKUP(A87,[2]TDSheet!$A$1:$Y$65536,25,0)</f>
        <v>79.599999999999994</v>
      </c>
      <c r="AA87" s="2">
        <f>VLOOKUP(A87,[2]TDSheet!$A$1:$Z$65536,26,0)</f>
        <v>146.19999999999999</v>
      </c>
      <c r="AB87" s="2">
        <f>VLOOKUP(A87,[2]TDSheet!$A$1:$P$65536,16,0)</f>
        <v>36.799999999999997</v>
      </c>
      <c r="AD87" s="2">
        <f t="shared" si="22"/>
        <v>260.16000000000003</v>
      </c>
      <c r="AE87" s="2">
        <f t="shared" si="23"/>
        <v>0</v>
      </c>
      <c r="AF87" s="2">
        <f t="shared" si="24"/>
        <v>200</v>
      </c>
    </row>
    <row r="88" spans="1:32" ht="11.1" customHeight="1" x14ac:dyDescent="0.2">
      <c r="A88" s="8" t="s">
        <v>92</v>
      </c>
      <c r="B88" s="8" t="s">
        <v>16</v>
      </c>
      <c r="C88" s="8"/>
      <c r="D88" s="9">
        <v>26</v>
      </c>
      <c r="E88" s="9">
        <v>104</v>
      </c>
      <c r="F88" s="9">
        <v>32</v>
      </c>
      <c r="G88" s="9">
        <v>86</v>
      </c>
      <c r="H88" s="21">
        <f>VLOOKUP(A88,[2]TDSheet!$A$1:$H$65536,8,0)</f>
        <v>0.45</v>
      </c>
      <c r="I88" s="2">
        <f>VLOOKUP(A88,[2]TDSheet!$A$1:$I$65536,9,0)</f>
        <v>50</v>
      </c>
      <c r="J88" s="2">
        <f>VLOOKUP(A88,[3]Донецк!$A$1:$E$65536,4,0)</f>
        <v>32</v>
      </c>
      <c r="K88" s="2">
        <f t="shared" si="15"/>
        <v>0</v>
      </c>
      <c r="L88" s="2">
        <f t="shared" si="16"/>
        <v>32</v>
      </c>
      <c r="P88" s="2">
        <f t="shared" si="17"/>
        <v>6.4</v>
      </c>
      <c r="Q88" s="22"/>
      <c r="R88" s="39">
        <f t="shared" si="18"/>
        <v>0</v>
      </c>
      <c r="S88" s="52">
        <f t="shared" si="19"/>
        <v>0</v>
      </c>
      <c r="T88" s="22"/>
      <c r="U88" s="53"/>
      <c r="V88" s="43"/>
      <c r="X88" s="2">
        <f t="shared" si="20"/>
        <v>13.4375</v>
      </c>
      <c r="Y88" s="2">
        <f t="shared" si="21"/>
        <v>13.4375</v>
      </c>
      <c r="Z88" s="2">
        <f>VLOOKUP(A88,[2]TDSheet!$A$1:$Y$65536,25,0)</f>
        <v>7.8</v>
      </c>
      <c r="AA88" s="2">
        <f>VLOOKUP(A88,[2]TDSheet!$A$1:$Z$65536,26,0)</f>
        <v>8.8000000000000007</v>
      </c>
      <c r="AB88" s="2">
        <f>VLOOKUP(A88,[2]TDSheet!$A$1:$P$65536,16,0)</f>
        <v>8.8000000000000007</v>
      </c>
      <c r="AD88" s="2">
        <f t="shared" si="22"/>
        <v>0</v>
      </c>
      <c r="AE88" s="2">
        <f t="shared" si="23"/>
        <v>0</v>
      </c>
      <c r="AF88" s="2">
        <f t="shared" si="24"/>
        <v>0</v>
      </c>
    </row>
    <row r="89" spans="1:32" ht="11.1" customHeight="1" x14ac:dyDescent="0.2">
      <c r="A89" s="8" t="s">
        <v>93</v>
      </c>
      <c r="B89" s="8" t="s">
        <v>9</v>
      </c>
      <c r="C89" s="8"/>
      <c r="D89" s="9">
        <v>355.72500000000002</v>
      </c>
      <c r="E89" s="9">
        <v>361.32499999999999</v>
      </c>
      <c r="F89" s="9">
        <v>168.38300000000001</v>
      </c>
      <c r="G89" s="9">
        <v>511.72699999999998</v>
      </c>
      <c r="H89" s="21">
        <f>VLOOKUP(A89,[2]TDSheet!$A$1:$H$65536,8,0)</f>
        <v>1</v>
      </c>
      <c r="I89" s="2">
        <f>VLOOKUP(A89,[2]TDSheet!$A$1:$I$65536,9,0)</f>
        <v>45</v>
      </c>
      <c r="J89" s="2">
        <f>VLOOKUP(A89,[3]Донецк!$A$1:$E$65536,4,0)</f>
        <v>152.4</v>
      </c>
      <c r="K89" s="2">
        <f t="shared" si="15"/>
        <v>15.983000000000004</v>
      </c>
      <c r="L89" s="2">
        <f t="shared" si="16"/>
        <v>168.38300000000001</v>
      </c>
      <c r="P89" s="2">
        <f t="shared" si="17"/>
        <v>33.676600000000001</v>
      </c>
      <c r="Q89" s="22"/>
      <c r="R89" s="39">
        <f t="shared" si="18"/>
        <v>0</v>
      </c>
      <c r="S89" s="52">
        <f t="shared" si="19"/>
        <v>0</v>
      </c>
      <c r="T89" s="22"/>
      <c r="U89" s="53"/>
      <c r="V89" s="43"/>
      <c r="X89" s="2">
        <f t="shared" si="20"/>
        <v>15.195328507034557</v>
      </c>
      <c r="Y89" s="2">
        <f t="shared" si="21"/>
        <v>15.195328507034557</v>
      </c>
      <c r="Z89" s="2">
        <f>VLOOKUP(A89,[2]TDSheet!$A$1:$Y$65536,25,0)</f>
        <v>50.436999999999998</v>
      </c>
      <c r="AA89" s="2">
        <f>VLOOKUP(A89,[2]TDSheet!$A$1:$Z$65536,26,0)</f>
        <v>68.956600000000009</v>
      </c>
      <c r="AB89" s="2">
        <f>VLOOKUP(A89,[2]TDSheet!$A$1:$P$65536,16,0)</f>
        <v>50.7834</v>
      </c>
      <c r="AD89" s="2">
        <f t="shared" si="22"/>
        <v>0</v>
      </c>
      <c r="AE89" s="2">
        <f t="shared" si="23"/>
        <v>0</v>
      </c>
      <c r="AF89" s="2">
        <f t="shared" si="24"/>
        <v>0</v>
      </c>
    </row>
    <row r="90" spans="1:32" ht="11.1" customHeight="1" x14ac:dyDescent="0.2">
      <c r="A90" s="8" t="s">
        <v>94</v>
      </c>
      <c r="B90" s="8" t="s">
        <v>16</v>
      </c>
      <c r="C90" s="8"/>
      <c r="D90" s="9">
        <v>151</v>
      </c>
      <c r="E90" s="9">
        <v>126</v>
      </c>
      <c r="F90" s="9">
        <v>166</v>
      </c>
      <c r="G90" s="9">
        <v>87</v>
      </c>
      <c r="H90" s="21">
        <f>VLOOKUP(A90,[2]TDSheet!$A$1:$H$65536,8,0)</f>
        <v>0.35</v>
      </c>
      <c r="I90" s="2">
        <f>VLOOKUP(A90,[2]TDSheet!$A$1:$I$65536,9,0)</f>
        <v>40</v>
      </c>
      <c r="J90" s="2">
        <f>VLOOKUP(A90,[3]Донецк!$A$1:$E$65536,4,0)</f>
        <v>169</v>
      </c>
      <c r="K90" s="2">
        <f t="shared" si="15"/>
        <v>-3</v>
      </c>
      <c r="L90" s="2">
        <f t="shared" si="16"/>
        <v>166</v>
      </c>
      <c r="P90" s="2">
        <f t="shared" si="17"/>
        <v>33.200000000000003</v>
      </c>
      <c r="Q90" s="22">
        <f>11*P90-G90</f>
        <v>278.20000000000005</v>
      </c>
      <c r="R90" s="39">
        <f t="shared" si="18"/>
        <v>278.20000000000005</v>
      </c>
      <c r="S90" s="52">
        <f t="shared" si="19"/>
        <v>178.20000000000005</v>
      </c>
      <c r="T90" s="22"/>
      <c r="U90" s="53">
        <v>100</v>
      </c>
      <c r="V90" s="43">
        <v>278</v>
      </c>
      <c r="X90" s="2">
        <f t="shared" si="20"/>
        <v>11</v>
      </c>
      <c r="Y90" s="2">
        <f t="shared" si="21"/>
        <v>2.6204819277108431</v>
      </c>
      <c r="Z90" s="2">
        <f>VLOOKUP(A90,[2]TDSheet!$A$1:$Y$65536,25,0)</f>
        <v>11</v>
      </c>
      <c r="AA90" s="2">
        <f>VLOOKUP(A90,[2]TDSheet!$A$1:$Z$65536,26,0)</f>
        <v>29.2</v>
      </c>
      <c r="AB90" s="2">
        <f>VLOOKUP(A90,[2]TDSheet!$A$1:$P$65536,16,0)</f>
        <v>17</v>
      </c>
      <c r="AD90" s="2">
        <f t="shared" si="22"/>
        <v>62.370000000000012</v>
      </c>
      <c r="AE90" s="2">
        <f t="shared" si="23"/>
        <v>0</v>
      </c>
      <c r="AF90" s="2">
        <f t="shared" si="24"/>
        <v>35</v>
      </c>
    </row>
    <row r="91" spans="1:32" ht="11.1" customHeight="1" x14ac:dyDescent="0.2">
      <c r="A91" s="8" t="s">
        <v>95</v>
      </c>
      <c r="B91" s="8" t="s">
        <v>16</v>
      </c>
      <c r="C91" s="30" t="str">
        <f>VLOOKUP(A91,[1]TDSheet!$A$1:$C$65536,3,0)</f>
        <v>Нояб</v>
      </c>
      <c r="D91" s="9">
        <v>418</v>
      </c>
      <c r="E91" s="9">
        <v>918</v>
      </c>
      <c r="F91" s="9">
        <v>860</v>
      </c>
      <c r="G91" s="9">
        <v>445</v>
      </c>
      <c r="H91" s="21">
        <f>VLOOKUP(A91,[2]TDSheet!$A$1:$H$65536,8,0)</f>
        <v>0.4</v>
      </c>
      <c r="I91" s="2">
        <f>VLOOKUP(A91,[2]TDSheet!$A$1:$I$65536,9,0)</f>
        <v>40</v>
      </c>
      <c r="J91" s="2">
        <f>VLOOKUP(A91,[3]Донецк!$A$1:$E$65536,4,0)</f>
        <v>858</v>
      </c>
      <c r="K91" s="2">
        <f t="shared" si="15"/>
        <v>2</v>
      </c>
      <c r="L91" s="2">
        <f t="shared" si="16"/>
        <v>488</v>
      </c>
      <c r="M91" s="2">
        <f>VLOOKUP(A91,[4]TDSheet!$A$1:$V$65536,6,0)</f>
        <v>372</v>
      </c>
      <c r="P91" s="2">
        <f t="shared" si="17"/>
        <v>97.6</v>
      </c>
      <c r="Q91" s="22">
        <f>13*P91-G91</f>
        <v>823.8</v>
      </c>
      <c r="R91" s="39">
        <f t="shared" si="18"/>
        <v>823.8</v>
      </c>
      <c r="S91" s="52">
        <f t="shared" si="19"/>
        <v>423.79999999999995</v>
      </c>
      <c r="T91" s="22"/>
      <c r="U91" s="53">
        <v>400</v>
      </c>
      <c r="V91" s="43">
        <v>824</v>
      </c>
      <c r="X91" s="2">
        <f t="shared" si="20"/>
        <v>13</v>
      </c>
      <c r="Y91" s="2">
        <f t="shared" si="21"/>
        <v>4.5594262295081966</v>
      </c>
      <c r="Z91" s="2">
        <f>VLOOKUP(A91,[2]TDSheet!$A$1:$Y$65536,25,0)</f>
        <v>16.2</v>
      </c>
      <c r="AA91" s="2">
        <f>VLOOKUP(A91,[2]TDSheet!$A$1:$Z$65536,26,0)</f>
        <v>113.4</v>
      </c>
      <c r="AB91" s="2">
        <f>VLOOKUP(A91,[2]TDSheet!$A$1:$P$65536,16,0)</f>
        <v>33</v>
      </c>
      <c r="AD91" s="2">
        <f t="shared" si="22"/>
        <v>169.51999999999998</v>
      </c>
      <c r="AE91" s="2">
        <f t="shared" si="23"/>
        <v>0</v>
      </c>
      <c r="AF91" s="2">
        <f t="shared" si="24"/>
        <v>160</v>
      </c>
    </row>
    <row r="92" spans="1:32" ht="11.1" customHeight="1" x14ac:dyDescent="0.2">
      <c r="A92" s="8" t="s">
        <v>96</v>
      </c>
      <c r="B92" s="8" t="s">
        <v>16</v>
      </c>
      <c r="C92" s="30" t="str">
        <f>VLOOKUP(A92,[1]TDSheet!$A$1:$C$65536,3,0)</f>
        <v>Нояб</v>
      </c>
      <c r="D92" s="9">
        <v>27</v>
      </c>
      <c r="E92" s="9">
        <v>2500</v>
      </c>
      <c r="F92" s="9">
        <v>1396</v>
      </c>
      <c r="G92" s="9">
        <v>1107</v>
      </c>
      <c r="H92" s="21">
        <f>VLOOKUP(A92,[2]TDSheet!$A$1:$H$65536,8,0)</f>
        <v>0.4</v>
      </c>
      <c r="I92" s="2">
        <f>VLOOKUP(A92,[2]TDSheet!$A$1:$I$65536,9,0)</f>
        <v>45</v>
      </c>
      <c r="J92" s="2">
        <f>VLOOKUP(A92,[3]Донецк!$A$1:$E$65536,4,0)</f>
        <v>1446</v>
      </c>
      <c r="K92" s="2">
        <f t="shared" si="15"/>
        <v>-50</v>
      </c>
      <c r="L92" s="2">
        <f t="shared" si="16"/>
        <v>574</v>
      </c>
      <c r="M92" s="2">
        <f>VLOOKUP(A92,[4]TDSheet!$A$1:$V$65536,6,0)</f>
        <v>822</v>
      </c>
      <c r="P92" s="2">
        <f t="shared" si="17"/>
        <v>114.8</v>
      </c>
      <c r="Q92" s="22">
        <f>13*P92-G92</f>
        <v>385.39999999999986</v>
      </c>
      <c r="R92" s="39">
        <f t="shared" si="18"/>
        <v>385.39999999999986</v>
      </c>
      <c r="S92" s="52">
        <f t="shared" si="19"/>
        <v>235.39999999999986</v>
      </c>
      <c r="T92" s="22"/>
      <c r="U92" s="53">
        <v>150</v>
      </c>
      <c r="V92" s="43">
        <v>385</v>
      </c>
      <c r="X92" s="2">
        <f t="shared" si="20"/>
        <v>13</v>
      </c>
      <c r="Y92" s="2">
        <f t="shared" si="21"/>
        <v>9.6428571428571423</v>
      </c>
      <c r="Z92" s="2">
        <f>VLOOKUP(A92,[2]TDSheet!$A$1:$Y$65536,25,0)</f>
        <v>100.4</v>
      </c>
      <c r="AA92" s="2">
        <f>VLOOKUP(A92,[2]TDSheet!$A$1:$Z$65536,26,0)</f>
        <v>204</v>
      </c>
      <c r="AB92" s="2">
        <f>VLOOKUP(A92,[2]TDSheet!$A$1:$P$65536,16,0)</f>
        <v>33.799999999999997</v>
      </c>
      <c r="AD92" s="2">
        <f t="shared" si="22"/>
        <v>94.159999999999954</v>
      </c>
      <c r="AE92" s="2">
        <f t="shared" si="23"/>
        <v>0</v>
      </c>
      <c r="AF92" s="2">
        <f t="shared" si="24"/>
        <v>60</v>
      </c>
    </row>
    <row r="93" spans="1:32" ht="11.1" customHeight="1" x14ac:dyDescent="0.2">
      <c r="A93" s="8" t="s">
        <v>97</v>
      </c>
      <c r="B93" s="8" t="s">
        <v>16</v>
      </c>
      <c r="C93" s="30" t="str">
        <f>VLOOKUP(A93,[1]TDSheet!$A$1:$C$65536,3,0)</f>
        <v>Нояб</v>
      </c>
      <c r="D93" s="9">
        <v>36</v>
      </c>
      <c r="E93" s="9">
        <v>438</v>
      </c>
      <c r="F93" s="9">
        <v>413</v>
      </c>
      <c r="G93" s="9">
        <v>23</v>
      </c>
      <c r="H93" s="21">
        <f>VLOOKUP(A93,[2]TDSheet!$A$1:$H$65536,8,0)</f>
        <v>0.4</v>
      </c>
      <c r="I93" s="2">
        <f>VLOOKUP(A93,[2]TDSheet!$A$1:$I$65536,9,0)</f>
        <v>40</v>
      </c>
      <c r="J93" s="2">
        <f>VLOOKUP(A93,[3]Донецк!$A$1:$E$65536,4,0)</f>
        <v>421</v>
      </c>
      <c r="K93" s="2">
        <f t="shared" si="15"/>
        <v>-8</v>
      </c>
      <c r="L93" s="2">
        <f t="shared" si="16"/>
        <v>65</v>
      </c>
      <c r="M93" s="2">
        <f>VLOOKUP(A93,[4]TDSheet!$A$1:$V$65536,6,0)</f>
        <v>348</v>
      </c>
      <c r="P93" s="2">
        <f t="shared" si="17"/>
        <v>13</v>
      </c>
      <c r="Q93" s="22">
        <f>10*P93-G93</f>
        <v>107</v>
      </c>
      <c r="R93" s="40">
        <v>200</v>
      </c>
      <c r="S93" s="52">
        <f t="shared" si="19"/>
        <v>100</v>
      </c>
      <c r="T93" s="22"/>
      <c r="U93" s="53">
        <v>100</v>
      </c>
      <c r="V93" s="43">
        <v>300</v>
      </c>
      <c r="W93" s="25" t="s">
        <v>187</v>
      </c>
      <c r="X93" s="35">
        <f t="shared" si="20"/>
        <v>17.153846153846153</v>
      </c>
      <c r="Y93" s="2">
        <f t="shared" si="21"/>
        <v>1.7692307692307692</v>
      </c>
      <c r="Z93" s="2">
        <f>VLOOKUP(A93,[2]TDSheet!$A$1:$Y$65536,25,0)</f>
        <v>2.2000000000000002</v>
      </c>
      <c r="AA93" s="2">
        <f>VLOOKUP(A93,[2]TDSheet!$A$1:$Z$65536,26,0)</f>
        <v>11.6</v>
      </c>
      <c r="AB93" s="2">
        <f>VLOOKUP(A93,[2]TDSheet!$A$1:$P$65536,16,0)</f>
        <v>3</v>
      </c>
      <c r="AD93" s="2">
        <f t="shared" si="22"/>
        <v>40</v>
      </c>
      <c r="AE93" s="2">
        <f t="shared" si="23"/>
        <v>0</v>
      </c>
      <c r="AF93" s="2">
        <f t="shared" si="24"/>
        <v>40</v>
      </c>
    </row>
    <row r="94" spans="1:32" ht="11.1" customHeight="1" x14ac:dyDescent="0.2">
      <c r="A94" s="8" t="s">
        <v>98</v>
      </c>
      <c r="B94" s="8" t="s">
        <v>9</v>
      </c>
      <c r="C94" s="30" t="str">
        <f>VLOOKUP(A94,[1]TDSheet!$A$1:$C$65536,3,0)</f>
        <v>Нояб</v>
      </c>
      <c r="D94" s="9">
        <v>416.36500000000001</v>
      </c>
      <c r="E94" s="9">
        <v>41.03</v>
      </c>
      <c r="F94" s="9">
        <v>79.161000000000001</v>
      </c>
      <c r="G94" s="9">
        <v>365.69099999999997</v>
      </c>
      <c r="H94" s="21">
        <f>VLOOKUP(A94,[2]TDSheet!$A$1:$H$65536,8,0)</f>
        <v>1</v>
      </c>
      <c r="I94" s="2">
        <f>VLOOKUP(A94,[2]TDSheet!$A$1:$I$65536,9,0)</f>
        <v>50</v>
      </c>
      <c r="J94" s="2">
        <f>VLOOKUP(A94,[3]Донецк!$A$1:$E$65536,4,0)</f>
        <v>75.400000000000006</v>
      </c>
      <c r="K94" s="2">
        <f t="shared" si="15"/>
        <v>3.7609999999999957</v>
      </c>
      <c r="L94" s="2">
        <f t="shared" si="16"/>
        <v>79.161000000000001</v>
      </c>
      <c r="P94" s="2">
        <f t="shared" si="17"/>
        <v>15.8322</v>
      </c>
      <c r="Q94" s="22"/>
      <c r="R94" s="39">
        <f t="shared" si="18"/>
        <v>0</v>
      </c>
      <c r="S94" s="52">
        <f t="shared" si="19"/>
        <v>0</v>
      </c>
      <c r="T94" s="22"/>
      <c r="U94" s="53"/>
      <c r="V94" s="43"/>
      <c r="X94" s="2">
        <f t="shared" si="20"/>
        <v>23.097927009512258</v>
      </c>
      <c r="Y94" s="2">
        <f t="shared" si="21"/>
        <v>23.097927009512258</v>
      </c>
      <c r="Z94" s="2">
        <f>VLOOKUP(A94,[2]TDSheet!$A$1:$Y$65536,25,0)</f>
        <v>12.455400000000001</v>
      </c>
      <c r="AA94" s="2">
        <f>VLOOKUP(A94,[2]TDSheet!$A$1:$Z$65536,26,0)</f>
        <v>16.471799999999998</v>
      </c>
      <c r="AB94" s="2">
        <f>VLOOKUP(A94,[2]TDSheet!$A$1:$P$65536,16,0)</f>
        <v>8.6487999999999996</v>
      </c>
      <c r="AC94" s="26" t="str">
        <f>VLOOKUP(A94,[2]TDSheet!$A$1:$AA$65536,27,0)</f>
        <v>необходимо увеличить продажи</v>
      </c>
      <c r="AD94" s="2">
        <f t="shared" si="22"/>
        <v>0</v>
      </c>
      <c r="AE94" s="2">
        <f t="shared" si="23"/>
        <v>0</v>
      </c>
      <c r="AF94" s="2">
        <f t="shared" si="24"/>
        <v>0</v>
      </c>
    </row>
    <row r="95" spans="1:32" ht="11.1" customHeight="1" x14ac:dyDescent="0.2">
      <c r="A95" s="8" t="s">
        <v>99</v>
      </c>
      <c r="B95" s="8" t="s">
        <v>9</v>
      </c>
      <c r="C95" s="30" t="str">
        <f>VLOOKUP(A95,[1]TDSheet!$A$1:$C$65536,3,0)</f>
        <v>Нояб</v>
      </c>
      <c r="D95" s="9">
        <v>110.741</v>
      </c>
      <c r="E95" s="9">
        <v>579.79399999999998</v>
      </c>
      <c r="F95" s="9">
        <v>164.30500000000001</v>
      </c>
      <c r="G95" s="9">
        <v>430.52300000000002</v>
      </c>
      <c r="H95" s="21">
        <f>VLOOKUP(A95,[2]TDSheet!$A$1:$H$65536,8,0)</f>
        <v>1</v>
      </c>
      <c r="I95" s="2">
        <f>VLOOKUP(A95,[2]TDSheet!$A$1:$I$65536,9,0)</f>
        <v>50</v>
      </c>
      <c r="J95" s="2">
        <f>VLOOKUP(A95,[3]Донецк!$A$1:$E$65536,4,0)</f>
        <v>171.4</v>
      </c>
      <c r="K95" s="2">
        <f t="shared" si="15"/>
        <v>-7.0949999999999989</v>
      </c>
      <c r="L95" s="2">
        <f t="shared" si="16"/>
        <v>164.30500000000001</v>
      </c>
      <c r="P95" s="2">
        <f t="shared" si="17"/>
        <v>32.861000000000004</v>
      </c>
      <c r="Q95" s="22"/>
      <c r="R95" s="39">
        <f t="shared" si="18"/>
        <v>0</v>
      </c>
      <c r="S95" s="52">
        <f t="shared" si="19"/>
        <v>0</v>
      </c>
      <c r="T95" s="22"/>
      <c r="U95" s="53"/>
      <c r="V95" s="43"/>
      <c r="X95" s="2">
        <f t="shared" si="20"/>
        <v>13.10133593012994</v>
      </c>
      <c r="Y95" s="2">
        <f t="shared" si="21"/>
        <v>13.10133593012994</v>
      </c>
      <c r="Z95" s="2">
        <f>VLOOKUP(A95,[2]TDSheet!$A$1:$Y$65536,25,0)</f>
        <v>50.335999999999999</v>
      </c>
      <c r="AA95" s="2">
        <f>VLOOKUP(A95,[2]TDSheet!$A$1:$Z$65536,26,0)</f>
        <v>66.1524</v>
      </c>
      <c r="AB95" s="2">
        <f>VLOOKUP(A95,[2]TDSheet!$A$1:$P$65536,16,0)</f>
        <v>46.181400000000004</v>
      </c>
      <c r="AD95" s="2">
        <f t="shared" si="22"/>
        <v>0</v>
      </c>
      <c r="AE95" s="2">
        <f t="shared" si="23"/>
        <v>0</v>
      </c>
      <c r="AF95" s="2">
        <f t="shared" si="24"/>
        <v>0</v>
      </c>
    </row>
    <row r="96" spans="1:32" ht="21.95" customHeight="1" x14ac:dyDescent="0.2">
      <c r="A96" s="8" t="s">
        <v>100</v>
      </c>
      <c r="B96" s="8" t="s">
        <v>9</v>
      </c>
      <c r="C96" s="30" t="str">
        <f>VLOOKUP(A96,[1]TDSheet!$A$1:$C$65536,3,0)</f>
        <v>Нояб</v>
      </c>
      <c r="D96" s="9">
        <v>1091.463</v>
      </c>
      <c r="E96" s="9"/>
      <c r="F96" s="9">
        <v>188.08699999999999</v>
      </c>
      <c r="G96" s="9">
        <v>591.14700000000005</v>
      </c>
      <c r="H96" s="21">
        <f>VLOOKUP(A96,[2]TDSheet!$A$1:$H$65536,8,0)</f>
        <v>1</v>
      </c>
      <c r="I96" s="2">
        <f>VLOOKUP(A96,[2]TDSheet!$A$1:$I$65536,9,0)</f>
        <v>55</v>
      </c>
      <c r="J96" s="2">
        <f>VLOOKUP(A96,[3]Донецк!$A$1:$E$65536,4,0)</f>
        <v>176.4</v>
      </c>
      <c r="K96" s="2">
        <f t="shared" si="15"/>
        <v>11.686999999999983</v>
      </c>
      <c r="L96" s="2">
        <f t="shared" si="16"/>
        <v>188.08699999999999</v>
      </c>
      <c r="P96" s="2">
        <f t="shared" si="17"/>
        <v>37.617399999999996</v>
      </c>
      <c r="Q96" s="22"/>
      <c r="R96" s="39">
        <f t="shared" si="18"/>
        <v>0</v>
      </c>
      <c r="S96" s="52">
        <f t="shared" si="19"/>
        <v>0</v>
      </c>
      <c r="T96" s="22"/>
      <c r="U96" s="53"/>
      <c r="V96" s="43"/>
      <c r="X96" s="2">
        <f t="shared" si="20"/>
        <v>15.714722442274057</v>
      </c>
      <c r="Y96" s="2">
        <f t="shared" si="21"/>
        <v>15.714722442274057</v>
      </c>
      <c r="Z96" s="2">
        <f>VLOOKUP(A96,[2]TDSheet!$A$1:$Y$65536,25,0)</f>
        <v>35.005600000000001</v>
      </c>
      <c r="AA96" s="2">
        <f>VLOOKUP(A96,[2]TDSheet!$A$1:$Z$65536,26,0)</f>
        <v>43.658599999999993</v>
      </c>
      <c r="AB96" s="2">
        <f>VLOOKUP(A96,[2]TDSheet!$A$1:$P$65536,16,0)</f>
        <v>40.869600000000005</v>
      </c>
      <c r="AC96" s="26" t="str">
        <f>VLOOKUP(A96,[2]TDSheet!$A$1:$AA$65536,27,0)</f>
        <v>необходимо увеличить продажи</v>
      </c>
      <c r="AD96" s="2">
        <f t="shared" si="22"/>
        <v>0</v>
      </c>
      <c r="AE96" s="2">
        <f t="shared" si="23"/>
        <v>0</v>
      </c>
      <c r="AF96" s="2">
        <f t="shared" si="24"/>
        <v>0</v>
      </c>
    </row>
    <row r="97" spans="1:32" ht="21.95" customHeight="1" x14ac:dyDescent="0.2">
      <c r="A97" s="8" t="s">
        <v>101</v>
      </c>
      <c r="B97" s="8" t="s">
        <v>9</v>
      </c>
      <c r="C97" s="8"/>
      <c r="D97" s="9">
        <v>60.795000000000002</v>
      </c>
      <c r="E97" s="9">
        <v>20.484999999999999</v>
      </c>
      <c r="F97" s="9">
        <v>0.74</v>
      </c>
      <c r="G97" s="9">
        <v>34.113</v>
      </c>
      <c r="H97" s="21">
        <f>VLOOKUP(A97,[2]TDSheet!$A$1:$H$65536,8,0)</f>
        <v>0</v>
      </c>
      <c r="I97" s="2" t="e">
        <f>VLOOKUP(A97,[2]TDSheet!$A$1:$I$65536,9,0)</f>
        <v>#N/A</v>
      </c>
      <c r="J97" s="2">
        <f>VLOOKUP(A97,[3]Донецк!$A$1:$E$65536,4,0)</f>
        <v>0.7</v>
      </c>
      <c r="K97" s="2">
        <f t="shared" si="15"/>
        <v>4.0000000000000036E-2</v>
      </c>
      <c r="L97" s="2">
        <f t="shared" si="16"/>
        <v>0.74</v>
      </c>
      <c r="P97" s="2">
        <f t="shared" si="17"/>
        <v>0.14799999999999999</v>
      </c>
      <c r="Q97" s="22"/>
      <c r="R97" s="39">
        <f t="shared" si="18"/>
        <v>0</v>
      </c>
      <c r="S97" s="52">
        <f t="shared" si="19"/>
        <v>0</v>
      </c>
      <c r="T97" s="22"/>
      <c r="U97" s="53"/>
      <c r="V97" s="43"/>
      <c r="X97" s="2">
        <f t="shared" si="20"/>
        <v>230.49324324324326</v>
      </c>
      <c r="Y97" s="2">
        <f t="shared" si="21"/>
        <v>230.49324324324326</v>
      </c>
      <c r="Z97" s="2">
        <f>VLOOKUP(A97,[2]TDSheet!$A$1:$Y$65536,25,0)</f>
        <v>0</v>
      </c>
      <c r="AA97" s="2">
        <f>VLOOKUP(A97,[2]TDSheet!$A$1:$Z$65536,26,0)</f>
        <v>0</v>
      </c>
      <c r="AB97" s="2">
        <f>VLOOKUP(A97,[2]TDSheet!$A$1:$P$65536,16,0)</f>
        <v>0.58160000000000001</v>
      </c>
      <c r="AC97" s="25"/>
      <c r="AD97" s="2">
        <f t="shared" si="22"/>
        <v>0</v>
      </c>
      <c r="AE97" s="2">
        <f t="shared" si="23"/>
        <v>0</v>
      </c>
      <c r="AF97" s="2">
        <f t="shared" si="24"/>
        <v>0</v>
      </c>
    </row>
    <row r="98" spans="1:32" ht="21.95" customHeight="1" x14ac:dyDescent="0.2">
      <c r="A98" s="8" t="s">
        <v>102</v>
      </c>
      <c r="B98" s="8" t="s">
        <v>9</v>
      </c>
      <c r="C98" s="8"/>
      <c r="D98" s="9">
        <v>341.27699999999999</v>
      </c>
      <c r="E98" s="9">
        <v>444.62700000000001</v>
      </c>
      <c r="F98" s="9">
        <v>181.83199999999999</v>
      </c>
      <c r="G98" s="9">
        <v>514.50300000000004</v>
      </c>
      <c r="H98" s="21">
        <f>VLOOKUP(A98,[2]TDSheet!$A$1:$H$65536,8,0)</f>
        <v>1</v>
      </c>
      <c r="I98" s="2">
        <f>VLOOKUP(A98,[2]TDSheet!$A$1:$I$65536,9,0)</f>
        <v>40</v>
      </c>
      <c r="J98" s="2">
        <f>VLOOKUP(A98,[3]Донецк!$A$1:$E$65536,4,0)</f>
        <v>193</v>
      </c>
      <c r="K98" s="2">
        <f t="shared" si="15"/>
        <v>-11.168000000000006</v>
      </c>
      <c r="L98" s="2">
        <f t="shared" si="16"/>
        <v>181.83199999999999</v>
      </c>
      <c r="P98" s="2">
        <f t="shared" si="17"/>
        <v>36.366399999999999</v>
      </c>
      <c r="Q98" s="22"/>
      <c r="R98" s="39">
        <f t="shared" si="18"/>
        <v>0</v>
      </c>
      <c r="S98" s="52">
        <f t="shared" si="19"/>
        <v>0</v>
      </c>
      <c r="T98" s="22"/>
      <c r="U98" s="53"/>
      <c r="V98" s="43"/>
      <c r="X98" s="2">
        <f t="shared" si="20"/>
        <v>14.147757270447448</v>
      </c>
      <c r="Y98" s="2">
        <f t="shared" si="21"/>
        <v>14.147757270447448</v>
      </c>
      <c r="Z98" s="2">
        <f>VLOOKUP(A98,[2]TDSheet!$A$1:$Y$65536,25,0)</f>
        <v>29.025400000000001</v>
      </c>
      <c r="AA98" s="2">
        <f>VLOOKUP(A98,[2]TDSheet!$A$1:$Z$65536,26,0)</f>
        <v>28.857799999999997</v>
      </c>
      <c r="AB98" s="2">
        <f>VLOOKUP(A98,[2]TDSheet!$A$1:$P$65536,16,0)</f>
        <v>54.9298</v>
      </c>
      <c r="AD98" s="2">
        <f t="shared" si="22"/>
        <v>0</v>
      </c>
      <c r="AE98" s="2">
        <f t="shared" si="23"/>
        <v>0</v>
      </c>
      <c r="AF98" s="2">
        <f t="shared" si="24"/>
        <v>0</v>
      </c>
    </row>
    <row r="99" spans="1:32" ht="11.1" customHeight="1" x14ac:dyDescent="0.2">
      <c r="A99" s="8" t="s">
        <v>103</v>
      </c>
      <c r="B99" s="8" t="s">
        <v>16</v>
      </c>
      <c r="C99" s="30" t="str">
        <f>VLOOKUP(A99,[1]TDSheet!$A$1:$C$65536,3,0)</f>
        <v>Нояб</v>
      </c>
      <c r="D99" s="9">
        <v>21</v>
      </c>
      <c r="E99" s="9">
        <v>594</v>
      </c>
      <c r="F99" s="9">
        <v>154</v>
      </c>
      <c r="G99" s="9">
        <v>443</v>
      </c>
      <c r="H99" s="21">
        <f>VLOOKUP(A99,[2]TDSheet!$A$1:$H$65536,8,0)</f>
        <v>0.4</v>
      </c>
      <c r="I99" s="2">
        <f>VLOOKUP(A99,[2]TDSheet!$A$1:$I$65536,9,0)</f>
        <v>45</v>
      </c>
      <c r="J99" s="2">
        <f>VLOOKUP(A99,[3]Донецк!$A$1:$E$65536,4,0)</f>
        <v>199</v>
      </c>
      <c r="K99" s="2">
        <f t="shared" si="15"/>
        <v>-45</v>
      </c>
      <c r="L99" s="2">
        <f t="shared" si="16"/>
        <v>154</v>
      </c>
      <c r="P99" s="2">
        <f t="shared" si="17"/>
        <v>30.8</v>
      </c>
      <c r="Q99" s="22"/>
      <c r="R99" s="39">
        <f t="shared" si="18"/>
        <v>0</v>
      </c>
      <c r="S99" s="52">
        <f t="shared" si="19"/>
        <v>0</v>
      </c>
      <c r="T99" s="22"/>
      <c r="U99" s="53"/>
      <c r="V99" s="43"/>
      <c r="X99" s="2">
        <f t="shared" si="20"/>
        <v>14.383116883116882</v>
      </c>
      <c r="Y99" s="2">
        <f t="shared" si="21"/>
        <v>14.383116883116882</v>
      </c>
      <c r="Z99" s="2">
        <f>VLOOKUP(A99,[2]TDSheet!$A$1:$Y$65536,25,0)</f>
        <v>13.6</v>
      </c>
      <c r="AA99" s="2">
        <f>VLOOKUP(A99,[2]TDSheet!$A$1:$Z$65536,26,0)</f>
        <v>64</v>
      </c>
      <c r="AB99" s="2">
        <f>VLOOKUP(A99,[2]TDSheet!$A$1:$P$65536,16,0)</f>
        <v>39.6</v>
      </c>
      <c r="AD99" s="2">
        <f t="shared" si="22"/>
        <v>0</v>
      </c>
      <c r="AE99" s="2">
        <f t="shared" si="23"/>
        <v>0</v>
      </c>
      <c r="AF99" s="2">
        <f t="shared" si="24"/>
        <v>0</v>
      </c>
    </row>
    <row r="100" spans="1:32" ht="21.95" customHeight="1" x14ac:dyDescent="0.2">
      <c r="A100" s="8" t="s">
        <v>104</v>
      </c>
      <c r="B100" s="8" t="s">
        <v>16</v>
      </c>
      <c r="C100" s="8"/>
      <c r="D100" s="9">
        <v>3</v>
      </c>
      <c r="E100" s="9">
        <v>7</v>
      </c>
      <c r="F100" s="9">
        <v>3</v>
      </c>
      <c r="G100" s="9">
        <v>7</v>
      </c>
      <c r="H100" s="21">
        <f>VLOOKUP(A100,[2]TDSheet!$A$1:$H$65536,8,0)</f>
        <v>0</v>
      </c>
      <c r="I100" s="2" t="e">
        <f>VLOOKUP(A100,[2]TDSheet!$A$1:$I$65536,9,0)</f>
        <v>#N/A</v>
      </c>
      <c r="J100" s="2">
        <f>VLOOKUP(A100,[3]Донецк!$A$1:$E$65536,4,0)</f>
        <v>3</v>
      </c>
      <c r="K100" s="2">
        <f t="shared" si="15"/>
        <v>0</v>
      </c>
      <c r="L100" s="2">
        <f t="shared" si="16"/>
        <v>3</v>
      </c>
      <c r="P100" s="2">
        <f t="shared" si="17"/>
        <v>0.6</v>
      </c>
      <c r="Q100" s="22"/>
      <c r="R100" s="39">
        <f t="shared" si="18"/>
        <v>0</v>
      </c>
      <c r="S100" s="52">
        <f t="shared" si="19"/>
        <v>0</v>
      </c>
      <c r="T100" s="22"/>
      <c r="U100" s="53"/>
      <c r="V100" s="43"/>
      <c r="X100" s="2">
        <f t="shared" si="20"/>
        <v>11.666666666666668</v>
      </c>
      <c r="Y100" s="2">
        <f t="shared" si="21"/>
        <v>11.666666666666668</v>
      </c>
      <c r="Z100" s="2">
        <f>VLOOKUP(A100,[2]TDSheet!$A$1:$Y$65536,25,0)</f>
        <v>0</v>
      </c>
      <c r="AA100" s="2">
        <f>VLOOKUP(A100,[2]TDSheet!$A$1:$Z$65536,26,0)</f>
        <v>0</v>
      </c>
      <c r="AB100" s="2">
        <f>VLOOKUP(A100,[2]TDSheet!$A$1:$P$65536,16,0)</f>
        <v>0</v>
      </c>
      <c r="AD100" s="2">
        <f t="shared" si="22"/>
        <v>0</v>
      </c>
      <c r="AE100" s="2">
        <f t="shared" si="23"/>
        <v>0</v>
      </c>
      <c r="AF100" s="2">
        <f t="shared" si="24"/>
        <v>0</v>
      </c>
    </row>
    <row r="101" spans="1:32" ht="21.95" customHeight="1" x14ac:dyDescent="0.2">
      <c r="A101" s="8" t="s">
        <v>105</v>
      </c>
      <c r="B101" s="8" t="s">
        <v>16</v>
      </c>
      <c r="C101" s="8"/>
      <c r="D101" s="9">
        <v>45</v>
      </c>
      <c r="E101" s="9">
        <v>60</v>
      </c>
      <c r="F101" s="9">
        <v>53</v>
      </c>
      <c r="G101" s="9">
        <v>40</v>
      </c>
      <c r="H101" s="21">
        <f>VLOOKUP(A101,[2]TDSheet!$A$1:$H$65536,8,0)</f>
        <v>0.35</v>
      </c>
      <c r="I101" s="2">
        <f>VLOOKUP(A101,[2]TDSheet!$A$1:$I$65536,9,0)</f>
        <v>40</v>
      </c>
      <c r="J101" s="2">
        <f>VLOOKUP(A101,[3]Донецк!$A$1:$E$65536,4,0)</f>
        <v>55</v>
      </c>
      <c r="K101" s="2">
        <f t="shared" si="15"/>
        <v>-2</v>
      </c>
      <c r="L101" s="2">
        <f t="shared" si="16"/>
        <v>53</v>
      </c>
      <c r="P101" s="2">
        <f t="shared" si="17"/>
        <v>10.6</v>
      </c>
      <c r="Q101" s="22">
        <f>12*P101-G101</f>
        <v>87.199999999999989</v>
      </c>
      <c r="R101" s="39">
        <f t="shared" si="18"/>
        <v>87.199999999999989</v>
      </c>
      <c r="S101" s="52">
        <f t="shared" si="19"/>
        <v>87.199999999999989</v>
      </c>
      <c r="T101" s="22"/>
      <c r="U101" s="53"/>
      <c r="V101" s="43">
        <v>87</v>
      </c>
      <c r="X101" s="2">
        <f t="shared" si="20"/>
        <v>12</v>
      </c>
      <c r="Y101" s="2">
        <f t="shared" si="21"/>
        <v>3.7735849056603774</v>
      </c>
      <c r="Z101" s="2">
        <f>VLOOKUP(A101,[2]TDSheet!$A$1:$Y$65536,25,0)</f>
        <v>0.8</v>
      </c>
      <c r="AA101" s="2">
        <f>VLOOKUP(A101,[2]TDSheet!$A$1:$Z$65536,26,0)</f>
        <v>6.8</v>
      </c>
      <c r="AB101" s="2">
        <f>VLOOKUP(A101,[2]TDSheet!$A$1:$P$65536,16,0)</f>
        <v>4.2</v>
      </c>
      <c r="AD101" s="2">
        <f t="shared" si="22"/>
        <v>30.519999999999992</v>
      </c>
      <c r="AE101" s="2">
        <f t="shared" si="23"/>
        <v>0</v>
      </c>
      <c r="AF101" s="2">
        <f t="shared" si="24"/>
        <v>0</v>
      </c>
    </row>
    <row r="102" spans="1:32" ht="21.95" customHeight="1" x14ac:dyDescent="0.2">
      <c r="A102" s="8" t="s">
        <v>106</v>
      </c>
      <c r="B102" s="8" t="s">
        <v>16</v>
      </c>
      <c r="C102" s="8"/>
      <c r="D102" s="10"/>
      <c r="E102" s="9">
        <v>90</v>
      </c>
      <c r="F102" s="9">
        <v>90</v>
      </c>
      <c r="G102" s="9"/>
      <c r="H102" s="21">
        <f>VLOOKUP(A102,[2]TDSheet!$A$1:$H$65536,8,0)</f>
        <v>0</v>
      </c>
      <c r="I102" s="2" t="e">
        <f>VLOOKUP(A102,[2]TDSheet!$A$1:$I$65536,9,0)</f>
        <v>#N/A</v>
      </c>
      <c r="J102" s="2">
        <f>VLOOKUP(A102,[3]Донецк!$A$1:$E$65536,4,0)</f>
        <v>90</v>
      </c>
      <c r="K102" s="2">
        <f t="shared" si="15"/>
        <v>0</v>
      </c>
      <c r="L102" s="2">
        <f t="shared" si="16"/>
        <v>0</v>
      </c>
      <c r="M102" s="2">
        <f>VLOOKUP(A102,[4]TDSheet!$A$1:$V$65536,6,0)</f>
        <v>90</v>
      </c>
      <c r="P102" s="2">
        <f t="shared" si="17"/>
        <v>0</v>
      </c>
      <c r="Q102" s="22"/>
      <c r="R102" s="39">
        <f t="shared" si="18"/>
        <v>0</v>
      </c>
      <c r="S102" s="52">
        <f t="shared" si="19"/>
        <v>0</v>
      </c>
      <c r="T102" s="22"/>
      <c r="U102" s="53"/>
      <c r="V102" s="43"/>
      <c r="X102" s="2" t="e">
        <f t="shared" si="20"/>
        <v>#DIV/0!</v>
      </c>
      <c r="Y102" s="2" t="e">
        <f t="shared" si="21"/>
        <v>#DIV/0!</v>
      </c>
      <c r="Z102" s="2">
        <f>VLOOKUP(A102,[2]TDSheet!$A$1:$Y$65536,25,0)</f>
        <v>0</v>
      </c>
      <c r="AA102" s="2">
        <f>VLOOKUP(A102,[2]TDSheet!$A$1:$Z$65536,26,0)</f>
        <v>0</v>
      </c>
      <c r="AB102" s="2">
        <f>VLOOKUP(A102,[2]TDSheet!$A$1:$P$65536,16,0)</f>
        <v>-0.2</v>
      </c>
      <c r="AD102" s="2">
        <f t="shared" si="22"/>
        <v>0</v>
      </c>
      <c r="AE102" s="2">
        <f t="shared" si="23"/>
        <v>0</v>
      </c>
      <c r="AF102" s="2">
        <f t="shared" si="24"/>
        <v>0</v>
      </c>
    </row>
    <row r="103" spans="1:32" ht="21.95" customHeight="1" x14ac:dyDescent="0.2">
      <c r="A103" s="8" t="s">
        <v>107</v>
      </c>
      <c r="B103" s="8" t="s">
        <v>16</v>
      </c>
      <c r="C103" s="8"/>
      <c r="D103" s="9">
        <v>20</v>
      </c>
      <c r="E103" s="9">
        <v>770</v>
      </c>
      <c r="F103" s="9">
        <v>774</v>
      </c>
      <c r="G103" s="9">
        <v>16</v>
      </c>
      <c r="H103" s="21">
        <f>VLOOKUP(A103,[2]TDSheet!$A$1:$H$65536,8,0)</f>
        <v>0</v>
      </c>
      <c r="I103" s="2">
        <f>VLOOKUP(A103,[2]TDSheet!$A$1:$I$65536,9,0)</f>
        <v>60</v>
      </c>
      <c r="J103" s="2">
        <f>VLOOKUP(A103,[3]Донецк!$A$1:$E$65536,4,0)</f>
        <v>774</v>
      </c>
      <c r="K103" s="2">
        <f t="shared" si="15"/>
        <v>0</v>
      </c>
      <c r="L103" s="2">
        <f t="shared" si="16"/>
        <v>4</v>
      </c>
      <c r="M103" s="2">
        <f>VLOOKUP(A103,[4]TDSheet!$A$1:$V$65536,6,0)</f>
        <v>770</v>
      </c>
      <c r="P103" s="2">
        <f t="shared" si="17"/>
        <v>0.8</v>
      </c>
      <c r="Q103" s="22"/>
      <c r="R103" s="39">
        <f t="shared" si="18"/>
        <v>0</v>
      </c>
      <c r="S103" s="52">
        <f t="shared" si="19"/>
        <v>0</v>
      </c>
      <c r="T103" s="22"/>
      <c r="U103" s="53"/>
      <c r="V103" s="43"/>
      <c r="X103" s="2">
        <f t="shared" si="20"/>
        <v>20</v>
      </c>
      <c r="Y103" s="2">
        <f t="shared" si="21"/>
        <v>20</v>
      </c>
      <c r="Z103" s="2">
        <f>VLOOKUP(A103,[2]TDSheet!$A$1:$Y$65536,25,0)</f>
        <v>0</v>
      </c>
      <c r="AA103" s="2">
        <f>VLOOKUP(A103,[2]TDSheet!$A$1:$Z$65536,26,0)</f>
        <v>0</v>
      </c>
      <c r="AB103" s="2">
        <f>VLOOKUP(A103,[2]TDSheet!$A$1:$P$65536,16,0)</f>
        <v>0</v>
      </c>
      <c r="AD103" s="2">
        <f t="shared" si="22"/>
        <v>0</v>
      </c>
      <c r="AE103" s="2">
        <f t="shared" si="23"/>
        <v>0</v>
      </c>
      <c r="AF103" s="2">
        <f t="shared" si="24"/>
        <v>0</v>
      </c>
    </row>
    <row r="104" spans="1:32" ht="21.95" customHeight="1" x14ac:dyDescent="0.2">
      <c r="A104" s="8" t="s">
        <v>108</v>
      </c>
      <c r="B104" s="8" t="s">
        <v>16</v>
      </c>
      <c r="C104" s="8"/>
      <c r="D104" s="10"/>
      <c r="E104" s="9">
        <v>184</v>
      </c>
      <c r="F104" s="9">
        <v>184</v>
      </c>
      <c r="G104" s="9"/>
      <c r="H104" s="21">
        <f>VLOOKUP(A104,[2]TDSheet!$A$1:$H$65536,8,0)</f>
        <v>0</v>
      </c>
      <c r="I104" s="2" t="e">
        <f>VLOOKUP(A104,[2]TDSheet!$A$1:$I$65536,9,0)</f>
        <v>#N/A</v>
      </c>
      <c r="J104" s="2">
        <f>VLOOKUP(A104,[3]Донецк!$A$1:$E$65536,4,0)</f>
        <v>184</v>
      </c>
      <c r="K104" s="2">
        <f t="shared" si="15"/>
        <v>0</v>
      </c>
      <c r="L104" s="2">
        <f t="shared" si="16"/>
        <v>0</v>
      </c>
      <c r="M104" s="2">
        <f>VLOOKUP(A104,[4]TDSheet!$A$1:$V$65536,6,0)</f>
        <v>184</v>
      </c>
      <c r="P104" s="2">
        <f t="shared" si="17"/>
        <v>0</v>
      </c>
      <c r="Q104" s="22"/>
      <c r="R104" s="39">
        <f t="shared" si="18"/>
        <v>0</v>
      </c>
      <c r="S104" s="52">
        <f t="shared" si="19"/>
        <v>0</v>
      </c>
      <c r="T104" s="22"/>
      <c r="U104" s="53"/>
      <c r="V104" s="43"/>
      <c r="X104" s="2" t="e">
        <f t="shared" si="20"/>
        <v>#DIV/0!</v>
      </c>
      <c r="Y104" s="2" t="e">
        <f t="shared" si="21"/>
        <v>#DIV/0!</v>
      </c>
      <c r="Z104" s="2">
        <f>VLOOKUP(A104,[2]TDSheet!$A$1:$Y$65536,25,0)</f>
        <v>0</v>
      </c>
      <c r="AA104" s="2">
        <f>VLOOKUP(A104,[2]TDSheet!$A$1:$Z$65536,26,0)</f>
        <v>0</v>
      </c>
      <c r="AB104" s="2">
        <f>VLOOKUP(A104,[2]TDSheet!$A$1:$P$65536,16,0)</f>
        <v>0</v>
      </c>
      <c r="AD104" s="2">
        <f t="shared" si="22"/>
        <v>0</v>
      </c>
      <c r="AE104" s="2">
        <f t="shared" si="23"/>
        <v>0</v>
      </c>
      <c r="AF104" s="2">
        <f t="shared" si="24"/>
        <v>0</v>
      </c>
    </row>
    <row r="105" spans="1:32" ht="21.95" customHeight="1" x14ac:dyDescent="0.2">
      <c r="A105" s="8" t="s">
        <v>109</v>
      </c>
      <c r="B105" s="8" t="s">
        <v>16</v>
      </c>
      <c r="C105" s="8"/>
      <c r="D105" s="9">
        <v>17</v>
      </c>
      <c r="E105" s="9">
        <v>366</v>
      </c>
      <c r="F105" s="9">
        <v>368</v>
      </c>
      <c r="G105" s="9"/>
      <c r="H105" s="21">
        <f>VLOOKUP(A105,[2]TDSheet!$A$1:$H$65536,8,0)</f>
        <v>0</v>
      </c>
      <c r="I105" s="2">
        <f>VLOOKUP(A105,[2]TDSheet!$A$1:$I$65536,9,0)</f>
        <v>45</v>
      </c>
      <c r="J105" s="2">
        <f>VLOOKUP(A105,[3]Донецк!$A$1:$E$65536,4,0)</f>
        <v>369</v>
      </c>
      <c r="K105" s="2">
        <f t="shared" si="15"/>
        <v>-1</v>
      </c>
      <c r="L105" s="2">
        <f t="shared" si="16"/>
        <v>2</v>
      </c>
      <c r="M105" s="2">
        <f>VLOOKUP(A105,[4]TDSheet!$A$1:$V$65536,6,0)</f>
        <v>366</v>
      </c>
      <c r="P105" s="2">
        <f t="shared" si="17"/>
        <v>0.4</v>
      </c>
      <c r="Q105" s="22"/>
      <c r="R105" s="39">
        <f t="shared" si="18"/>
        <v>0</v>
      </c>
      <c r="S105" s="52">
        <f t="shared" si="19"/>
        <v>0</v>
      </c>
      <c r="T105" s="22"/>
      <c r="U105" s="53"/>
      <c r="V105" s="43"/>
      <c r="X105" s="2">
        <f t="shared" si="20"/>
        <v>0</v>
      </c>
      <c r="Y105" s="2">
        <f t="shared" si="21"/>
        <v>0</v>
      </c>
      <c r="Z105" s="2">
        <f>VLOOKUP(A105,[2]TDSheet!$A$1:$Y$65536,25,0)</f>
        <v>0.2</v>
      </c>
      <c r="AA105" s="2">
        <f>VLOOKUP(A105,[2]TDSheet!$A$1:$Z$65536,26,0)</f>
        <v>0</v>
      </c>
      <c r="AB105" s="2">
        <f>VLOOKUP(A105,[2]TDSheet!$A$1:$P$65536,16,0)</f>
        <v>0.2</v>
      </c>
      <c r="AD105" s="2">
        <f t="shared" si="22"/>
        <v>0</v>
      </c>
      <c r="AE105" s="2">
        <f t="shared" si="23"/>
        <v>0</v>
      </c>
      <c r="AF105" s="2">
        <f t="shared" si="24"/>
        <v>0</v>
      </c>
    </row>
    <row r="106" spans="1:32" ht="21.95" customHeight="1" x14ac:dyDescent="0.2">
      <c r="A106" s="8" t="s">
        <v>110</v>
      </c>
      <c r="B106" s="8" t="s">
        <v>16</v>
      </c>
      <c r="C106" s="8"/>
      <c r="D106" s="10"/>
      <c r="E106" s="9">
        <v>520</v>
      </c>
      <c r="F106" s="9">
        <v>520</v>
      </c>
      <c r="G106" s="9"/>
      <c r="H106" s="21">
        <f>VLOOKUP(A106,[2]TDSheet!$A$1:$H$65536,8,0)</f>
        <v>0</v>
      </c>
      <c r="I106" s="2">
        <f>VLOOKUP(A106,[2]TDSheet!$A$1:$I$65536,9,0)</f>
        <v>730</v>
      </c>
      <c r="J106" s="2">
        <f>VLOOKUP(A106,[3]Донецк!$A$1:$E$65536,4,0)</f>
        <v>520</v>
      </c>
      <c r="K106" s="2">
        <f t="shared" si="15"/>
        <v>0</v>
      </c>
      <c r="L106" s="2">
        <f t="shared" si="16"/>
        <v>0</v>
      </c>
      <c r="M106" s="2">
        <f>VLOOKUP(A106,[4]TDSheet!$A$1:$V$65536,6,0)</f>
        <v>520</v>
      </c>
      <c r="P106" s="2">
        <f t="shared" si="17"/>
        <v>0</v>
      </c>
      <c r="Q106" s="22"/>
      <c r="R106" s="39">
        <f t="shared" si="18"/>
        <v>0</v>
      </c>
      <c r="S106" s="52">
        <f t="shared" si="19"/>
        <v>0</v>
      </c>
      <c r="T106" s="22"/>
      <c r="U106" s="53"/>
      <c r="V106" s="43"/>
      <c r="X106" s="2" t="e">
        <f t="shared" si="20"/>
        <v>#DIV/0!</v>
      </c>
      <c r="Y106" s="2" t="e">
        <f t="shared" si="21"/>
        <v>#DIV/0!</v>
      </c>
      <c r="Z106" s="2">
        <f>VLOOKUP(A106,[2]TDSheet!$A$1:$Y$65536,25,0)</f>
        <v>0</v>
      </c>
      <c r="AA106" s="2">
        <f>VLOOKUP(A106,[2]TDSheet!$A$1:$Z$65536,26,0)</f>
        <v>0</v>
      </c>
      <c r="AB106" s="2">
        <f>VLOOKUP(A106,[2]TDSheet!$A$1:$P$65536,16,0)</f>
        <v>0</v>
      </c>
      <c r="AD106" s="2">
        <f t="shared" si="22"/>
        <v>0</v>
      </c>
      <c r="AE106" s="2">
        <f t="shared" si="23"/>
        <v>0</v>
      </c>
      <c r="AF106" s="2">
        <f t="shared" si="24"/>
        <v>0</v>
      </c>
    </row>
    <row r="107" spans="1:32" ht="21.95" customHeight="1" x14ac:dyDescent="0.2">
      <c r="A107" s="8" t="s">
        <v>111</v>
      </c>
      <c r="B107" s="8" t="s">
        <v>16</v>
      </c>
      <c r="C107" s="8"/>
      <c r="D107" s="9">
        <v>47</v>
      </c>
      <c r="E107" s="9">
        <v>432</v>
      </c>
      <c r="F107" s="9">
        <v>453</v>
      </c>
      <c r="G107" s="9"/>
      <c r="H107" s="21">
        <f>VLOOKUP(A107,[2]TDSheet!$A$1:$H$65536,8,0)</f>
        <v>0</v>
      </c>
      <c r="I107" s="2">
        <f>VLOOKUP(A107,[2]TDSheet!$A$1:$I$65536,9,0)</f>
        <v>45</v>
      </c>
      <c r="J107" s="2">
        <f>VLOOKUP(A107,[3]Донецк!$A$1:$E$65536,4,0)</f>
        <v>459</v>
      </c>
      <c r="K107" s="2">
        <f t="shared" si="15"/>
        <v>-6</v>
      </c>
      <c r="L107" s="2">
        <f t="shared" si="16"/>
        <v>21</v>
      </c>
      <c r="M107" s="2">
        <f>VLOOKUP(A107,[4]TDSheet!$A$1:$V$65536,6,0)</f>
        <v>432</v>
      </c>
      <c r="P107" s="2">
        <f t="shared" si="17"/>
        <v>4.2</v>
      </c>
      <c r="Q107" s="22"/>
      <c r="R107" s="39">
        <f t="shared" si="18"/>
        <v>0</v>
      </c>
      <c r="S107" s="52">
        <f t="shared" si="19"/>
        <v>0</v>
      </c>
      <c r="T107" s="22"/>
      <c r="U107" s="53"/>
      <c r="V107" s="43"/>
      <c r="X107" s="2">
        <f t="shared" si="20"/>
        <v>0</v>
      </c>
      <c r="Y107" s="2">
        <f t="shared" si="21"/>
        <v>0</v>
      </c>
      <c r="Z107" s="2">
        <f>VLOOKUP(A107,[2]TDSheet!$A$1:$Y$65536,25,0)</f>
        <v>0</v>
      </c>
      <c r="AA107" s="2">
        <f>VLOOKUP(A107,[2]TDSheet!$A$1:$Z$65536,26,0)</f>
        <v>-0.2</v>
      </c>
      <c r="AB107" s="2">
        <f>VLOOKUP(A107,[2]TDSheet!$A$1:$P$65536,16,0)</f>
        <v>5.6</v>
      </c>
      <c r="AD107" s="2">
        <f t="shared" si="22"/>
        <v>0</v>
      </c>
      <c r="AE107" s="2">
        <f t="shared" si="23"/>
        <v>0</v>
      </c>
      <c r="AF107" s="2">
        <f t="shared" si="24"/>
        <v>0</v>
      </c>
    </row>
    <row r="108" spans="1:32" ht="21.95" customHeight="1" x14ac:dyDescent="0.2">
      <c r="A108" s="8" t="s">
        <v>112</v>
      </c>
      <c r="B108" s="8" t="s">
        <v>16</v>
      </c>
      <c r="C108" s="8"/>
      <c r="D108" s="10"/>
      <c r="E108" s="9">
        <v>276</v>
      </c>
      <c r="F108" s="9">
        <v>276</v>
      </c>
      <c r="G108" s="9"/>
      <c r="H108" s="21">
        <f>VLOOKUP(A108,[2]TDSheet!$A$1:$H$65536,8,0)</f>
        <v>0</v>
      </c>
      <c r="I108" s="2" t="e">
        <f>VLOOKUP(A108,[2]TDSheet!$A$1:$I$65536,9,0)</f>
        <v>#N/A</v>
      </c>
      <c r="J108" s="2">
        <f>VLOOKUP(A108,[3]Донецк!$A$1:$E$65536,4,0)</f>
        <v>276</v>
      </c>
      <c r="K108" s="2">
        <f t="shared" si="15"/>
        <v>0</v>
      </c>
      <c r="L108" s="2">
        <f t="shared" si="16"/>
        <v>0</v>
      </c>
      <c r="M108" s="2">
        <f>VLOOKUP(A108,[4]TDSheet!$A$1:$V$65536,6,0)</f>
        <v>276</v>
      </c>
      <c r="P108" s="2">
        <f t="shared" si="17"/>
        <v>0</v>
      </c>
      <c r="Q108" s="22"/>
      <c r="R108" s="39">
        <f t="shared" si="18"/>
        <v>0</v>
      </c>
      <c r="S108" s="52">
        <f t="shared" si="19"/>
        <v>0</v>
      </c>
      <c r="T108" s="22"/>
      <c r="U108" s="53"/>
      <c r="V108" s="43"/>
      <c r="X108" s="2" t="e">
        <f t="shared" si="20"/>
        <v>#DIV/0!</v>
      </c>
      <c r="Y108" s="2" t="e">
        <f t="shared" si="21"/>
        <v>#DIV/0!</v>
      </c>
      <c r="Z108" s="2">
        <f>VLOOKUP(A108,[2]TDSheet!$A$1:$Y$65536,25,0)</f>
        <v>0</v>
      </c>
      <c r="AA108" s="2">
        <f>VLOOKUP(A108,[2]TDSheet!$A$1:$Z$65536,26,0)</f>
        <v>0</v>
      </c>
      <c r="AB108" s="2">
        <f>VLOOKUP(A108,[2]TDSheet!$A$1:$P$65536,16,0)</f>
        <v>0</v>
      </c>
      <c r="AD108" s="2">
        <f t="shared" si="22"/>
        <v>0</v>
      </c>
      <c r="AE108" s="2">
        <f t="shared" si="23"/>
        <v>0</v>
      </c>
      <c r="AF108" s="2">
        <f t="shared" si="24"/>
        <v>0</v>
      </c>
    </row>
    <row r="109" spans="1:32" ht="11.1" customHeight="1" x14ac:dyDescent="0.2">
      <c r="A109" s="8" t="s">
        <v>113</v>
      </c>
      <c r="B109" s="8" t="s">
        <v>16</v>
      </c>
      <c r="C109" s="30" t="str">
        <f>VLOOKUP(A109,[1]TDSheet!$A$1:$C$65536,3,0)</f>
        <v>Нояб</v>
      </c>
      <c r="D109" s="9">
        <v>119</v>
      </c>
      <c r="E109" s="9">
        <v>640</v>
      </c>
      <c r="F109" s="9">
        <v>556</v>
      </c>
      <c r="G109" s="9">
        <v>177</v>
      </c>
      <c r="H109" s="21">
        <f>VLOOKUP(A109,[2]TDSheet!$A$1:$H$65536,8,0)</f>
        <v>0.4</v>
      </c>
      <c r="I109" s="2">
        <f>VLOOKUP(A109,[2]TDSheet!$A$1:$I$65536,9,0)</f>
        <v>40</v>
      </c>
      <c r="J109" s="2">
        <f>VLOOKUP(A109,[3]Донецк!$A$1:$E$65536,4,0)</f>
        <v>561</v>
      </c>
      <c r="K109" s="2">
        <f t="shared" si="15"/>
        <v>-5</v>
      </c>
      <c r="L109" s="2">
        <f t="shared" si="16"/>
        <v>76</v>
      </c>
      <c r="M109" s="2">
        <f>VLOOKUP(A109,[4]TDSheet!$A$1:$V$65536,6,0)</f>
        <v>480</v>
      </c>
      <c r="P109" s="2">
        <f t="shared" si="17"/>
        <v>15.2</v>
      </c>
      <c r="Q109" s="22">
        <f>13*P109-G109</f>
        <v>20.599999999999994</v>
      </c>
      <c r="R109" s="39">
        <f t="shared" si="18"/>
        <v>20.599999999999994</v>
      </c>
      <c r="S109" s="52">
        <f t="shared" si="19"/>
        <v>20.599999999999994</v>
      </c>
      <c r="T109" s="22"/>
      <c r="U109" s="53"/>
      <c r="V109" s="46">
        <v>300</v>
      </c>
      <c r="W109" s="27" t="s">
        <v>187</v>
      </c>
      <c r="X109" s="2">
        <f t="shared" si="20"/>
        <v>13</v>
      </c>
      <c r="Y109" s="2">
        <f t="shared" si="21"/>
        <v>11.644736842105264</v>
      </c>
      <c r="Z109" s="2">
        <f>VLOOKUP(A109,[2]TDSheet!$A$1:$Y$65536,25,0)</f>
        <v>17.2</v>
      </c>
      <c r="AA109" s="2">
        <f>VLOOKUP(A109,[2]TDSheet!$A$1:$Z$65536,26,0)</f>
        <v>18.399999999999999</v>
      </c>
      <c r="AB109" s="2">
        <f>VLOOKUP(A109,[2]TDSheet!$A$1:$P$65536,16,0)</f>
        <v>7.6</v>
      </c>
      <c r="AD109" s="2">
        <f t="shared" si="22"/>
        <v>8.2399999999999984</v>
      </c>
      <c r="AE109" s="2">
        <f t="shared" si="23"/>
        <v>0</v>
      </c>
      <c r="AF109" s="2">
        <f t="shared" si="24"/>
        <v>0</v>
      </c>
    </row>
    <row r="110" spans="1:32" ht="11.1" customHeight="1" x14ac:dyDescent="0.2">
      <c r="A110" s="8" t="s">
        <v>114</v>
      </c>
      <c r="B110" s="8" t="s">
        <v>16</v>
      </c>
      <c r="C110" s="8"/>
      <c r="D110" s="9">
        <v>42</v>
      </c>
      <c r="E110" s="9">
        <v>499</v>
      </c>
      <c r="F110" s="9">
        <v>512</v>
      </c>
      <c r="G110" s="9">
        <v>27</v>
      </c>
      <c r="H110" s="21">
        <f>VLOOKUP(A110,[2]TDSheet!$A$1:$H$65536,8,0)</f>
        <v>0</v>
      </c>
      <c r="I110" s="2">
        <f>VLOOKUP(A110,[2]TDSheet!$A$1:$I$65536,9,0)</f>
        <v>40</v>
      </c>
      <c r="J110" s="2">
        <f>VLOOKUP(A110,[3]Донецк!$A$1:$E$65536,4,0)</f>
        <v>514</v>
      </c>
      <c r="K110" s="2">
        <f t="shared" si="15"/>
        <v>-2</v>
      </c>
      <c r="L110" s="2">
        <f t="shared" si="16"/>
        <v>14</v>
      </c>
      <c r="M110" s="2">
        <f>VLOOKUP(A110,[4]TDSheet!$A$1:$V$65536,6,0)</f>
        <v>498</v>
      </c>
      <c r="P110" s="2">
        <f t="shared" si="17"/>
        <v>2.8</v>
      </c>
      <c r="Q110" s="22"/>
      <c r="R110" s="39">
        <f t="shared" si="18"/>
        <v>0</v>
      </c>
      <c r="S110" s="52">
        <f t="shared" si="19"/>
        <v>0</v>
      </c>
      <c r="T110" s="22"/>
      <c r="U110" s="53"/>
      <c r="V110" s="43"/>
      <c r="X110" s="2">
        <f t="shared" si="20"/>
        <v>9.6428571428571441</v>
      </c>
      <c r="Y110" s="2">
        <f t="shared" si="21"/>
        <v>9.6428571428571441</v>
      </c>
      <c r="Z110" s="2">
        <f>VLOOKUP(A110,[2]TDSheet!$A$1:$Y$65536,25,0)</f>
        <v>0</v>
      </c>
      <c r="AA110" s="2">
        <f>VLOOKUP(A110,[2]TDSheet!$A$1:$Z$65536,26,0)</f>
        <v>0</v>
      </c>
      <c r="AB110" s="2">
        <f>VLOOKUP(A110,[2]TDSheet!$A$1:$P$65536,16,0)</f>
        <v>0.4</v>
      </c>
      <c r="AD110" s="2">
        <f t="shared" si="22"/>
        <v>0</v>
      </c>
      <c r="AE110" s="2">
        <f t="shared" si="23"/>
        <v>0</v>
      </c>
      <c r="AF110" s="2">
        <f t="shared" si="24"/>
        <v>0</v>
      </c>
    </row>
    <row r="111" spans="1:32" ht="21.95" customHeight="1" x14ac:dyDescent="0.2">
      <c r="A111" s="8" t="s">
        <v>115</v>
      </c>
      <c r="B111" s="8" t="s">
        <v>9</v>
      </c>
      <c r="C111" s="8"/>
      <c r="D111" s="9">
        <v>19.913</v>
      </c>
      <c r="E111" s="9"/>
      <c r="F111" s="9">
        <v>10.644</v>
      </c>
      <c r="G111" s="9">
        <v>9.2439999999999998</v>
      </c>
      <c r="H111" s="21">
        <f>VLOOKUP(A111,[2]TDSheet!$A$1:$H$65536,8,0)</f>
        <v>1</v>
      </c>
      <c r="I111" s="2">
        <f>VLOOKUP(A111,[2]TDSheet!$A$1:$I$65536,9,0)</f>
        <v>40</v>
      </c>
      <c r="J111" s="2">
        <f>VLOOKUP(A111,[3]Донецк!$A$1:$E$65536,4,0)</f>
        <v>11.6</v>
      </c>
      <c r="K111" s="2">
        <f t="shared" si="15"/>
        <v>-0.95599999999999952</v>
      </c>
      <c r="L111" s="2">
        <f t="shared" si="16"/>
        <v>10.644</v>
      </c>
      <c r="P111" s="2">
        <f t="shared" si="17"/>
        <v>2.1288</v>
      </c>
      <c r="Q111" s="22">
        <f>12*P111-G111</f>
        <v>16.301600000000001</v>
      </c>
      <c r="R111" s="39">
        <f t="shared" si="18"/>
        <v>16.301600000000001</v>
      </c>
      <c r="S111" s="52">
        <f t="shared" si="19"/>
        <v>16.301600000000001</v>
      </c>
      <c r="T111" s="22"/>
      <c r="U111" s="53"/>
      <c r="V111" s="43">
        <v>16</v>
      </c>
      <c r="X111" s="2">
        <f t="shared" si="20"/>
        <v>12</v>
      </c>
      <c r="Y111" s="2">
        <f t="shared" si="21"/>
        <v>4.3423524990605031</v>
      </c>
      <c r="Z111" s="2">
        <f>VLOOKUP(A111,[2]TDSheet!$A$1:$Y$65536,25,0)</f>
        <v>1.7116</v>
      </c>
      <c r="AA111" s="2">
        <f>VLOOKUP(A111,[2]TDSheet!$A$1:$Z$65536,26,0)</f>
        <v>1.1346000000000001</v>
      </c>
      <c r="AB111" s="2">
        <f>VLOOKUP(A111,[2]TDSheet!$A$1:$P$65536,16,0)</f>
        <v>0.99440000000000006</v>
      </c>
      <c r="AD111" s="2">
        <f t="shared" si="22"/>
        <v>16.301600000000001</v>
      </c>
      <c r="AE111" s="2">
        <f t="shared" si="23"/>
        <v>0</v>
      </c>
      <c r="AF111" s="2">
        <f t="shared" si="24"/>
        <v>0</v>
      </c>
    </row>
    <row r="112" spans="1:32" ht="21.95" customHeight="1" x14ac:dyDescent="0.2">
      <c r="A112" s="8" t="s">
        <v>116</v>
      </c>
      <c r="B112" s="8" t="s">
        <v>16</v>
      </c>
      <c r="C112" s="8"/>
      <c r="D112" s="9">
        <v>11</v>
      </c>
      <c r="E112" s="9">
        <v>46</v>
      </c>
      <c r="F112" s="9">
        <v>7</v>
      </c>
      <c r="G112" s="9">
        <v>48</v>
      </c>
      <c r="H112" s="21">
        <f>VLOOKUP(A112,[2]TDSheet!$A$1:$H$65536,8,0)</f>
        <v>0.35</v>
      </c>
      <c r="I112" s="2">
        <f>VLOOKUP(A112,[2]TDSheet!$A$1:$I$65536,9,0)</f>
        <v>35</v>
      </c>
      <c r="J112" s="2">
        <f>VLOOKUP(A112,[3]Донецк!$A$1:$E$65536,4,0)</f>
        <v>7</v>
      </c>
      <c r="K112" s="2">
        <f t="shared" si="15"/>
        <v>0</v>
      </c>
      <c r="L112" s="2">
        <f t="shared" si="16"/>
        <v>7</v>
      </c>
      <c r="P112" s="2">
        <f t="shared" si="17"/>
        <v>1.4</v>
      </c>
      <c r="Q112" s="22"/>
      <c r="R112" s="39">
        <f t="shared" si="18"/>
        <v>0</v>
      </c>
      <c r="S112" s="52">
        <f t="shared" si="19"/>
        <v>0</v>
      </c>
      <c r="T112" s="22"/>
      <c r="U112" s="53"/>
      <c r="V112" s="43"/>
      <c r="X112" s="2">
        <f t="shared" si="20"/>
        <v>34.285714285714285</v>
      </c>
      <c r="Y112" s="2">
        <f t="shared" si="21"/>
        <v>34.285714285714285</v>
      </c>
      <c r="Z112" s="2">
        <f>VLOOKUP(A112,[2]TDSheet!$A$1:$Y$65536,25,0)</f>
        <v>0</v>
      </c>
      <c r="AA112" s="2">
        <f>VLOOKUP(A112,[2]TDSheet!$A$1:$Z$65536,26,0)</f>
        <v>-0.2</v>
      </c>
      <c r="AB112" s="2">
        <f>VLOOKUP(A112,[2]TDSheet!$A$1:$P$65536,16,0)</f>
        <v>1.4</v>
      </c>
      <c r="AD112" s="2">
        <f t="shared" si="22"/>
        <v>0</v>
      </c>
      <c r="AE112" s="2">
        <f t="shared" si="23"/>
        <v>0</v>
      </c>
      <c r="AF112" s="2">
        <f t="shared" si="24"/>
        <v>0</v>
      </c>
    </row>
    <row r="113" spans="1:32" ht="21.95" customHeight="1" x14ac:dyDescent="0.2">
      <c r="A113" s="8" t="s">
        <v>117</v>
      </c>
      <c r="B113" s="8" t="s">
        <v>16</v>
      </c>
      <c r="C113" s="8"/>
      <c r="D113" s="9">
        <v>-3</v>
      </c>
      <c r="E113" s="9">
        <v>132</v>
      </c>
      <c r="F113" s="9">
        <v>30</v>
      </c>
      <c r="G113" s="9">
        <v>86</v>
      </c>
      <c r="H113" s="21">
        <f>VLOOKUP(A113,[2]TDSheet!$A$1:$H$65536,8,0)</f>
        <v>0.28000000000000003</v>
      </c>
      <c r="I113" s="2">
        <f>VLOOKUP(A113,[2]TDSheet!$A$1:$I$65536,9,0)</f>
        <v>45</v>
      </c>
      <c r="J113" s="2">
        <f>VLOOKUP(A113,[3]Донецк!$A$1:$E$65536,4,0)</f>
        <v>31</v>
      </c>
      <c r="K113" s="2">
        <f t="shared" si="15"/>
        <v>-1</v>
      </c>
      <c r="L113" s="2">
        <f t="shared" si="16"/>
        <v>30</v>
      </c>
      <c r="P113" s="2">
        <f t="shared" si="17"/>
        <v>6</v>
      </c>
      <c r="Q113" s="22"/>
      <c r="R113" s="39">
        <f t="shared" si="18"/>
        <v>0</v>
      </c>
      <c r="S113" s="52">
        <f t="shared" si="19"/>
        <v>0</v>
      </c>
      <c r="T113" s="22"/>
      <c r="U113" s="53"/>
      <c r="V113" s="43"/>
      <c r="X113" s="2">
        <f t="shared" si="20"/>
        <v>14.333333333333334</v>
      </c>
      <c r="Y113" s="2">
        <f t="shared" si="21"/>
        <v>14.333333333333334</v>
      </c>
      <c r="Z113" s="2">
        <f>VLOOKUP(A113,[2]TDSheet!$A$1:$Y$65536,25,0)</f>
        <v>2.8</v>
      </c>
      <c r="AA113" s="2">
        <f>VLOOKUP(A113,[2]TDSheet!$A$1:$Z$65536,26,0)</f>
        <v>14.2</v>
      </c>
      <c r="AB113" s="2">
        <f>VLOOKUP(A113,[2]TDSheet!$A$1:$P$65536,16,0)</f>
        <v>-0.2</v>
      </c>
      <c r="AD113" s="2">
        <f t="shared" si="22"/>
        <v>0</v>
      </c>
      <c r="AE113" s="2">
        <f t="shared" si="23"/>
        <v>0</v>
      </c>
      <c r="AF113" s="2">
        <f t="shared" si="24"/>
        <v>0</v>
      </c>
    </row>
    <row r="114" spans="1:32" ht="11.1" customHeight="1" x14ac:dyDescent="0.2">
      <c r="A114" s="8" t="s">
        <v>118</v>
      </c>
      <c r="B114" s="8" t="s">
        <v>9</v>
      </c>
      <c r="C114" s="8"/>
      <c r="D114" s="9">
        <v>33.716999999999999</v>
      </c>
      <c r="E114" s="9">
        <v>199.167</v>
      </c>
      <c r="F114" s="9">
        <v>48.396999999999998</v>
      </c>
      <c r="G114" s="9">
        <v>147.18199999999999</v>
      </c>
      <c r="H114" s="21">
        <f>VLOOKUP(A114,[2]TDSheet!$A$1:$H$65536,8,0)</f>
        <v>1</v>
      </c>
      <c r="I114" s="2">
        <f>VLOOKUP(A114,[2]TDSheet!$A$1:$I$65536,9,0)</f>
        <v>30</v>
      </c>
      <c r="J114" s="2">
        <f>VLOOKUP(A114,[3]Донецк!$A$1:$E$65536,4,0)</f>
        <v>55.6</v>
      </c>
      <c r="K114" s="2">
        <f t="shared" si="15"/>
        <v>-7.203000000000003</v>
      </c>
      <c r="L114" s="2">
        <f t="shared" si="16"/>
        <v>48.396999999999998</v>
      </c>
      <c r="P114" s="2">
        <f t="shared" si="17"/>
        <v>9.6793999999999993</v>
      </c>
      <c r="Q114" s="22"/>
      <c r="R114" s="39">
        <f t="shared" si="18"/>
        <v>0</v>
      </c>
      <c r="S114" s="52">
        <f t="shared" si="19"/>
        <v>0</v>
      </c>
      <c r="T114" s="22"/>
      <c r="U114" s="53"/>
      <c r="V114" s="43"/>
      <c r="X114" s="2">
        <f t="shared" si="20"/>
        <v>15.205694567845114</v>
      </c>
      <c r="Y114" s="2">
        <f t="shared" si="21"/>
        <v>15.205694567845114</v>
      </c>
      <c r="Z114" s="2">
        <f>VLOOKUP(A114,[2]TDSheet!$A$1:$Y$65536,25,0)</f>
        <v>13.5</v>
      </c>
      <c r="AA114" s="2">
        <f>VLOOKUP(A114,[2]TDSheet!$A$1:$Z$65536,26,0)</f>
        <v>21.816200000000002</v>
      </c>
      <c r="AB114" s="2">
        <f>VLOOKUP(A114,[2]TDSheet!$A$1:$P$65536,16,0)</f>
        <v>12.762600000000001</v>
      </c>
      <c r="AD114" s="2">
        <f t="shared" si="22"/>
        <v>0</v>
      </c>
      <c r="AE114" s="2">
        <f t="shared" si="23"/>
        <v>0</v>
      </c>
      <c r="AF114" s="2">
        <f t="shared" si="24"/>
        <v>0</v>
      </c>
    </row>
    <row r="115" spans="1:32" ht="21.95" customHeight="1" x14ac:dyDescent="0.2">
      <c r="A115" s="8" t="s">
        <v>119</v>
      </c>
      <c r="B115" s="8" t="s">
        <v>16</v>
      </c>
      <c r="C115" s="8"/>
      <c r="D115" s="9">
        <v>12</v>
      </c>
      <c r="E115" s="9">
        <v>141</v>
      </c>
      <c r="F115" s="9">
        <v>42</v>
      </c>
      <c r="G115" s="9">
        <v>103</v>
      </c>
      <c r="H115" s="21">
        <f>VLOOKUP(A115,[2]TDSheet!$A$1:$H$65536,8,0)</f>
        <v>0.28000000000000003</v>
      </c>
      <c r="I115" s="2">
        <f>VLOOKUP(A115,[2]TDSheet!$A$1:$I$65536,9,0)</f>
        <v>45</v>
      </c>
      <c r="J115" s="2">
        <f>VLOOKUP(A115,[3]Донецк!$A$1:$E$65536,4,0)</f>
        <v>42</v>
      </c>
      <c r="K115" s="2">
        <f t="shared" si="15"/>
        <v>0</v>
      </c>
      <c r="L115" s="2">
        <f t="shared" si="16"/>
        <v>42</v>
      </c>
      <c r="P115" s="2">
        <f t="shared" si="17"/>
        <v>8.4</v>
      </c>
      <c r="Q115" s="22">
        <f>13*P115-G115</f>
        <v>6.2000000000000028</v>
      </c>
      <c r="R115" s="39">
        <v>0</v>
      </c>
      <c r="S115" s="52">
        <f t="shared" si="19"/>
        <v>0</v>
      </c>
      <c r="T115" s="22"/>
      <c r="U115" s="53"/>
      <c r="V115" s="43">
        <v>0</v>
      </c>
      <c r="W115" s="25" t="s">
        <v>188</v>
      </c>
      <c r="X115" s="2">
        <f t="shared" si="20"/>
        <v>12.261904761904761</v>
      </c>
      <c r="Y115" s="2">
        <f t="shared" si="21"/>
        <v>12.261904761904761</v>
      </c>
      <c r="Z115" s="2">
        <f>VLOOKUP(A115,[2]TDSheet!$A$1:$Y$65536,25,0)</f>
        <v>10</v>
      </c>
      <c r="AA115" s="2">
        <f>VLOOKUP(A115,[2]TDSheet!$A$1:$Z$65536,26,0)</f>
        <v>15.6</v>
      </c>
      <c r="AB115" s="2">
        <f>VLOOKUP(A115,[2]TDSheet!$A$1:$P$65536,16,0)</f>
        <v>8.4</v>
      </c>
      <c r="AD115" s="2">
        <f t="shared" si="22"/>
        <v>0</v>
      </c>
      <c r="AE115" s="2">
        <f t="shared" si="23"/>
        <v>0</v>
      </c>
      <c r="AF115" s="2">
        <f t="shared" si="24"/>
        <v>0</v>
      </c>
    </row>
    <row r="116" spans="1:32" ht="11.1" customHeight="1" x14ac:dyDescent="0.2">
      <c r="A116" s="8" t="s">
        <v>120</v>
      </c>
      <c r="B116" s="8" t="s">
        <v>9</v>
      </c>
      <c r="C116" s="8"/>
      <c r="D116" s="9">
        <v>70.710999999999999</v>
      </c>
      <c r="E116" s="9"/>
      <c r="F116" s="9"/>
      <c r="G116" s="9"/>
      <c r="H116" s="21">
        <f>VLOOKUP(A116,[2]TDSheet!$A$1:$H$65536,8,0)</f>
        <v>0</v>
      </c>
      <c r="I116" s="2" t="e">
        <f>VLOOKUP(A116,[2]TDSheet!$A$1:$I$65536,9,0)</f>
        <v>#N/A</v>
      </c>
      <c r="J116" s="2">
        <f>VLOOKUP(A116,[3]Донецк!$A$1:$E$65536,4,0)</f>
        <v>2.6</v>
      </c>
      <c r="K116" s="2">
        <f t="shared" si="15"/>
        <v>-2.6</v>
      </c>
      <c r="L116" s="2">
        <f t="shared" si="16"/>
        <v>0</v>
      </c>
      <c r="P116" s="2">
        <f t="shared" si="17"/>
        <v>0</v>
      </c>
      <c r="Q116" s="22"/>
      <c r="R116" s="39">
        <f t="shared" si="18"/>
        <v>0</v>
      </c>
      <c r="S116" s="52">
        <f t="shared" si="19"/>
        <v>0</v>
      </c>
      <c r="T116" s="22"/>
      <c r="U116" s="53"/>
      <c r="V116" s="43"/>
      <c r="X116" s="2" t="e">
        <f t="shared" si="20"/>
        <v>#DIV/0!</v>
      </c>
      <c r="Y116" s="2" t="e">
        <f t="shared" si="21"/>
        <v>#DIV/0!</v>
      </c>
      <c r="Z116" s="2">
        <f>VLOOKUP(A116,[2]TDSheet!$A$1:$Y$65536,25,0)</f>
        <v>0</v>
      </c>
      <c r="AA116" s="2">
        <f>VLOOKUP(A116,[2]TDSheet!$A$1:$Z$65536,26,0)</f>
        <v>0</v>
      </c>
      <c r="AB116" s="2">
        <f>VLOOKUP(A116,[2]TDSheet!$A$1:$P$65536,16,0)</f>
        <v>0</v>
      </c>
      <c r="AD116" s="2">
        <f t="shared" si="22"/>
        <v>0</v>
      </c>
      <c r="AE116" s="2">
        <f t="shared" si="23"/>
        <v>0</v>
      </c>
      <c r="AF116" s="2">
        <f t="shared" si="24"/>
        <v>0</v>
      </c>
    </row>
    <row r="117" spans="1:32" ht="11.1" customHeight="1" x14ac:dyDescent="0.2">
      <c r="A117" s="8" t="s">
        <v>121</v>
      </c>
      <c r="B117" s="8" t="s">
        <v>16</v>
      </c>
      <c r="C117" s="8"/>
      <c r="D117" s="9">
        <v>117</v>
      </c>
      <c r="E117" s="9">
        <v>8</v>
      </c>
      <c r="F117" s="9">
        <v>20</v>
      </c>
      <c r="G117" s="9">
        <v>96</v>
      </c>
      <c r="H117" s="21">
        <f>VLOOKUP(A117,[2]TDSheet!$A$1:$H$65536,8,0)</f>
        <v>0</v>
      </c>
      <c r="I117" s="2" t="e">
        <f>VLOOKUP(A117,[2]TDSheet!$A$1:$I$65536,9,0)</f>
        <v>#N/A</v>
      </c>
      <c r="J117" s="2">
        <f>VLOOKUP(A117,[3]Донецк!$A$1:$E$65536,4,0)</f>
        <v>20</v>
      </c>
      <c r="K117" s="2">
        <f t="shared" si="15"/>
        <v>0</v>
      </c>
      <c r="L117" s="2">
        <f t="shared" si="16"/>
        <v>20</v>
      </c>
      <c r="P117" s="2">
        <f t="shared" si="17"/>
        <v>4</v>
      </c>
      <c r="Q117" s="22"/>
      <c r="R117" s="39">
        <f t="shared" si="18"/>
        <v>0</v>
      </c>
      <c r="S117" s="52">
        <f t="shared" si="19"/>
        <v>0</v>
      </c>
      <c r="T117" s="22"/>
      <c r="U117" s="53"/>
      <c r="V117" s="43"/>
      <c r="X117" s="2">
        <f t="shared" si="20"/>
        <v>24</v>
      </c>
      <c r="Y117" s="2">
        <f t="shared" si="21"/>
        <v>24</v>
      </c>
      <c r="Z117" s="2">
        <f>VLOOKUP(A117,[2]TDSheet!$A$1:$Y$65536,25,0)</f>
        <v>0</v>
      </c>
      <c r="AA117" s="2">
        <f>VLOOKUP(A117,[2]TDSheet!$A$1:$Z$65536,26,0)</f>
        <v>0</v>
      </c>
      <c r="AB117" s="2">
        <f>VLOOKUP(A117,[2]TDSheet!$A$1:$P$65536,16,0)</f>
        <v>2</v>
      </c>
      <c r="AD117" s="2">
        <f t="shared" si="22"/>
        <v>0</v>
      </c>
      <c r="AE117" s="2">
        <f t="shared" si="23"/>
        <v>0</v>
      </c>
      <c r="AF117" s="2">
        <f t="shared" si="24"/>
        <v>0</v>
      </c>
    </row>
    <row r="118" spans="1:32" ht="11.1" customHeight="1" x14ac:dyDescent="0.2">
      <c r="A118" s="8" t="s">
        <v>122</v>
      </c>
      <c r="B118" s="8" t="s">
        <v>9</v>
      </c>
      <c r="C118" s="30" t="str">
        <f>VLOOKUP(A118,[1]TDSheet!$A$1:$C$65536,3,0)</f>
        <v>Нояб</v>
      </c>
      <c r="D118" s="9">
        <v>-2E-3</v>
      </c>
      <c r="E118" s="9">
        <v>155.15700000000001</v>
      </c>
      <c r="F118" s="9">
        <v>44.134</v>
      </c>
      <c r="G118" s="9">
        <v>110.836</v>
      </c>
      <c r="H118" s="21">
        <f>VLOOKUP(A118,[2]TDSheet!$A$1:$H$65536,8,0)</f>
        <v>1</v>
      </c>
      <c r="I118" s="2">
        <f>VLOOKUP(A118,[2]TDSheet!$A$1:$I$65536,9,0)</f>
        <v>50</v>
      </c>
      <c r="J118" s="2">
        <f>VLOOKUP(A118,[3]Донецк!$A$1:$E$65536,4,0)</f>
        <v>50.7</v>
      </c>
      <c r="K118" s="2">
        <f t="shared" si="15"/>
        <v>-6.5660000000000025</v>
      </c>
      <c r="L118" s="2">
        <f t="shared" si="16"/>
        <v>44.134</v>
      </c>
      <c r="P118" s="2">
        <f t="shared" si="17"/>
        <v>8.8268000000000004</v>
      </c>
      <c r="Q118" s="22">
        <f>13*P118-G118</f>
        <v>3.9124000000000052</v>
      </c>
      <c r="R118" s="39">
        <v>0</v>
      </c>
      <c r="S118" s="52">
        <f t="shared" si="19"/>
        <v>0</v>
      </c>
      <c r="T118" s="22"/>
      <c r="U118" s="53"/>
      <c r="V118" s="43">
        <v>0</v>
      </c>
      <c r="W118" s="25" t="s">
        <v>188</v>
      </c>
      <c r="X118" s="2">
        <f t="shared" si="20"/>
        <v>12.556758961344993</v>
      </c>
      <c r="Y118" s="2">
        <f t="shared" si="21"/>
        <v>12.556758961344993</v>
      </c>
      <c r="Z118" s="2">
        <f>VLOOKUP(A118,[2]TDSheet!$A$1:$Y$65536,25,0)</f>
        <v>2.1680000000000001</v>
      </c>
      <c r="AA118" s="2">
        <f>VLOOKUP(A118,[2]TDSheet!$A$1:$Z$65536,26,0)</f>
        <v>17.274999999999999</v>
      </c>
      <c r="AB118" s="2">
        <f>VLOOKUP(A118,[2]TDSheet!$A$1:$P$65536,16,0)</f>
        <v>-5.8999999999999997E-2</v>
      </c>
      <c r="AD118" s="2">
        <f t="shared" si="22"/>
        <v>0</v>
      </c>
      <c r="AE118" s="2">
        <f t="shared" si="23"/>
        <v>0</v>
      </c>
      <c r="AF118" s="2">
        <f t="shared" si="24"/>
        <v>0</v>
      </c>
    </row>
    <row r="119" spans="1:32" ht="11.1" customHeight="1" x14ac:dyDescent="0.2">
      <c r="A119" s="8" t="s">
        <v>123</v>
      </c>
      <c r="B119" s="8" t="s">
        <v>9</v>
      </c>
      <c r="C119" s="30" t="str">
        <f>VLOOKUP(A119,[1]TDSheet!$A$1:$C$65536,3,0)</f>
        <v>Нояб</v>
      </c>
      <c r="D119" s="9">
        <v>31.120999999999999</v>
      </c>
      <c r="E119" s="9">
        <v>87.085999999999999</v>
      </c>
      <c r="F119" s="9">
        <v>29.733000000000001</v>
      </c>
      <c r="G119" s="9">
        <v>80.271000000000001</v>
      </c>
      <c r="H119" s="21">
        <f>VLOOKUP(A119,[2]TDSheet!$A$1:$H$65536,8,0)</f>
        <v>1</v>
      </c>
      <c r="I119" s="2">
        <f>VLOOKUP(A119,[2]TDSheet!$A$1:$I$65536,9,0)</f>
        <v>50</v>
      </c>
      <c r="J119" s="2">
        <f>VLOOKUP(A119,[3]Донецк!$A$1:$E$65536,4,0)</f>
        <v>28.7</v>
      </c>
      <c r="K119" s="2">
        <f t="shared" si="15"/>
        <v>1.0330000000000013</v>
      </c>
      <c r="L119" s="2">
        <f t="shared" si="16"/>
        <v>29.733000000000001</v>
      </c>
      <c r="P119" s="2">
        <f t="shared" si="17"/>
        <v>5.9466000000000001</v>
      </c>
      <c r="Q119" s="22"/>
      <c r="R119" s="39">
        <f t="shared" si="18"/>
        <v>0</v>
      </c>
      <c r="S119" s="52">
        <f t="shared" si="19"/>
        <v>0</v>
      </c>
      <c r="T119" s="22"/>
      <c r="U119" s="53"/>
      <c r="V119" s="43"/>
      <c r="X119" s="2">
        <f t="shared" si="20"/>
        <v>13.498637877106246</v>
      </c>
      <c r="Y119" s="2">
        <f t="shared" si="21"/>
        <v>13.498637877106246</v>
      </c>
      <c r="Z119" s="2">
        <f>VLOOKUP(A119,[2]TDSheet!$A$1:$Y$65536,25,0)</f>
        <v>0</v>
      </c>
      <c r="AA119" s="2">
        <f>VLOOKUP(A119,[2]TDSheet!$A$1:$Z$65536,26,0)</f>
        <v>10.251999999999999</v>
      </c>
      <c r="AB119" s="2">
        <f>VLOOKUP(A119,[2]TDSheet!$A$1:$P$65536,16,0)</f>
        <v>6.7486000000000006</v>
      </c>
      <c r="AD119" s="2">
        <f t="shared" si="22"/>
        <v>0</v>
      </c>
      <c r="AE119" s="2">
        <f t="shared" si="23"/>
        <v>0</v>
      </c>
      <c r="AF119" s="2">
        <f t="shared" si="24"/>
        <v>0</v>
      </c>
    </row>
    <row r="120" spans="1:32" ht="11.1" customHeight="1" x14ac:dyDescent="0.2">
      <c r="A120" s="8" t="s">
        <v>124</v>
      </c>
      <c r="B120" s="8" t="s">
        <v>16</v>
      </c>
      <c r="C120" s="8" t="str">
        <f>VLOOKUP(A120,[1]TDSheet!$A$1:$C$65536,3,0)</f>
        <v>нет</v>
      </c>
      <c r="D120" s="9">
        <v>5</v>
      </c>
      <c r="E120" s="9">
        <v>690</v>
      </c>
      <c r="F120" s="9">
        <v>271</v>
      </c>
      <c r="G120" s="9">
        <v>271</v>
      </c>
      <c r="H120" s="21">
        <f>VLOOKUP(A120,[2]TDSheet!$A$1:$H$65536,8,0)</f>
        <v>0.4</v>
      </c>
      <c r="I120" s="2">
        <f>VLOOKUP(A120,[2]TDSheet!$A$1:$I$65536,9,0)</f>
        <v>40</v>
      </c>
      <c r="J120" s="2">
        <f>VLOOKUP(A120,[3]Донецк!$A$1:$E$65536,4,0)</f>
        <v>282</v>
      </c>
      <c r="K120" s="2">
        <f t="shared" si="15"/>
        <v>-11</v>
      </c>
      <c r="L120" s="2">
        <f t="shared" si="16"/>
        <v>271</v>
      </c>
      <c r="P120" s="2">
        <f t="shared" si="17"/>
        <v>54.2</v>
      </c>
      <c r="Q120" s="22">
        <f>13*P120-G120</f>
        <v>433.6</v>
      </c>
      <c r="R120" s="39">
        <f t="shared" si="18"/>
        <v>433.6</v>
      </c>
      <c r="S120" s="52">
        <f t="shared" si="19"/>
        <v>233.60000000000002</v>
      </c>
      <c r="T120" s="22"/>
      <c r="U120" s="53">
        <v>200</v>
      </c>
      <c r="V120" s="43">
        <v>434</v>
      </c>
      <c r="X120" s="2">
        <f t="shared" si="20"/>
        <v>13</v>
      </c>
      <c r="Y120" s="2">
        <f t="shared" si="21"/>
        <v>5</v>
      </c>
      <c r="Z120" s="2">
        <f>VLOOKUP(A120,[2]TDSheet!$A$1:$Y$65536,25,0)</f>
        <v>21.8</v>
      </c>
      <c r="AA120" s="2">
        <f>VLOOKUP(A120,[2]TDSheet!$A$1:$Z$65536,26,0)</f>
        <v>83.4</v>
      </c>
      <c r="AB120" s="2">
        <f>VLOOKUP(A120,[2]TDSheet!$A$1:$P$65536,16,0)</f>
        <v>14.6</v>
      </c>
      <c r="AD120" s="2">
        <f t="shared" si="22"/>
        <v>93.440000000000012</v>
      </c>
      <c r="AE120" s="2">
        <f t="shared" si="23"/>
        <v>0</v>
      </c>
      <c r="AF120" s="2">
        <f t="shared" si="24"/>
        <v>80</v>
      </c>
    </row>
    <row r="121" spans="1:32" ht="11.1" customHeight="1" x14ac:dyDescent="0.2">
      <c r="A121" s="8" t="s">
        <v>125</v>
      </c>
      <c r="B121" s="8" t="s">
        <v>16</v>
      </c>
      <c r="C121" s="30" t="str">
        <f>VLOOKUP(A121,[1]TDSheet!$A$1:$C$65536,3,0)</f>
        <v>Нояб</v>
      </c>
      <c r="D121" s="9">
        <v>9</v>
      </c>
      <c r="E121" s="9">
        <v>476</v>
      </c>
      <c r="F121" s="9">
        <v>197</v>
      </c>
      <c r="G121" s="9">
        <v>283</v>
      </c>
      <c r="H121" s="21">
        <f>VLOOKUP(A121,[2]TDSheet!$A$1:$H$65536,8,0)</f>
        <v>0.4</v>
      </c>
      <c r="I121" s="2">
        <f>VLOOKUP(A121,[2]TDSheet!$A$1:$I$65536,9,0)</f>
        <v>40</v>
      </c>
      <c r="J121" s="2">
        <f>VLOOKUP(A121,[3]Донецк!$A$1:$E$65536,4,0)</f>
        <v>208</v>
      </c>
      <c r="K121" s="2">
        <f t="shared" si="15"/>
        <v>-11</v>
      </c>
      <c r="L121" s="2">
        <f t="shared" si="16"/>
        <v>197</v>
      </c>
      <c r="P121" s="2">
        <f t="shared" si="17"/>
        <v>39.4</v>
      </c>
      <c r="Q121" s="22">
        <f>13*P121-G121</f>
        <v>229.19999999999993</v>
      </c>
      <c r="R121" s="39">
        <f t="shared" si="18"/>
        <v>229.19999999999993</v>
      </c>
      <c r="S121" s="52">
        <f t="shared" si="19"/>
        <v>129.19999999999993</v>
      </c>
      <c r="T121" s="22"/>
      <c r="U121" s="53">
        <v>100</v>
      </c>
      <c r="V121" s="43">
        <v>229</v>
      </c>
      <c r="X121" s="2">
        <f t="shared" si="20"/>
        <v>12.999999999999998</v>
      </c>
      <c r="Y121" s="2">
        <f t="shared" si="21"/>
        <v>7.1827411167512691</v>
      </c>
      <c r="Z121" s="2">
        <f>VLOOKUP(A121,[2]TDSheet!$A$1:$Y$65536,25,0)</f>
        <v>5</v>
      </c>
      <c r="AA121" s="2">
        <f>VLOOKUP(A121,[2]TDSheet!$A$1:$Z$65536,26,0)</f>
        <v>59.6</v>
      </c>
      <c r="AB121" s="2">
        <f>VLOOKUP(A121,[2]TDSheet!$A$1:$P$65536,16,0)</f>
        <v>14.4</v>
      </c>
      <c r="AD121" s="2">
        <f t="shared" si="22"/>
        <v>51.679999999999978</v>
      </c>
      <c r="AE121" s="2">
        <f t="shared" si="23"/>
        <v>0</v>
      </c>
      <c r="AF121" s="2">
        <f t="shared" si="24"/>
        <v>40</v>
      </c>
    </row>
    <row r="122" spans="1:32" ht="11.1" customHeight="1" x14ac:dyDescent="0.2">
      <c r="A122" s="8" t="s">
        <v>126</v>
      </c>
      <c r="B122" s="8" t="s">
        <v>16</v>
      </c>
      <c r="C122" s="8"/>
      <c r="D122" s="9">
        <v>30</v>
      </c>
      <c r="E122" s="9">
        <v>256</v>
      </c>
      <c r="F122" s="9">
        <v>196</v>
      </c>
      <c r="G122" s="9">
        <v>88</v>
      </c>
      <c r="H122" s="21">
        <f>VLOOKUP(A122,[2]TDSheet!$A$1:$H$65536,8,0)</f>
        <v>0</v>
      </c>
      <c r="I122" s="2">
        <f>VLOOKUP(A122,[2]TDSheet!$A$1:$I$65536,9,0)</f>
        <v>50</v>
      </c>
      <c r="J122" s="2">
        <f>VLOOKUP(A122,[3]Донецк!$A$1:$E$65536,4,0)</f>
        <v>196</v>
      </c>
      <c r="K122" s="2">
        <f t="shared" si="15"/>
        <v>0</v>
      </c>
      <c r="L122" s="2">
        <f t="shared" si="16"/>
        <v>4</v>
      </c>
      <c r="M122" s="2">
        <f>VLOOKUP(A122,[4]TDSheet!$A$1:$V$65536,6,0)</f>
        <v>192</v>
      </c>
      <c r="P122" s="2">
        <f t="shared" si="17"/>
        <v>0.8</v>
      </c>
      <c r="Q122" s="22"/>
      <c r="R122" s="39">
        <f t="shared" si="18"/>
        <v>0</v>
      </c>
      <c r="S122" s="52">
        <f t="shared" si="19"/>
        <v>0</v>
      </c>
      <c r="T122" s="22"/>
      <c r="U122" s="53"/>
      <c r="V122" s="43"/>
      <c r="X122" s="2">
        <f t="shared" si="20"/>
        <v>110</v>
      </c>
      <c r="Y122" s="2">
        <f t="shared" si="21"/>
        <v>110</v>
      </c>
      <c r="Z122" s="2">
        <f>VLOOKUP(A122,[2]TDSheet!$A$1:$Y$65536,25,0)</f>
        <v>0.2</v>
      </c>
      <c r="AA122" s="2">
        <f>VLOOKUP(A122,[2]TDSheet!$A$1:$Z$65536,26,0)</f>
        <v>0</v>
      </c>
      <c r="AB122" s="2">
        <f>VLOOKUP(A122,[2]TDSheet!$A$1:$P$65536,16,0)</f>
        <v>0.4</v>
      </c>
      <c r="AD122" s="2">
        <f t="shared" si="22"/>
        <v>0</v>
      </c>
      <c r="AE122" s="2">
        <f t="shared" si="23"/>
        <v>0</v>
      </c>
      <c r="AF122" s="2">
        <f t="shared" si="24"/>
        <v>0</v>
      </c>
    </row>
    <row r="123" spans="1:32" ht="11.1" customHeight="1" x14ac:dyDescent="0.2">
      <c r="A123" s="8" t="s">
        <v>127</v>
      </c>
      <c r="B123" s="8" t="s">
        <v>16</v>
      </c>
      <c r="C123" s="8"/>
      <c r="D123" s="10"/>
      <c r="E123" s="9">
        <v>342</v>
      </c>
      <c r="F123" s="9">
        <v>342</v>
      </c>
      <c r="G123" s="9"/>
      <c r="H123" s="21">
        <f>VLOOKUP(A123,[2]TDSheet!$A$1:$H$65536,8,0)</f>
        <v>0</v>
      </c>
      <c r="I123" s="2" t="e">
        <f>VLOOKUP(A123,[2]TDSheet!$A$1:$I$65536,9,0)</f>
        <v>#N/A</v>
      </c>
      <c r="J123" s="2">
        <f>VLOOKUP(A123,[3]Донецк!$A$1:$E$65536,4,0)</f>
        <v>342</v>
      </c>
      <c r="K123" s="2">
        <f t="shared" si="15"/>
        <v>0</v>
      </c>
      <c r="L123" s="2">
        <f t="shared" si="16"/>
        <v>0</v>
      </c>
      <c r="M123" s="2">
        <f>VLOOKUP(A123,[4]TDSheet!$A$1:$V$65536,6,0)</f>
        <v>342</v>
      </c>
      <c r="P123" s="2">
        <f t="shared" si="17"/>
        <v>0</v>
      </c>
      <c r="Q123" s="22"/>
      <c r="R123" s="39">
        <f t="shared" si="18"/>
        <v>0</v>
      </c>
      <c r="S123" s="52">
        <f t="shared" si="19"/>
        <v>0</v>
      </c>
      <c r="T123" s="22"/>
      <c r="U123" s="53"/>
      <c r="V123" s="43"/>
      <c r="X123" s="2" t="e">
        <f t="shared" si="20"/>
        <v>#DIV/0!</v>
      </c>
      <c r="Y123" s="2" t="e">
        <f t="shared" si="21"/>
        <v>#DIV/0!</v>
      </c>
      <c r="Z123" s="2">
        <f>VLOOKUP(A123,[2]TDSheet!$A$1:$Y$65536,25,0)</f>
        <v>0</v>
      </c>
      <c r="AA123" s="2">
        <f>VLOOKUP(A123,[2]TDSheet!$A$1:$Z$65536,26,0)</f>
        <v>0</v>
      </c>
      <c r="AB123" s="2">
        <f>VLOOKUP(A123,[2]TDSheet!$A$1:$P$65536,16,0)</f>
        <v>0</v>
      </c>
      <c r="AD123" s="2">
        <f t="shared" si="22"/>
        <v>0</v>
      </c>
      <c r="AE123" s="2">
        <f t="shared" si="23"/>
        <v>0</v>
      </c>
      <c r="AF123" s="2">
        <f t="shared" si="24"/>
        <v>0</v>
      </c>
    </row>
    <row r="124" spans="1:32" ht="11.1" customHeight="1" x14ac:dyDescent="0.2">
      <c r="A124" s="8" t="s">
        <v>128</v>
      </c>
      <c r="B124" s="8" t="s">
        <v>16</v>
      </c>
      <c r="C124" s="8"/>
      <c r="D124" s="10"/>
      <c r="E124" s="9">
        <v>372</v>
      </c>
      <c r="F124" s="9">
        <v>372</v>
      </c>
      <c r="G124" s="9"/>
      <c r="H124" s="21">
        <f>VLOOKUP(A124,[2]TDSheet!$A$1:$H$65536,8,0)</f>
        <v>0</v>
      </c>
      <c r="I124" s="2">
        <f>VLOOKUP(A124,[2]TDSheet!$A$1:$I$65536,9,0)</f>
        <v>45</v>
      </c>
      <c r="J124" s="2">
        <f>VLOOKUP(A124,[3]Донецк!$A$1:$E$65536,4,0)</f>
        <v>372</v>
      </c>
      <c r="K124" s="2">
        <f t="shared" si="15"/>
        <v>0</v>
      </c>
      <c r="L124" s="2">
        <f t="shared" si="16"/>
        <v>0</v>
      </c>
      <c r="M124" s="2">
        <f>VLOOKUP(A124,[4]TDSheet!$A$1:$V$65536,6,0)</f>
        <v>372</v>
      </c>
      <c r="P124" s="2">
        <f t="shared" si="17"/>
        <v>0</v>
      </c>
      <c r="Q124" s="22"/>
      <c r="R124" s="39">
        <f t="shared" si="18"/>
        <v>0</v>
      </c>
      <c r="S124" s="52">
        <f t="shared" si="19"/>
        <v>0</v>
      </c>
      <c r="T124" s="22"/>
      <c r="U124" s="53"/>
      <c r="V124" s="43"/>
      <c r="X124" s="2" t="e">
        <f t="shared" si="20"/>
        <v>#DIV/0!</v>
      </c>
      <c r="Y124" s="2" t="e">
        <f t="shared" si="21"/>
        <v>#DIV/0!</v>
      </c>
      <c r="Z124" s="2">
        <f>VLOOKUP(A124,[2]TDSheet!$A$1:$Y$65536,25,0)</f>
        <v>0</v>
      </c>
      <c r="AA124" s="2">
        <f>VLOOKUP(A124,[2]TDSheet!$A$1:$Z$65536,26,0)</f>
        <v>0</v>
      </c>
      <c r="AB124" s="2">
        <f>VLOOKUP(A124,[2]TDSheet!$A$1:$P$65536,16,0)</f>
        <v>0</v>
      </c>
      <c r="AD124" s="2">
        <f t="shared" si="22"/>
        <v>0</v>
      </c>
      <c r="AE124" s="2">
        <f t="shared" si="23"/>
        <v>0</v>
      </c>
      <c r="AF124" s="2">
        <f t="shared" si="24"/>
        <v>0</v>
      </c>
    </row>
    <row r="125" spans="1:32" ht="21.95" customHeight="1" x14ac:dyDescent="0.2">
      <c r="A125" s="8" t="s">
        <v>129</v>
      </c>
      <c r="B125" s="8" t="s">
        <v>16</v>
      </c>
      <c r="C125" s="8"/>
      <c r="D125" s="10"/>
      <c r="E125" s="9">
        <v>276</v>
      </c>
      <c r="F125" s="9">
        <v>276</v>
      </c>
      <c r="G125" s="9"/>
      <c r="H125" s="21">
        <f>VLOOKUP(A125,[2]TDSheet!$A$1:$H$65536,8,0)</f>
        <v>0</v>
      </c>
      <c r="I125" s="2">
        <f>VLOOKUP(A125,[2]TDSheet!$A$1:$I$65536,9,0)</f>
        <v>40</v>
      </c>
      <c r="J125" s="2">
        <f>VLOOKUP(A125,[3]Донецк!$A$1:$E$65536,4,0)</f>
        <v>276</v>
      </c>
      <c r="K125" s="2">
        <f t="shared" si="15"/>
        <v>0</v>
      </c>
      <c r="L125" s="2">
        <f t="shared" si="16"/>
        <v>0</v>
      </c>
      <c r="M125" s="2">
        <f>VLOOKUP(A125,[4]TDSheet!$A$1:$V$65536,6,0)</f>
        <v>276</v>
      </c>
      <c r="P125" s="2">
        <f t="shared" si="17"/>
        <v>0</v>
      </c>
      <c r="Q125" s="22"/>
      <c r="R125" s="39">
        <f t="shared" si="18"/>
        <v>0</v>
      </c>
      <c r="S125" s="52">
        <f t="shared" si="19"/>
        <v>0</v>
      </c>
      <c r="T125" s="22"/>
      <c r="U125" s="53"/>
      <c r="V125" s="43"/>
      <c r="X125" s="2" t="e">
        <f t="shared" si="20"/>
        <v>#DIV/0!</v>
      </c>
      <c r="Y125" s="2" t="e">
        <f t="shared" si="21"/>
        <v>#DIV/0!</v>
      </c>
      <c r="Z125" s="2">
        <f>VLOOKUP(A125,[2]TDSheet!$A$1:$Y$65536,25,0)</f>
        <v>1</v>
      </c>
      <c r="AA125" s="2">
        <f>VLOOKUP(A125,[2]TDSheet!$A$1:$Z$65536,26,0)</f>
        <v>0</v>
      </c>
      <c r="AB125" s="2">
        <f>VLOOKUP(A125,[2]TDSheet!$A$1:$P$65536,16,0)</f>
        <v>0</v>
      </c>
      <c r="AD125" s="2">
        <f t="shared" si="22"/>
        <v>0</v>
      </c>
      <c r="AE125" s="2">
        <f t="shared" si="23"/>
        <v>0</v>
      </c>
      <c r="AF125" s="2">
        <f t="shared" si="24"/>
        <v>0</v>
      </c>
    </row>
    <row r="126" spans="1:32" ht="21.95" customHeight="1" x14ac:dyDescent="0.2">
      <c r="A126" s="8" t="s">
        <v>130</v>
      </c>
      <c r="B126" s="8" t="s">
        <v>16</v>
      </c>
      <c r="C126" s="8"/>
      <c r="D126" s="10"/>
      <c r="E126" s="9">
        <v>320</v>
      </c>
      <c r="F126" s="9">
        <v>320</v>
      </c>
      <c r="G126" s="9"/>
      <c r="H126" s="21">
        <f>VLOOKUP(A126,[2]TDSheet!$A$1:$H$65536,8,0)</f>
        <v>0</v>
      </c>
      <c r="I126" s="2">
        <f>VLOOKUP(A126,[2]TDSheet!$A$1:$I$65536,9,0)</f>
        <v>40</v>
      </c>
      <c r="J126" s="2">
        <f>VLOOKUP(A126,[3]Донецк!$A$1:$E$65536,4,0)</f>
        <v>320</v>
      </c>
      <c r="K126" s="2">
        <f t="shared" si="15"/>
        <v>0</v>
      </c>
      <c r="L126" s="2">
        <f t="shared" si="16"/>
        <v>0</v>
      </c>
      <c r="M126" s="2">
        <f>VLOOKUP(A126,[4]TDSheet!$A$1:$V$65536,6,0)</f>
        <v>320</v>
      </c>
      <c r="P126" s="2">
        <f t="shared" si="17"/>
        <v>0</v>
      </c>
      <c r="Q126" s="22"/>
      <c r="R126" s="39">
        <f t="shared" si="18"/>
        <v>0</v>
      </c>
      <c r="S126" s="52">
        <f t="shared" si="19"/>
        <v>0</v>
      </c>
      <c r="T126" s="22"/>
      <c r="U126" s="53"/>
      <c r="V126" s="43"/>
      <c r="X126" s="2" t="e">
        <f t="shared" si="20"/>
        <v>#DIV/0!</v>
      </c>
      <c r="Y126" s="2" t="e">
        <f t="shared" si="21"/>
        <v>#DIV/0!</v>
      </c>
      <c r="Z126" s="2">
        <f>VLOOKUP(A126,[2]TDSheet!$A$1:$Y$65536,25,0)</f>
        <v>0</v>
      </c>
      <c r="AA126" s="2">
        <f>VLOOKUP(A126,[2]TDSheet!$A$1:$Z$65536,26,0)</f>
        <v>0</v>
      </c>
      <c r="AB126" s="2">
        <f>VLOOKUP(A126,[2]TDSheet!$A$1:$P$65536,16,0)</f>
        <v>0</v>
      </c>
      <c r="AD126" s="2">
        <f t="shared" si="22"/>
        <v>0</v>
      </c>
      <c r="AE126" s="2">
        <f t="shared" si="23"/>
        <v>0</v>
      </c>
      <c r="AF126" s="2">
        <f t="shared" si="24"/>
        <v>0</v>
      </c>
    </row>
    <row r="127" spans="1:32" ht="11.1" customHeight="1" x14ac:dyDescent="0.2">
      <c r="A127" s="8" t="s">
        <v>131</v>
      </c>
      <c r="B127" s="8" t="s">
        <v>16</v>
      </c>
      <c r="C127" s="30" t="str">
        <f>VLOOKUP(A127,[1]TDSheet!$A$1:$C$65536,3,0)</f>
        <v>Нояб</v>
      </c>
      <c r="D127" s="9">
        <v>38</v>
      </c>
      <c r="E127" s="9">
        <v>36</v>
      </c>
      <c r="F127" s="9">
        <v>18</v>
      </c>
      <c r="G127" s="9">
        <v>53</v>
      </c>
      <c r="H127" s="21">
        <f>VLOOKUP(A127,[2]TDSheet!$A$1:$H$65536,8,0)</f>
        <v>0.4</v>
      </c>
      <c r="I127" s="2">
        <f>VLOOKUP(A127,[2]TDSheet!$A$1:$I$65536,9,0)</f>
        <v>40</v>
      </c>
      <c r="J127" s="2">
        <f>VLOOKUP(A127,[3]Донецк!$A$1:$E$65536,4,0)</f>
        <v>19</v>
      </c>
      <c r="K127" s="2">
        <f t="shared" si="15"/>
        <v>-1</v>
      </c>
      <c r="L127" s="2">
        <f t="shared" si="16"/>
        <v>18</v>
      </c>
      <c r="P127" s="2">
        <f t="shared" si="17"/>
        <v>3.6</v>
      </c>
      <c r="Q127" s="22"/>
      <c r="R127" s="39">
        <f t="shared" si="18"/>
        <v>0</v>
      </c>
      <c r="S127" s="52">
        <f t="shared" si="19"/>
        <v>0</v>
      </c>
      <c r="T127" s="22"/>
      <c r="U127" s="53"/>
      <c r="V127" s="43"/>
      <c r="X127" s="2">
        <f t="shared" si="20"/>
        <v>14.722222222222221</v>
      </c>
      <c r="Y127" s="2">
        <f t="shared" si="21"/>
        <v>14.722222222222221</v>
      </c>
      <c r="Z127" s="2">
        <f>VLOOKUP(A127,[2]TDSheet!$A$1:$Y$65536,25,0)</f>
        <v>4.4000000000000004</v>
      </c>
      <c r="AA127" s="2">
        <f>VLOOKUP(A127,[2]TDSheet!$A$1:$Z$65536,26,0)</f>
        <v>7.2</v>
      </c>
      <c r="AB127" s="2">
        <f>VLOOKUP(A127,[2]TDSheet!$A$1:$P$65536,16,0)</f>
        <v>2.6</v>
      </c>
      <c r="AD127" s="2">
        <f t="shared" si="22"/>
        <v>0</v>
      </c>
      <c r="AE127" s="2">
        <f t="shared" si="23"/>
        <v>0</v>
      </c>
      <c r="AF127" s="2">
        <f t="shared" si="24"/>
        <v>0</v>
      </c>
    </row>
    <row r="128" spans="1:32" ht="21.95" customHeight="1" x14ac:dyDescent="0.2">
      <c r="A128" s="8" t="s">
        <v>132</v>
      </c>
      <c r="B128" s="8" t="s">
        <v>9</v>
      </c>
      <c r="C128" s="8"/>
      <c r="D128" s="9">
        <v>10.369</v>
      </c>
      <c r="E128" s="9">
        <v>320.87299999999999</v>
      </c>
      <c r="F128" s="9">
        <v>74.643000000000001</v>
      </c>
      <c r="G128" s="9">
        <v>252.001</v>
      </c>
      <c r="H128" s="21">
        <f>VLOOKUP(A128,[2]TDSheet!$A$1:$H$65536,8,0)</f>
        <v>1</v>
      </c>
      <c r="I128" s="2">
        <f>VLOOKUP(A128,[2]TDSheet!$A$1:$I$65536,9,0)</f>
        <v>40</v>
      </c>
      <c r="J128" s="2">
        <f>VLOOKUP(A128,[3]Донецк!$A$1:$E$65536,4,0)</f>
        <v>96.3</v>
      </c>
      <c r="K128" s="2">
        <f t="shared" si="15"/>
        <v>-21.656999999999996</v>
      </c>
      <c r="L128" s="2">
        <f t="shared" si="16"/>
        <v>74.643000000000001</v>
      </c>
      <c r="P128" s="2">
        <f t="shared" si="17"/>
        <v>14.928599999999999</v>
      </c>
      <c r="Q128" s="22"/>
      <c r="R128" s="39">
        <f t="shared" si="18"/>
        <v>0</v>
      </c>
      <c r="S128" s="52">
        <f t="shared" si="19"/>
        <v>0</v>
      </c>
      <c r="T128" s="22"/>
      <c r="U128" s="53"/>
      <c r="V128" s="43"/>
      <c r="X128" s="2">
        <f t="shared" si="20"/>
        <v>16.880417453746499</v>
      </c>
      <c r="Y128" s="2">
        <f t="shared" si="21"/>
        <v>16.880417453746499</v>
      </c>
      <c r="Z128" s="2">
        <f>VLOOKUP(A128,[2]TDSheet!$A$1:$Y$65536,25,0)</f>
        <v>9.6782000000000004</v>
      </c>
      <c r="AA128" s="2">
        <f>VLOOKUP(A128,[2]TDSheet!$A$1:$Z$65536,26,0)</f>
        <v>37.913400000000003</v>
      </c>
      <c r="AB128" s="2">
        <f>VLOOKUP(A128,[2]TDSheet!$A$1:$P$65536,16,0)</f>
        <v>11.678000000000001</v>
      </c>
      <c r="AD128" s="2">
        <f t="shared" si="22"/>
        <v>0</v>
      </c>
      <c r="AE128" s="2">
        <f t="shared" si="23"/>
        <v>0</v>
      </c>
      <c r="AF128" s="2">
        <f t="shared" si="24"/>
        <v>0</v>
      </c>
    </row>
    <row r="129" spans="1:32" ht="21.95" customHeight="1" x14ac:dyDescent="0.2">
      <c r="A129" s="8" t="s">
        <v>133</v>
      </c>
      <c r="B129" s="8" t="s">
        <v>9</v>
      </c>
      <c r="C129" s="8"/>
      <c r="D129" s="9">
        <v>-3.593</v>
      </c>
      <c r="E129" s="9">
        <v>134.297</v>
      </c>
      <c r="F129" s="9">
        <v>39.613999999999997</v>
      </c>
      <c r="G129" s="9">
        <v>89.466999999999999</v>
      </c>
      <c r="H129" s="21">
        <f>VLOOKUP(A129,[2]TDSheet!$A$1:$H$65536,8,0)</f>
        <v>1</v>
      </c>
      <c r="I129" s="2">
        <f>VLOOKUP(A129,[2]TDSheet!$A$1:$I$65536,9,0)</f>
        <v>40</v>
      </c>
      <c r="J129" s="2">
        <f>VLOOKUP(A129,[3]Донецк!$A$1:$E$65536,4,0)</f>
        <v>38.700000000000003</v>
      </c>
      <c r="K129" s="2">
        <f t="shared" si="15"/>
        <v>0.91399999999999437</v>
      </c>
      <c r="L129" s="2">
        <f t="shared" si="16"/>
        <v>39.613999999999997</v>
      </c>
      <c r="P129" s="2">
        <f t="shared" si="17"/>
        <v>7.9227999999999996</v>
      </c>
      <c r="Q129" s="22">
        <f>13*P129-G129</f>
        <v>13.529399999999995</v>
      </c>
      <c r="R129" s="41">
        <v>30</v>
      </c>
      <c r="S129" s="52">
        <f t="shared" si="19"/>
        <v>30</v>
      </c>
      <c r="T129" s="22"/>
      <c r="U129" s="53"/>
      <c r="V129" s="46">
        <v>50</v>
      </c>
      <c r="W129" s="27" t="s">
        <v>189</v>
      </c>
      <c r="X129" s="2">
        <f t="shared" si="20"/>
        <v>15.078886252335034</v>
      </c>
      <c r="Y129" s="2">
        <f t="shared" si="21"/>
        <v>11.292346140253446</v>
      </c>
      <c r="Z129" s="2">
        <f>VLOOKUP(A129,[2]TDSheet!$A$1:$Y$65536,25,0)</f>
        <v>10.315200000000001</v>
      </c>
      <c r="AA129" s="2">
        <f>VLOOKUP(A129,[2]TDSheet!$A$1:$Z$65536,26,0)</f>
        <v>15.325800000000001</v>
      </c>
      <c r="AB129" s="2">
        <f>VLOOKUP(A129,[2]TDSheet!$A$1:$P$65536,16,0)</f>
        <v>8.1352000000000011</v>
      </c>
      <c r="AC129" s="34" t="s">
        <v>190</v>
      </c>
      <c r="AD129" s="2">
        <f t="shared" si="22"/>
        <v>30</v>
      </c>
      <c r="AE129" s="2">
        <f t="shared" si="23"/>
        <v>0</v>
      </c>
      <c r="AF129" s="2">
        <f t="shared" si="24"/>
        <v>0</v>
      </c>
    </row>
    <row r="130" spans="1:32" ht="21.95" customHeight="1" x14ac:dyDescent="0.2">
      <c r="A130" s="8" t="s">
        <v>134</v>
      </c>
      <c r="B130" s="8" t="s">
        <v>9</v>
      </c>
      <c r="C130" s="8"/>
      <c r="D130" s="9">
        <v>10.88</v>
      </c>
      <c r="E130" s="9"/>
      <c r="F130" s="9"/>
      <c r="G130" s="9"/>
      <c r="H130" s="21">
        <f>VLOOKUP(A130,[2]TDSheet!$A$1:$H$65536,8,0)</f>
        <v>0</v>
      </c>
      <c r="I130" s="2" t="e">
        <f>VLOOKUP(A130,[2]TDSheet!$A$1:$I$65536,9,0)</f>
        <v>#N/A</v>
      </c>
      <c r="K130" s="2">
        <f t="shared" si="15"/>
        <v>0</v>
      </c>
      <c r="L130" s="2">
        <f t="shared" si="16"/>
        <v>0</v>
      </c>
      <c r="P130" s="2">
        <f t="shared" si="17"/>
        <v>0</v>
      </c>
      <c r="Q130" s="22"/>
      <c r="R130" s="39">
        <f t="shared" si="18"/>
        <v>0</v>
      </c>
      <c r="S130" s="52">
        <f t="shared" si="19"/>
        <v>0</v>
      </c>
      <c r="T130" s="22"/>
      <c r="U130" s="53"/>
      <c r="V130" s="43"/>
      <c r="X130" s="2" t="e">
        <f t="shared" si="20"/>
        <v>#DIV/0!</v>
      </c>
      <c r="Y130" s="2" t="e">
        <f t="shared" si="21"/>
        <v>#DIV/0!</v>
      </c>
      <c r="Z130" s="2">
        <f>VLOOKUP(A130,[2]TDSheet!$A$1:$Y$65536,25,0)</f>
        <v>0</v>
      </c>
      <c r="AA130" s="2">
        <f>VLOOKUP(A130,[2]TDSheet!$A$1:$Z$65536,26,0)</f>
        <v>0</v>
      </c>
      <c r="AB130" s="2">
        <f>VLOOKUP(A130,[2]TDSheet!$A$1:$P$65536,16,0)</f>
        <v>0</v>
      </c>
      <c r="AD130" s="2">
        <f t="shared" si="22"/>
        <v>0</v>
      </c>
      <c r="AE130" s="2">
        <f t="shared" si="23"/>
        <v>0</v>
      </c>
      <c r="AF130" s="2">
        <f t="shared" si="24"/>
        <v>0</v>
      </c>
    </row>
    <row r="131" spans="1:32" ht="21.95" customHeight="1" x14ac:dyDescent="0.2">
      <c r="A131" s="8" t="s">
        <v>135</v>
      </c>
      <c r="B131" s="8" t="s">
        <v>9</v>
      </c>
      <c r="C131" s="8"/>
      <c r="D131" s="9">
        <v>4.3339999999999996</v>
      </c>
      <c r="E131" s="9">
        <v>12.278</v>
      </c>
      <c r="F131" s="9">
        <v>5.7949999999999999</v>
      </c>
      <c r="G131" s="9">
        <v>8.6359999999999992</v>
      </c>
      <c r="H131" s="21">
        <f>VLOOKUP(A131,[2]TDSheet!$A$1:$H$65536,8,0)</f>
        <v>0</v>
      </c>
      <c r="I131" s="2" t="e">
        <f>VLOOKUP(A131,[2]TDSheet!$A$1:$I$65536,9,0)</f>
        <v>#N/A</v>
      </c>
      <c r="J131" s="2">
        <f>VLOOKUP(A131,[3]Донецк!$A$1:$E$65536,4,0)</f>
        <v>5.5</v>
      </c>
      <c r="K131" s="2">
        <f t="shared" si="15"/>
        <v>0.29499999999999993</v>
      </c>
      <c r="L131" s="2">
        <f t="shared" si="16"/>
        <v>5.7949999999999999</v>
      </c>
      <c r="P131" s="2">
        <f t="shared" si="17"/>
        <v>1.159</v>
      </c>
      <c r="Q131" s="22"/>
      <c r="R131" s="39">
        <f t="shared" si="18"/>
        <v>0</v>
      </c>
      <c r="S131" s="52">
        <f t="shared" si="19"/>
        <v>0</v>
      </c>
      <c r="T131" s="22"/>
      <c r="U131" s="53"/>
      <c r="V131" s="43"/>
      <c r="X131" s="2">
        <f t="shared" si="20"/>
        <v>7.4512510785159609</v>
      </c>
      <c r="Y131" s="2">
        <f t="shared" si="21"/>
        <v>7.4512510785159609</v>
      </c>
      <c r="Z131" s="2">
        <f>VLOOKUP(A131,[2]TDSheet!$A$1:$Y$65536,25,0)</f>
        <v>0</v>
      </c>
      <c r="AA131" s="2">
        <f>VLOOKUP(A131,[2]TDSheet!$A$1:$Z$65536,26,0)</f>
        <v>0</v>
      </c>
      <c r="AB131" s="2">
        <f>VLOOKUP(A131,[2]TDSheet!$A$1:$P$65536,16,0)</f>
        <v>0.43620000000000003</v>
      </c>
      <c r="AD131" s="2">
        <f t="shared" si="22"/>
        <v>0</v>
      </c>
      <c r="AE131" s="2">
        <f t="shared" si="23"/>
        <v>0</v>
      </c>
      <c r="AF131" s="2">
        <f t="shared" si="24"/>
        <v>0</v>
      </c>
    </row>
    <row r="132" spans="1:32" ht="21.95" customHeight="1" x14ac:dyDescent="0.2">
      <c r="A132" s="8" t="s">
        <v>136</v>
      </c>
      <c r="B132" s="8" t="s">
        <v>16</v>
      </c>
      <c r="C132" s="8"/>
      <c r="D132" s="9">
        <v>73</v>
      </c>
      <c r="E132" s="9"/>
      <c r="F132" s="9">
        <v>10</v>
      </c>
      <c r="G132" s="9"/>
      <c r="H132" s="21">
        <f>VLOOKUP(A132,[2]TDSheet!$A$1:$H$65536,8,0)</f>
        <v>0</v>
      </c>
      <c r="I132" s="2">
        <f>VLOOKUP(A132,[2]TDSheet!$A$1:$I$65536,9,0)</f>
        <v>35</v>
      </c>
      <c r="J132" s="2">
        <f>VLOOKUP(A132,[3]Донецк!$A$1:$E$65536,4,0)</f>
        <v>24</v>
      </c>
      <c r="K132" s="2">
        <f t="shared" si="15"/>
        <v>-14</v>
      </c>
      <c r="L132" s="2">
        <f t="shared" si="16"/>
        <v>10</v>
      </c>
      <c r="P132" s="2">
        <f t="shared" si="17"/>
        <v>2</v>
      </c>
      <c r="Q132" s="22"/>
      <c r="R132" s="39">
        <f t="shared" si="18"/>
        <v>0</v>
      </c>
      <c r="S132" s="52">
        <f t="shared" si="19"/>
        <v>0</v>
      </c>
      <c r="T132" s="22"/>
      <c r="U132" s="53"/>
      <c r="V132" s="43"/>
      <c r="X132" s="2">
        <f t="shared" si="20"/>
        <v>0</v>
      </c>
      <c r="Y132" s="2">
        <f t="shared" si="21"/>
        <v>0</v>
      </c>
      <c r="Z132" s="2">
        <f>VLOOKUP(A132,[2]TDSheet!$A$1:$Y$65536,25,0)</f>
        <v>1.4</v>
      </c>
      <c r="AA132" s="2">
        <f>VLOOKUP(A132,[2]TDSheet!$A$1:$Z$65536,26,0)</f>
        <v>-0.2</v>
      </c>
      <c r="AB132" s="2">
        <f>VLOOKUP(A132,[2]TDSheet!$A$1:$P$65536,16,0)</f>
        <v>3</v>
      </c>
      <c r="AD132" s="2">
        <f t="shared" si="22"/>
        <v>0</v>
      </c>
      <c r="AE132" s="2">
        <f t="shared" si="23"/>
        <v>0</v>
      </c>
      <c r="AF132" s="2">
        <f t="shared" si="24"/>
        <v>0</v>
      </c>
    </row>
    <row r="133" spans="1:32" ht="21.95" customHeight="1" x14ac:dyDescent="0.2">
      <c r="A133" s="8" t="s">
        <v>137</v>
      </c>
      <c r="B133" s="8" t="s">
        <v>16</v>
      </c>
      <c r="C133" s="8"/>
      <c r="D133" s="9">
        <v>77</v>
      </c>
      <c r="E133" s="9">
        <v>119</v>
      </c>
      <c r="F133" s="9">
        <v>49</v>
      </c>
      <c r="G133" s="9">
        <v>144</v>
      </c>
      <c r="H133" s="21">
        <f>VLOOKUP(A133,[2]TDSheet!$A$1:$H$65536,8,0)</f>
        <v>0.4</v>
      </c>
      <c r="I133" s="2">
        <f>VLOOKUP(A133,[2]TDSheet!$A$1:$I$65536,9,0)</f>
        <v>90</v>
      </c>
      <c r="J133" s="2">
        <f>VLOOKUP(A133,[3]Донецк!$A$1:$E$65536,4,0)</f>
        <v>45</v>
      </c>
      <c r="K133" s="2">
        <f t="shared" si="15"/>
        <v>4</v>
      </c>
      <c r="L133" s="2">
        <f t="shared" si="16"/>
        <v>49</v>
      </c>
      <c r="P133" s="2">
        <f t="shared" si="17"/>
        <v>9.8000000000000007</v>
      </c>
      <c r="Q133" s="22"/>
      <c r="R133" s="39">
        <f t="shared" si="18"/>
        <v>0</v>
      </c>
      <c r="S133" s="52">
        <f t="shared" si="19"/>
        <v>0</v>
      </c>
      <c r="T133" s="22"/>
      <c r="U133" s="53"/>
      <c r="V133" s="43"/>
      <c r="X133" s="2">
        <f t="shared" si="20"/>
        <v>14.693877551020407</v>
      </c>
      <c r="Y133" s="2">
        <f t="shared" si="21"/>
        <v>14.693877551020407</v>
      </c>
      <c r="Z133" s="2">
        <f>VLOOKUP(A133,[2]TDSheet!$A$1:$Y$65536,25,0)</f>
        <v>17.2</v>
      </c>
      <c r="AA133" s="2">
        <f>VLOOKUP(A133,[2]TDSheet!$A$1:$Z$65536,26,0)</f>
        <v>16</v>
      </c>
      <c r="AB133" s="2">
        <f>VLOOKUP(A133,[2]TDSheet!$A$1:$P$65536,16,0)</f>
        <v>8.8000000000000007</v>
      </c>
      <c r="AD133" s="2">
        <f t="shared" si="22"/>
        <v>0</v>
      </c>
      <c r="AE133" s="2">
        <f t="shared" si="23"/>
        <v>0</v>
      </c>
      <c r="AF133" s="2">
        <f t="shared" si="24"/>
        <v>0</v>
      </c>
    </row>
    <row r="134" spans="1:32" ht="21.95" customHeight="1" x14ac:dyDescent="0.2">
      <c r="A134" s="8" t="s">
        <v>138</v>
      </c>
      <c r="B134" s="8" t="s">
        <v>16</v>
      </c>
      <c r="C134" s="8"/>
      <c r="D134" s="9">
        <v>230</v>
      </c>
      <c r="E134" s="9">
        <v>16</v>
      </c>
      <c r="F134" s="9">
        <v>69</v>
      </c>
      <c r="G134" s="9">
        <v>151</v>
      </c>
      <c r="H134" s="21">
        <f>VLOOKUP(A134,[2]TDSheet!$A$1:$H$65536,8,0)</f>
        <v>0.33</v>
      </c>
      <c r="I134" s="2">
        <f>VLOOKUP(A134,[2]TDSheet!$A$1:$I$65536,9,0)</f>
        <v>60</v>
      </c>
      <c r="J134" s="2">
        <f>VLOOKUP(A134,[3]Донецк!$A$1:$E$65536,4,0)</f>
        <v>70</v>
      </c>
      <c r="K134" s="2">
        <f t="shared" si="15"/>
        <v>-1</v>
      </c>
      <c r="L134" s="2">
        <f t="shared" si="16"/>
        <v>69</v>
      </c>
      <c r="P134" s="2">
        <f t="shared" si="17"/>
        <v>13.8</v>
      </c>
      <c r="Q134" s="22">
        <f>13*P134-G134</f>
        <v>28.400000000000006</v>
      </c>
      <c r="R134" s="39">
        <v>0</v>
      </c>
      <c r="S134" s="52">
        <f t="shared" si="19"/>
        <v>0</v>
      </c>
      <c r="T134" s="22"/>
      <c r="U134" s="53"/>
      <c r="V134" s="43">
        <v>0</v>
      </c>
      <c r="W134" s="25" t="s">
        <v>189</v>
      </c>
      <c r="X134" s="2">
        <f t="shared" si="20"/>
        <v>10.942028985507246</v>
      </c>
      <c r="Y134" s="2">
        <f t="shared" si="21"/>
        <v>10.942028985507246</v>
      </c>
      <c r="Z134" s="2">
        <f>VLOOKUP(A134,[2]TDSheet!$A$1:$Y$65536,25,0)</f>
        <v>32.6</v>
      </c>
      <c r="AA134" s="2">
        <f>VLOOKUP(A134,[2]TDSheet!$A$1:$Z$65536,26,0)</f>
        <v>20.399999999999999</v>
      </c>
      <c r="AB134" s="2">
        <f>VLOOKUP(A134,[2]TDSheet!$A$1:$P$65536,16,0)</f>
        <v>9.4</v>
      </c>
      <c r="AD134" s="2">
        <f t="shared" si="22"/>
        <v>0</v>
      </c>
      <c r="AE134" s="2">
        <f t="shared" si="23"/>
        <v>0</v>
      </c>
      <c r="AF134" s="2">
        <f t="shared" si="24"/>
        <v>0</v>
      </c>
    </row>
    <row r="135" spans="1:32" ht="11.1" customHeight="1" x14ac:dyDescent="0.2">
      <c r="A135" s="8" t="s">
        <v>139</v>
      </c>
      <c r="B135" s="8" t="s">
        <v>16</v>
      </c>
      <c r="C135" s="8"/>
      <c r="D135" s="9">
        <v>5</v>
      </c>
      <c r="E135" s="9"/>
      <c r="F135" s="9"/>
      <c r="G135" s="9"/>
      <c r="H135" s="21">
        <f>VLOOKUP(A135,[2]TDSheet!$A$1:$H$65536,8,0)</f>
        <v>0</v>
      </c>
      <c r="I135" s="2" t="e">
        <f>VLOOKUP(A135,[2]TDSheet!$A$1:$I$65536,9,0)</f>
        <v>#N/A</v>
      </c>
      <c r="K135" s="2">
        <f t="shared" ref="K135:K160" si="25">F135-J135</f>
        <v>0</v>
      </c>
      <c r="L135" s="2">
        <f t="shared" ref="L135:L160" si="26">F135-M135</f>
        <v>0</v>
      </c>
      <c r="P135" s="2">
        <f t="shared" ref="P135:P160" si="27">L135/5</f>
        <v>0</v>
      </c>
      <c r="Q135" s="22"/>
      <c r="R135" s="39">
        <f t="shared" ref="R135:R160" si="28">Q135</f>
        <v>0</v>
      </c>
      <c r="S135" s="52">
        <f t="shared" ref="S135:S160" si="29">R135-T135-U135</f>
        <v>0</v>
      </c>
      <c r="T135" s="22"/>
      <c r="U135" s="53"/>
      <c r="V135" s="43"/>
      <c r="X135" s="2" t="e">
        <f t="shared" ref="X135:X160" si="30">(G135+R135)/P135</f>
        <v>#DIV/0!</v>
      </c>
      <c r="Y135" s="2" t="e">
        <f t="shared" ref="Y135:Y160" si="31">G135/P135</f>
        <v>#DIV/0!</v>
      </c>
      <c r="Z135" s="2">
        <f>VLOOKUP(A135,[2]TDSheet!$A$1:$Y$65536,25,0)</f>
        <v>0</v>
      </c>
      <c r="AA135" s="2">
        <f>VLOOKUP(A135,[2]TDSheet!$A$1:$Z$65536,26,0)</f>
        <v>0</v>
      </c>
      <c r="AB135" s="2">
        <f>VLOOKUP(A135,[2]TDSheet!$A$1:$P$65536,16,0)</f>
        <v>0</v>
      </c>
      <c r="AD135" s="2">
        <f t="shared" ref="AD135:AD162" si="32">S135*H135</f>
        <v>0</v>
      </c>
      <c r="AE135" s="2">
        <f t="shared" ref="AE135:AE162" si="33">T135*H135</f>
        <v>0</v>
      </c>
      <c r="AF135" s="2">
        <f t="shared" ref="AF135:AF160" si="34">U135*H135</f>
        <v>0</v>
      </c>
    </row>
    <row r="136" spans="1:32" ht="21.95" customHeight="1" x14ac:dyDescent="0.2">
      <c r="A136" s="8" t="s">
        <v>140</v>
      </c>
      <c r="B136" s="8" t="s">
        <v>16</v>
      </c>
      <c r="C136" s="8"/>
      <c r="D136" s="9">
        <v>24</v>
      </c>
      <c r="E136" s="9"/>
      <c r="F136" s="9">
        <v>6</v>
      </c>
      <c r="G136" s="9">
        <v>17</v>
      </c>
      <c r="H136" s="21">
        <f>VLOOKUP(A136,[2]TDSheet!$A$1:$H$65536,8,0)</f>
        <v>0</v>
      </c>
      <c r="I136" s="2" t="e">
        <f>VLOOKUP(A136,[2]TDSheet!$A$1:$I$65536,9,0)</f>
        <v>#N/A</v>
      </c>
      <c r="J136" s="2">
        <f>VLOOKUP(A136,[3]Донецк!$A$1:$E$65536,4,0)</f>
        <v>7</v>
      </c>
      <c r="K136" s="2">
        <f t="shared" si="25"/>
        <v>-1</v>
      </c>
      <c r="L136" s="2">
        <f t="shared" si="26"/>
        <v>6</v>
      </c>
      <c r="P136" s="2">
        <f t="shared" si="27"/>
        <v>1.2</v>
      </c>
      <c r="Q136" s="22"/>
      <c r="R136" s="39">
        <f t="shared" si="28"/>
        <v>0</v>
      </c>
      <c r="S136" s="52">
        <f t="shared" si="29"/>
        <v>0</v>
      </c>
      <c r="T136" s="22"/>
      <c r="U136" s="53"/>
      <c r="V136" s="43"/>
      <c r="X136" s="2">
        <f t="shared" si="30"/>
        <v>14.166666666666668</v>
      </c>
      <c r="Y136" s="2">
        <f t="shared" si="31"/>
        <v>14.166666666666668</v>
      </c>
      <c r="Z136" s="2">
        <f>VLOOKUP(A136,[2]TDSheet!$A$1:$Y$65536,25,0)</f>
        <v>0</v>
      </c>
      <c r="AA136" s="2">
        <f>VLOOKUP(A136,[2]TDSheet!$A$1:$Z$65536,26,0)</f>
        <v>0</v>
      </c>
      <c r="AB136" s="2">
        <f>VLOOKUP(A136,[2]TDSheet!$A$1:$P$65536,16,0)</f>
        <v>0</v>
      </c>
      <c r="AD136" s="2">
        <f t="shared" si="32"/>
        <v>0</v>
      </c>
      <c r="AE136" s="2">
        <f t="shared" si="33"/>
        <v>0</v>
      </c>
      <c r="AF136" s="2">
        <f t="shared" si="34"/>
        <v>0</v>
      </c>
    </row>
    <row r="137" spans="1:32" ht="11.1" customHeight="1" x14ac:dyDescent="0.2">
      <c r="A137" s="8" t="s">
        <v>141</v>
      </c>
      <c r="B137" s="8" t="s">
        <v>16</v>
      </c>
      <c r="C137" s="8"/>
      <c r="D137" s="9">
        <v>57</v>
      </c>
      <c r="E137" s="9"/>
      <c r="F137" s="9">
        <v>32</v>
      </c>
      <c r="G137" s="9">
        <v>9</v>
      </c>
      <c r="H137" s="21">
        <f>VLOOKUP(A137,[2]TDSheet!$A$1:$H$65536,8,0)</f>
        <v>0</v>
      </c>
      <c r="I137" s="2" t="e">
        <f>VLOOKUP(A137,[2]TDSheet!$A$1:$I$65536,9,0)</f>
        <v>#N/A</v>
      </c>
      <c r="J137" s="2">
        <f>VLOOKUP(A137,[3]Донецк!$A$1:$E$65536,4,0)</f>
        <v>21</v>
      </c>
      <c r="K137" s="2">
        <f t="shared" si="25"/>
        <v>11</v>
      </c>
      <c r="L137" s="2">
        <f t="shared" si="26"/>
        <v>32</v>
      </c>
      <c r="P137" s="2">
        <f t="shared" si="27"/>
        <v>6.4</v>
      </c>
      <c r="Q137" s="22"/>
      <c r="R137" s="39">
        <f t="shared" si="28"/>
        <v>0</v>
      </c>
      <c r="S137" s="52">
        <f t="shared" si="29"/>
        <v>0</v>
      </c>
      <c r="T137" s="22"/>
      <c r="U137" s="53"/>
      <c r="V137" s="43"/>
      <c r="X137" s="2">
        <f t="shared" si="30"/>
        <v>1.40625</v>
      </c>
      <c r="Y137" s="2">
        <f t="shared" si="31"/>
        <v>1.40625</v>
      </c>
      <c r="Z137" s="2">
        <f>VLOOKUP(A137,[2]TDSheet!$A$1:$Y$65536,25,0)</f>
        <v>0</v>
      </c>
      <c r="AA137" s="2">
        <f>VLOOKUP(A137,[2]TDSheet!$A$1:$Z$65536,26,0)</f>
        <v>0</v>
      </c>
      <c r="AB137" s="2">
        <f>VLOOKUP(A137,[2]TDSheet!$A$1:$P$65536,16,0)</f>
        <v>3.6</v>
      </c>
      <c r="AD137" s="2">
        <f t="shared" si="32"/>
        <v>0</v>
      </c>
      <c r="AE137" s="2">
        <f t="shared" si="33"/>
        <v>0</v>
      </c>
      <c r="AF137" s="2">
        <f t="shared" si="34"/>
        <v>0</v>
      </c>
    </row>
    <row r="138" spans="1:32" ht="21.95" customHeight="1" x14ac:dyDescent="0.2">
      <c r="A138" s="8" t="s">
        <v>142</v>
      </c>
      <c r="B138" s="8" t="s">
        <v>16</v>
      </c>
      <c r="C138" s="8"/>
      <c r="D138" s="9">
        <v>37</v>
      </c>
      <c r="E138" s="9"/>
      <c r="F138" s="9">
        <v>8</v>
      </c>
      <c r="G138" s="9">
        <v>13</v>
      </c>
      <c r="H138" s="21">
        <f>VLOOKUP(A138,[2]TDSheet!$A$1:$H$65536,8,0)</f>
        <v>0</v>
      </c>
      <c r="I138" s="2" t="e">
        <f>VLOOKUP(A138,[2]TDSheet!$A$1:$I$65536,9,0)</f>
        <v>#N/A</v>
      </c>
      <c r="J138" s="2">
        <f>VLOOKUP(A138,[3]Донецк!$A$1:$E$65536,4,0)</f>
        <v>6</v>
      </c>
      <c r="K138" s="2">
        <f t="shared" si="25"/>
        <v>2</v>
      </c>
      <c r="L138" s="2">
        <f t="shared" si="26"/>
        <v>8</v>
      </c>
      <c r="P138" s="2">
        <f t="shared" si="27"/>
        <v>1.6</v>
      </c>
      <c r="Q138" s="22"/>
      <c r="R138" s="39">
        <f t="shared" si="28"/>
        <v>0</v>
      </c>
      <c r="S138" s="52">
        <f t="shared" si="29"/>
        <v>0</v>
      </c>
      <c r="T138" s="22"/>
      <c r="U138" s="53"/>
      <c r="V138" s="43"/>
      <c r="X138" s="2">
        <f t="shared" si="30"/>
        <v>8.125</v>
      </c>
      <c r="Y138" s="2">
        <f t="shared" si="31"/>
        <v>8.125</v>
      </c>
      <c r="Z138" s="2">
        <f>VLOOKUP(A138,[2]TDSheet!$A$1:$Y$65536,25,0)</f>
        <v>0</v>
      </c>
      <c r="AA138" s="2">
        <f>VLOOKUP(A138,[2]TDSheet!$A$1:$Z$65536,26,0)</f>
        <v>0</v>
      </c>
      <c r="AB138" s="2">
        <f>VLOOKUP(A138,[2]TDSheet!$A$1:$P$65536,16,0)</f>
        <v>2.4</v>
      </c>
      <c r="AD138" s="2">
        <f t="shared" si="32"/>
        <v>0</v>
      </c>
      <c r="AE138" s="2">
        <f t="shared" si="33"/>
        <v>0</v>
      </c>
      <c r="AF138" s="2">
        <f t="shared" si="34"/>
        <v>0</v>
      </c>
    </row>
    <row r="139" spans="1:32" ht="11.1" customHeight="1" x14ac:dyDescent="0.2">
      <c r="A139" s="8" t="s">
        <v>143</v>
      </c>
      <c r="B139" s="8" t="s">
        <v>9</v>
      </c>
      <c r="C139" s="8"/>
      <c r="D139" s="9">
        <v>7.6719999999999997</v>
      </c>
      <c r="E139" s="9"/>
      <c r="F139" s="9"/>
      <c r="G139" s="9"/>
      <c r="H139" s="21">
        <f>VLOOKUP(A139,[2]TDSheet!$A$1:$H$65536,8,0)</f>
        <v>0</v>
      </c>
      <c r="I139" s="2" t="e">
        <f>VLOOKUP(A139,[2]TDSheet!$A$1:$I$65536,9,0)</f>
        <v>#N/A</v>
      </c>
      <c r="K139" s="2">
        <f t="shared" si="25"/>
        <v>0</v>
      </c>
      <c r="L139" s="2">
        <f t="shared" si="26"/>
        <v>0</v>
      </c>
      <c r="P139" s="2">
        <f t="shared" si="27"/>
        <v>0</v>
      </c>
      <c r="Q139" s="22"/>
      <c r="R139" s="39">
        <f t="shared" si="28"/>
        <v>0</v>
      </c>
      <c r="S139" s="52">
        <f t="shared" si="29"/>
        <v>0</v>
      </c>
      <c r="T139" s="22"/>
      <c r="U139" s="53"/>
      <c r="V139" s="43"/>
      <c r="X139" s="2" t="e">
        <f t="shared" si="30"/>
        <v>#DIV/0!</v>
      </c>
      <c r="Y139" s="2" t="e">
        <f t="shared" si="31"/>
        <v>#DIV/0!</v>
      </c>
      <c r="Z139" s="2">
        <f>VLOOKUP(A139,[2]TDSheet!$A$1:$Y$65536,25,0)</f>
        <v>0</v>
      </c>
      <c r="AA139" s="2">
        <f>VLOOKUP(A139,[2]TDSheet!$A$1:$Z$65536,26,0)</f>
        <v>0</v>
      </c>
      <c r="AB139" s="2">
        <f>VLOOKUP(A139,[2]TDSheet!$A$1:$P$65536,16,0)</f>
        <v>0</v>
      </c>
      <c r="AD139" s="2">
        <f t="shared" si="32"/>
        <v>0</v>
      </c>
      <c r="AE139" s="2">
        <f t="shared" si="33"/>
        <v>0</v>
      </c>
      <c r="AF139" s="2">
        <f t="shared" si="34"/>
        <v>0</v>
      </c>
    </row>
    <row r="140" spans="1:32" ht="21.95" customHeight="1" x14ac:dyDescent="0.2">
      <c r="A140" s="8" t="s">
        <v>144</v>
      </c>
      <c r="B140" s="8" t="s">
        <v>9</v>
      </c>
      <c r="C140" s="8"/>
      <c r="D140" s="9">
        <v>10.945</v>
      </c>
      <c r="E140" s="9"/>
      <c r="F140" s="9"/>
      <c r="G140" s="9"/>
      <c r="H140" s="21">
        <f>VLOOKUP(A140,[2]TDSheet!$A$1:$H$65536,8,0)</f>
        <v>0</v>
      </c>
      <c r="I140" s="2" t="e">
        <f>VLOOKUP(A140,[2]TDSheet!$A$1:$I$65536,9,0)</f>
        <v>#N/A</v>
      </c>
      <c r="K140" s="2">
        <f t="shared" si="25"/>
        <v>0</v>
      </c>
      <c r="L140" s="2">
        <f t="shared" si="26"/>
        <v>0</v>
      </c>
      <c r="P140" s="2">
        <f t="shared" si="27"/>
        <v>0</v>
      </c>
      <c r="Q140" s="22"/>
      <c r="R140" s="39">
        <f t="shared" si="28"/>
        <v>0</v>
      </c>
      <c r="S140" s="52">
        <f t="shared" si="29"/>
        <v>0</v>
      </c>
      <c r="T140" s="22"/>
      <c r="U140" s="53"/>
      <c r="V140" s="43"/>
      <c r="X140" s="2" t="e">
        <f t="shared" si="30"/>
        <v>#DIV/0!</v>
      </c>
      <c r="Y140" s="2" t="e">
        <f t="shared" si="31"/>
        <v>#DIV/0!</v>
      </c>
      <c r="Z140" s="2">
        <f>VLOOKUP(A140,[2]TDSheet!$A$1:$Y$65536,25,0)</f>
        <v>0</v>
      </c>
      <c r="AA140" s="2">
        <f>VLOOKUP(A140,[2]TDSheet!$A$1:$Z$65536,26,0)</f>
        <v>0</v>
      </c>
      <c r="AB140" s="2">
        <f>VLOOKUP(A140,[2]TDSheet!$A$1:$P$65536,16,0)</f>
        <v>0</v>
      </c>
      <c r="AD140" s="2">
        <f t="shared" si="32"/>
        <v>0</v>
      </c>
      <c r="AE140" s="2">
        <f t="shared" si="33"/>
        <v>0</v>
      </c>
      <c r="AF140" s="2">
        <f t="shared" si="34"/>
        <v>0</v>
      </c>
    </row>
    <row r="141" spans="1:32" ht="11.1" customHeight="1" x14ac:dyDescent="0.2">
      <c r="A141" s="8" t="s">
        <v>145</v>
      </c>
      <c r="B141" s="8" t="s">
        <v>9</v>
      </c>
      <c r="C141" s="8"/>
      <c r="D141" s="9">
        <v>353.45699999999999</v>
      </c>
      <c r="E141" s="9"/>
      <c r="F141" s="9">
        <v>1.37</v>
      </c>
      <c r="G141" s="9">
        <v>344.52</v>
      </c>
      <c r="H141" s="21">
        <f>VLOOKUP(A141,[2]TDSheet!$A$1:$H$65536,8,0)</f>
        <v>0</v>
      </c>
      <c r="I141" s="2" t="e">
        <f>VLOOKUP(A141,[2]TDSheet!$A$1:$I$65536,9,0)</f>
        <v>#N/A</v>
      </c>
      <c r="J141" s="2">
        <f>VLOOKUP(A141,[3]Донецк!$A$1:$E$65536,4,0)</f>
        <v>1.3</v>
      </c>
      <c r="K141" s="2">
        <f t="shared" si="25"/>
        <v>7.0000000000000062E-2</v>
      </c>
      <c r="L141" s="2">
        <f t="shared" si="26"/>
        <v>1.37</v>
      </c>
      <c r="P141" s="2">
        <f t="shared" si="27"/>
        <v>0.27400000000000002</v>
      </c>
      <c r="Q141" s="22"/>
      <c r="R141" s="39">
        <f t="shared" si="28"/>
        <v>0</v>
      </c>
      <c r="S141" s="52">
        <f t="shared" si="29"/>
        <v>0</v>
      </c>
      <c r="T141" s="22"/>
      <c r="U141" s="53"/>
      <c r="V141" s="43"/>
      <c r="X141" s="2">
        <f t="shared" si="30"/>
        <v>1257.3722627737225</v>
      </c>
      <c r="Y141" s="2">
        <f t="shared" si="31"/>
        <v>1257.3722627737225</v>
      </c>
      <c r="Z141" s="2">
        <f>VLOOKUP(A141,[2]TDSheet!$A$1:$Y$65536,25,0)</f>
        <v>0</v>
      </c>
      <c r="AA141" s="2">
        <f>VLOOKUP(A141,[2]TDSheet!$A$1:$Z$65536,26,0)</f>
        <v>0</v>
      </c>
      <c r="AB141" s="2">
        <f>VLOOKUP(A141,[2]TDSheet!$A$1:$P$65536,16,0)</f>
        <v>0.26960000000000001</v>
      </c>
      <c r="AD141" s="2">
        <f t="shared" si="32"/>
        <v>0</v>
      </c>
      <c r="AE141" s="2">
        <f t="shared" si="33"/>
        <v>0</v>
      </c>
      <c r="AF141" s="2">
        <f t="shared" si="34"/>
        <v>0</v>
      </c>
    </row>
    <row r="142" spans="1:32" ht="21.95" customHeight="1" x14ac:dyDescent="0.2">
      <c r="A142" s="8" t="s">
        <v>146</v>
      </c>
      <c r="B142" s="8" t="s">
        <v>16</v>
      </c>
      <c r="C142" s="8"/>
      <c r="D142" s="9">
        <v>6</v>
      </c>
      <c r="E142" s="9"/>
      <c r="F142" s="9"/>
      <c r="G142" s="9"/>
      <c r="H142" s="21">
        <f>VLOOKUP(A142,[2]TDSheet!$A$1:$H$65536,8,0)</f>
        <v>0</v>
      </c>
      <c r="I142" s="2" t="e">
        <f>VLOOKUP(A142,[2]TDSheet!$A$1:$I$65536,9,0)</f>
        <v>#N/A</v>
      </c>
      <c r="K142" s="2">
        <f t="shared" si="25"/>
        <v>0</v>
      </c>
      <c r="L142" s="2">
        <f t="shared" si="26"/>
        <v>0</v>
      </c>
      <c r="P142" s="2">
        <f t="shared" si="27"/>
        <v>0</v>
      </c>
      <c r="Q142" s="22"/>
      <c r="R142" s="39">
        <f t="shared" si="28"/>
        <v>0</v>
      </c>
      <c r="S142" s="52">
        <f t="shared" si="29"/>
        <v>0</v>
      </c>
      <c r="T142" s="22"/>
      <c r="U142" s="53"/>
      <c r="V142" s="43"/>
      <c r="X142" s="2" t="e">
        <f t="shared" si="30"/>
        <v>#DIV/0!</v>
      </c>
      <c r="Y142" s="2" t="e">
        <f t="shared" si="31"/>
        <v>#DIV/0!</v>
      </c>
      <c r="Z142" s="2">
        <f>VLOOKUP(A142,[2]TDSheet!$A$1:$Y$65536,25,0)</f>
        <v>0</v>
      </c>
      <c r="AA142" s="2">
        <f>VLOOKUP(A142,[2]TDSheet!$A$1:$Z$65536,26,0)</f>
        <v>0</v>
      </c>
      <c r="AB142" s="2">
        <f>VLOOKUP(A142,[2]TDSheet!$A$1:$P$65536,16,0)</f>
        <v>0</v>
      </c>
      <c r="AD142" s="2">
        <f t="shared" si="32"/>
        <v>0</v>
      </c>
      <c r="AE142" s="2">
        <f t="shared" si="33"/>
        <v>0</v>
      </c>
      <c r="AF142" s="2">
        <f t="shared" si="34"/>
        <v>0</v>
      </c>
    </row>
    <row r="143" spans="1:32" ht="21.95" customHeight="1" x14ac:dyDescent="0.2">
      <c r="A143" s="8" t="s">
        <v>147</v>
      </c>
      <c r="B143" s="8" t="s">
        <v>16</v>
      </c>
      <c r="C143" s="8"/>
      <c r="D143" s="9">
        <v>6</v>
      </c>
      <c r="E143" s="9"/>
      <c r="F143" s="9"/>
      <c r="G143" s="9"/>
      <c r="H143" s="21">
        <f>VLOOKUP(A143,[2]TDSheet!$A$1:$H$65536,8,0)</f>
        <v>0</v>
      </c>
      <c r="I143" s="2" t="e">
        <f>VLOOKUP(A143,[2]TDSheet!$A$1:$I$65536,9,0)</f>
        <v>#N/A</v>
      </c>
      <c r="K143" s="2">
        <f t="shared" si="25"/>
        <v>0</v>
      </c>
      <c r="L143" s="2">
        <f t="shared" si="26"/>
        <v>0</v>
      </c>
      <c r="P143" s="2">
        <f t="shared" si="27"/>
        <v>0</v>
      </c>
      <c r="Q143" s="22"/>
      <c r="R143" s="39">
        <f t="shared" si="28"/>
        <v>0</v>
      </c>
      <c r="S143" s="52">
        <f t="shared" si="29"/>
        <v>0</v>
      </c>
      <c r="T143" s="22"/>
      <c r="U143" s="53"/>
      <c r="V143" s="43"/>
      <c r="X143" s="2" t="e">
        <f t="shared" si="30"/>
        <v>#DIV/0!</v>
      </c>
      <c r="Y143" s="2" t="e">
        <f t="shared" si="31"/>
        <v>#DIV/0!</v>
      </c>
      <c r="Z143" s="2">
        <f>VLOOKUP(A143,[2]TDSheet!$A$1:$Y$65536,25,0)</f>
        <v>0</v>
      </c>
      <c r="AA143" s="2">
        <f>VLOOKUP(A143,[2]TDSheet!$A$1:$Z$65536,26,0)</f>
        <v>0</v>
      </c>
      <c r="AB143" s="2">
        <f>VLOOKUP(A143,[2]TDSheet!$A$1:$P$65536,16,0)</f>
        <v>0</v>
      </c>
      <c r="AD143" s="2">
        <f t="shared" si="32"/>
        <v>0</v>
      </c>
      <c r="AE143" s="2">
        <f t="shared" si="33"/>
        <v>0</v>
      </c>
      <c r="AF143" s="2">
        <f t="shared" si="34"/>
        <v>0</v>
      </c>
    </row>
    <row r="144" spans="1:32" ht="21.95" customHeight="1" x14ac:dyDescent="0.2">
      <c r="A144" s="8" t="s">
        <v>148</v>
      </c>
      <c r="B144" s="8" t="s">
        <v>16</v>
      </c>
      <c r="C144" s="8"/>
      <c r="D144" s="9">
        <v>58</v>
      </c>
      <c r="E144" s="9"/>
      <c r="F144" s="9">
        <v>3</v>
      </c>
      <c r="G144" s="9"/>
      <c r="H144" s="21">
        <f>VLOOKUP(A144,[2]TDSheet!$A$1:$H$65536,8,0)</f>
        <v>0</v>
      </c>
      <c r="I144" s="2" t="e">
        <f>VLOOKUP(A144,[2]TDSheet!$A$1:$I$65536,9,0)</f>
        <v>#N/A</v>
      </c>
      <c r="J144" s="2">
        <f>VLOOKUP(A144,[3]Донецк!$A$1:$E$65536,4,0)</f>
        <v>3</v>
      </c>
      <c r="K144" s="2">
        <f t="shared" si="25"/>
        <v>0</v>
      </c>
      <c r="L144" s="2">
        <f t="shared" si="26"/>
        <v>3</v>
      </c>
      <c r="P144" s="2">
        <f t="shared" si="27"/>
        <v>0.6</v>
      </c>
      <c r="Q144" s="22"/>
      <c r="R144" s="39">
        <f t="shared" si="28"/>
        <v>0</v>
      </c>
      <c r="S144" s="52">
        <f t="shared" si="29"/>
        <v>0</v>
      </c>
      <c r="T144" s="22"/>
      <c r="U144" s="53"/>
      <c r="V144" s="43"/>
      <c r="X144" s="2">
        <f t="shared" si="30"/>
        <v>0</v>
      </c>
      <c r="Y144" s="2">
        <f t="shared" si="31"/>
        <v>0</v>
      </c>
      <c r="Z144" s="2">
        <f>VLOOKUP(A144,[2]TDSheet!$A$1:$Y$65536,25,0)</f>
        <v>0</v>
      </c>
      <c r="AA144" s="2">
        <f>VLOOKUP(A144,[2]TDSheet!$A$1:$Z$65536,26,0)</f>
        <v>0</v>
      </c>
      <c r="AB144" s="2">
        <f>VLOOKUP(A144,[2]TDSheet!$A$1:$P$65536,16,0)</f>
        <v>0</v>
      </c>
      <c r="AD144" s="2">
        <f t="shared" si="32"/>
        <v>0</v>
      </c>
      <c r="AE144" s="2">
        <f t="shared" si="33"/>
        <v>0</v>
      </c>
      <c r="AF144" s="2">
        <f t="shared" si="34"/>
        <v>0</v>
      </c>
    </row>
    <row r="145" spans="1:34" ht="21.95" customHeight="1" x14ac:dyDescent="0.2">
      <c r="A145" s="8" t="s">
        <v>149</v>
      </c>
      <c r="B145" s="8" t="s">
        <v>16</v>
      </c>
      <c r="C145" s="8"/>
      <c r="D145" s="9">
        <v>26</v>
      </c>
      <c r="E145" s="9">
        <v>4</v>
      </c>
      <c r="F145" s="9">
        <v>16</v>
      </c>
      <c r="G145" s="9">
        <v>7</v>
      </c>
      <c r="H145" s="21">
        <f>VLOOKUP(A145,[2]TDSheet!$A$1:$H$65536,8,0)</f>
        <v>0</v>
      </c>
      <c r="I145" s="2" t="e">
        <f>VLOOKUP(A145,[2]TDSheet!$A$1:$I$65536,9,0)</f>
        <v>#N/A</v>
      </c>
      <c r="J145" s="2">
        <f>VLOOKUP(A145,[3]Донецк!$A$1:$E$65536,4,0)</f>
        <v>16</v>
      </c>
      <c r="K145" s="2">
        <f t="shared" si="25"/>
        <v>0</v>
      </c>
      <c r="L145" s="2">
        <f t="shared" si="26"/>
        <v>16</v>
      </c>
      <c r="P145" s="2">
        <f t="shared" si="27"/>
        <v>3.2</v>
      </c>
      <c r="Q145" s="22"/>
      <c r="R145" s="39">
        <f t="shared" si="28"/>
        <v>0</v>
      </c>
      <c r="S145" s="52">
        <f t="shared" si="29"/>
        <v>0</v>
      </c>
      <c r="T145" s="22"/>
      <c r="U145" s="53"/>
      <c r="V145" s="43"/>
      <c r="X145" s="2">
        <f t="shared" si="30"/>
        <v>2.1875</v>
      </c>
      <c r="Y145" s="2">
        <f t="shared" si="31"/>
        <v>2.1875</v>
      </c>
      <c r="Z145" s="2">
        <f>VLOOKUP(A145,[2]TDSheet!$A$1:$Y$65536,25,0)</f>
        <v>0</v>
      </c>
      <c r="AA145" s="2">
        <f>VLOOKUP(A145,[2]TDSheet!$A$1:$Z$65536,26,0)</f>
        <v>0</v>
      </c>
      <c r="AB145" s="2">
        <f>VLOOKUP(A145,[2]TDSheet!$A$1:$P$65536,16,0)</f>
        <v>0.6</v>
      </c>
      <c r="AD145" s="2">
        <f t="shared" si="32"/>
        <v>0</v>
      </c>
      <c r="AE145" s="2">
        <f t="shared" si="33"/>
        <v>0</v>
      </c>
      <c r="AF145" s="2">
        <f t="shared" si="34"/>
        <v>0</v>
      </c>
    </row>
    <row r="146" spans="1:34" ht="21.95" customHeight="1" x14ac:dyDescent="0.2">
      <c r="A146" s="8" t="s">
        <v>150</v>
      </c>
      <c r="B146" s="8" t="s">
        <v>16</v>
      </c>
      <c r="C146" s="8"/>
      <c r="D146" s="9">
        <v>3</v>
      </c>
      <c r="E146" s="9"/>
      <c r="F146" s="9"/>
      <c r="G146" s="9"/>
      <c r="H146" s="21">
        <f>VLOOKUP(A146,[2]TDSheet!$A$1:$H$65536,8,0)</f>
        <v>0</v>
      </c>
      <c r="I146" s="2" t="e">
        <f>VLOOKUP(A146,[2]TDSheet!$A$1:$I$65536,9,0)</f>
        <v>#N/A</v>
      </c>
      <c r="K146" s="2">
        <f t="shared" si="25"/>
        <v>0</v>
      </c>
      <c r="L146" s="2">
        <f t="shared" si="26"/>
        <v>0</v>
      </c>
      <c r="P146" s="2">
        <f t="shared" si="27"/>
        <v>0</v>
      </c>
      <c r="Q146" s="22"/>
      <c r="R146" s="39">
        <f t="shared" si="28"/>
        <v>0</v>
      </c>
      <c r="S146" s="52">
        <f t="shared" si="29"/>
        <v>0</v>
      </c>
      <c r="T146" s="22"/>
      <c r="U146" s="53"/>
      <c r="V146" s="43"/>
      <c r="X146" s="2" t="e">
        <f t="shared" si="30"/>
        <v>#DIV/0!</v>
      </c>
      <c r="Y146" s="2" t="e">
        <f t="shared" si="31"/>
        <v>#DIV/0!</v>
      </c>
      <c r="Z146" s="2">
        <f>VLOOKUP(A146,[2]TDSheet!$A$1:$Y$65536,25,0)</f>
        <v>0</v>
      </c>
      <c r="AA146" s="2">
        <f>VLOOKUP(A146,[2]TDSheet!$A$1:$Z$65536,26,0)</f>
        <v>0</v>
      </c>
      <c r="AB146" s="2">
        <f>VLOOKUP(A146,[2]TDSheet!$A$1:$P$65536,16,0)</f>
        <v>0</v>
      </c>
      <c r="AD146" s="2">
        <f t="shared" si="32"/>
        <v>0</v>
      </c>
      <c r="AE146" s="2">
        <f t="shared" si="33"/>
        <v>0</v>
      </c>
      <c r="AF146" s="2">
        <f t="shared" si="34"/>
        <v>0</v>
      </c>
    </row>
    <row r="147" spans="1:34" ht="21.95" customHeight="1" x14ac:dyDescent="0.2">
      <c r="A147" s="8" t="s">
        <v>151</v>
      </c>
      <c r="B147" s="8" t="s">
        <v>16</v>
      </c>
      <c r="C147" s="8"/>
      <c r="D147" s="9">
        <v>2</v>
      </c>
      <c r="E147" s="9"/>
      <c r="F147" s="9"/>
      <c r="G147" s="9">
        <v>1</v>
      </c>
      <c r="H147" s="21">
        <f>VLOOKUP(A147,[2]TDSheet!$A$1:$H$65536,8,0)</f>
        <v>0</v>
      </c>
      <c r="I147" s="2" t="e">
        <f>VLOOKUP(A147,[2]TDSheet!$A$1:$I$65536,9,0)</f>
        <v>#N/A</v>
      </c>
      <c r="K147" s="2">
        <f t="shared" si="25"/>
        <v>0</v>
      </c>
      <c r="L147" s="2">
        <f t="shared" si="26"/>
        <v>0</v>
      </c>
      <c r="P147" s="2">
        <f t="shared" si="27"/>
        <v>0</v>
      </c>
      <c r="Q147" s="22"/>
      <c r="R147" s="39">
        <f t="shared" si="28"/>
        <v>0</v>
      </c>
      <c r="S147" s="52">
        <f t="shared" si="29"/>
        <v>0</v>
      </c>
      <c r="T147" s="22"/>
      <c r="U147" s="53"/>
      <c r="V147" s="43"/>
      <c r="X147" s="2" t="e">
        <f t="shared" si="30"/>
        <v>#DIV/0!</v>
      </c>
      <c r="Y147" s="2" t="e">
        <f t="shared" si="31"/>
        <v>#DIV/0!</v>
      </c>
      <c r="Z147" s="2">
        <f>VLOOKUP(A147,[2]TDSheet!$A$1:$Y$65536,25,0)</f>
        <v>0</v>
      </c>
      <c r="AA147" s="2">
        <f>VLOOKUP(A147,[2]TDSheet!$A$1:$Z$65536,26,0)</f>
        <v>0</v>
      </c>
      <c r="AB147" s="2">
        <f>VLOOKUP(A147,[2]TDSheet!$A$1:$P$65536,16,0)</f>
        <v>0</v>
      </c>
      <c r="AD147" s="2">
        <f t="shared" si="32"/>
        <v>0</v>
      </c>
      <c r="AE147" s="2">
        <f t="shared" si="33"/>
        <v>0</v>
      </c>
      <c r="AF147" s="2">
        <f t="shared" si="34"/>
        <v>0</v>
      </c>
    </row>
    <row r="148" spans="1:34" ht="21.95" customHeight="1" x14ac:dyDescent="0.2">
      <c r="A148" s="8" t="s">
        <v>152</v>
      </c>
      <c r="B148" s="8" t="s">
        <v>16</v>
      </c>
      <c r="C148" s="8"/>
      <c r="D148" s="9">
        <v>12</v>
      </c>
      <c r="E148" s="9"/>
      <c r="F148" s="9"/>
      <c r="G148" s="9"/>
      <c r="H148" s="21">
        <f>VLOOKUP(A148,[2]TDSheet!$A$1:$H$65536,8,0)</f>
        <v>0</v>
      </c>
      <c r="I148" s="2" t="e">
        <f>VLOOKUP(A148,[2]TDSheet!$A$1:$I$65536,9,0)</f>
        <v>#N/A</v>
      </c>
      <c r="K148" s="2">
        <f t="shared" si="25"/>
        <v>0</v>
      </c>
      <c r="L148" s="2">
        <f t="shared" si="26"/>
        <v>0</v>
      </c>
      <c r="P148" s="2">
        <f t="shared" si="27"/>
        <v>0</v>
      </c>
      <c r="Q148" s="22"/>
      <c r="R148" s="39">
        <f t="shared" si="28"/>
        <v>0</v>
      </c>
      <c r="S148" s="52">
        <f t="shared" si="29"/>
        <v>0</v>
      </c>
      <c r="T148" s="22"/>
      <c r="U148" s="53"/>
      <c r="V148" s="43"/>
      <c r="X148" s="2" t="e">
        <f t="shared" si="30"/>
        <v>#DIV/0!</v>
      </c>
      <c r="Y148" s="2" t="e">
        <f t="shared" si="31"/>
        <v>#DIV/0!</v>
      </c>
      <c r="Z148" s="2">
        <f>VLOOKUP(A148,[2]TDSheet!$A$1:$Y$65536,25,0)</f>
        <v>0</v>
      </c>
      <c r="AA148" s="2">
        <f>VLOOKUP(A148,[2]TDSheet!$A$1:$Z$65536,26,0)</f>
        <v>0</v>
      </c>
      <c r="AB148" s="2">
        <f>VLOOKUP(A148,[2]TDSheet!$A$1:$P$65536,16,0)</f>
        <v>0</v>
      </c>
      <c r="AD148" s="2">
        <f t="shared" si="32"/>
        <v>0</v>
      </c>
      <c r="AE148" s="2">
        <f t="shared" si="33"/>
        <v>0</v>
      </c>
      <c r="AF148" s="2">
        <f t="shared" si="34"/>
        <v>0</v>
      </c>
    </row>
    <row r="149" spans="1:34" ht="21.95" customHeight="1" x14ac:dyDescent="0.2">
      <c r="A149" s="8" t="s">
        <v>153</v>
      </c>
      <c r="B149" s="8" t="s">
        <v>16</v>
      </c>
      <c r="C149" s="8"/>
      <c r="D149" s="9">
        <v>22</v>
      </c>
      <c r="E149" s="9">
        <v>8</v>
      </c>
      <c r="F149" s="9">
        <v>18</v>
      </c>
      <c r="G149" s="9"/>
      <c r="H149" s="21">
        <f>VLOOKUP(A149,[2]TDSheet!$A$1:$H$65536,8,0)</f>
        <v>0</v>
      </c>
      <c r="I149" s="2" t="e">
        <f>VLOOKUP(A149,[2]TDSheet!$A$1:$I$65536,9,0)</f>
        <v>#N/A</v>
      </c>
      <c r="J149" s="2">
        <f>VLOOKUP(A149,[3]Донецк!$A$1:$E$65536,4,0)</f>
        <v>18</v>
      </c>
      <c r="K149" s="2">
        <f t="shared" si="25"/>
        <v>0</v>
      </c>
      <c r="L149" s="2">
        <f t="shared" si="26"/>
        <v>18</v>
      </c>
      <c r="P149" s="2">
        <f t="shared" si="27"/>
        <v>3.6</v>
      </c>
      <c r="Q149" s="22"/>
      <c r="R149" s="39">
        <f t="shared" si="28"/>
        <v>0</v>
      </c>
      <c r="S149" s="52">
        <f t="shared" si="29"/>
        <v>0</v>
      </c>
      <c r="T149" s="22"/>
      <c r="U149" s="53"/>
      <c r="V149" s="43"/>
      <c r="X149" s="2">
        <f t="shared" si="30"/>
        <v>0</v>
      </c>
      <c r="Y149" s="2">
        <f t="shared" si="31"/>
        <v>0</v>
      </c>
      <c r="Z149" s="2">
        <f>VLOOKUP(A149,[2]TDSheet!$A$1:$Y$65536,25,0)</f>
        <v>0</v>
      </c>
      <c r="AA149" s="2">
        <f>VLOOKUP(A149,[2]TDSheet!$A$1:$Z$65536,26,0)</f>
        <v>0</v>
      </c>
      <c r="AB149" s="2">
        <f>VLOOKUP(A149,[2]TDSheet!$A$1:$P$65536,16,0)</f>
        <v>2.4</v>
      </c>
      <c r="AD149" s="2">
        <f t="shared" si="32"/>
        <v>0</v>
      </c>
      <c r="AE149" s="2">
        <f t="shared" si="33"/>
        <v>0</v>
      </c>
      <c r="AF149" s="2">
        <f t="shared" si="34"/>
        <v>0</v>
      </c>
    </row>
    <row r="150" spans="1:34" ht="21.95" customHeight="1" x14ac:dyDescent="0.2">
      <c r="A150" s="8" t="s">
        <v>154</v>
      </c>
      <c r="B150" s="8" t="s">
        <v>16</v>
      </c>
      <c r="C150" s="8"/>
      <c r="D150" s="9">
        <v>2</v>
      </c>
      <c r="E150" s="9">
        <v>1</v>
      </c>
      <c r="F150" s="9"/>
      <c r="G150" s="9"/>
      <c r="H150" s="21">
        <f>VLOOKUP(A150,[2]TDSheet!$A$1:$H$65536,8,0)</f>
        <v>0</v>
      </c>
      <c r="I150" s="2" t="e">
        <f>VLOOKUP(A150,[2]TDSheet!$A$1:$I$65536,9,0)</f>
        <v>#N/A</v>
      </c>
      <c r="K150" s="2">
        <f t="shared" si="25"/>
        <v>0</v>
      </c>
      <c r="L150" s="2">
        <f t="shared" si="26"/>
        <v>0</v>
      </c>
      <c r="P150" s="2">
        <f t="shared" si="27"/>
        <v>0</v>
      </c>
      <c r="Q150" s="22"/>
      <c r="R150" s="39">
        <f t="shared" si="28"/>
        <v>0</v>
      </c>
      <c r="S150" s="52">
        <f t="shared" si="29"/>
        <v>0</v>
      </c>
      <c r="T150" s="22"/>
      <c r="U150" s="53"/>
      <c r="V150" s="43"/>
      <c r="X150" s="2" t="e">
        <f t="shared" si="30"/>
        <v>#DIV/0!</v>
      </c>
      <c r="Y150" s="2" t="e">
        <f t="shared" si="31"/>
        <v>#DIV/0!</v>
      </c>
      <c r="Z150" s="2">
        <f>VLOOKUP(A150,[2]TDSheet!$A$1:$Y$65536,25,0)</f>
        <v>0</v>
      </c>
      <c r="AA150" s="2">
        <f>VLOOKUP(A150,[2]TDSheet!$A$1:$Z$65536,26,0)</f>
        <v>0</v>
      </c>
      <c r="AB150" s="2">
        <f>VLOOKUP(A150,[2]TDSheet!$A$1:$P$65536,16,0)</f>
        <v>0.6</v>
      </c>
      <c r="AD150" s="2">
        <f t="shared" si="32"/>
        <v>0</v>
      </c>
      <c r="AE150" s="2">
        <f t="shared" si="33"/>
        <v>0</v>
      </c>
      <c r="AF150" s="2">
        <f t="shared" si="34"/>
        <v>0</v>
      </c>
    </row>
    <row r="151" spans="1:34" ht="21.95" customHeight="1" x14ac:dyDescent="0.2">
      <c r="A151" s="28" t="s">
        <v>155</v>
      </c>
      <c r="B151" s="8" t="s">
        <v>16</v>
      </c>
      <c r="C151" s="8"/>
      <c r="D151" s="9">
        <v>821</v>
      </c>
      <c r="E151" s="9">
        <v>1052</v>
      </c>
      <c r="F151" s="9">
        <v>989</v>
      </c>
      <c r="G151" s="9">
        <v>882</v>
      </c>
      <c r="H151" s="21">
        <f>VLOOKUP(A151,[2]TDSheet!$A$1:$H$65536,8,0)</f>
        <v>0.35</v>
      </c>
      <c r="I151" s="2">
        <f>VLOOKUP(A151,[2]TDSheet!$A$1:$I$65536,9,0)</f>
        <v>40</v>
      </c>
      <c r="J151" s="2">
        <f>VLOOKUP(A151,[3]Донецк!$A$1:$E$65536,4,0)</f>
        <v>991</v>
      </c>
      <c r="K151" s="2">
        <f t="shared" si="25"/>
        <v>-2</v>
      </c>
      <c r="L151" s="2">
        <f t="shared" si="26"/>
        <v>29</v>
      </c>
      <c r="M151" s="2">
        <f>VLOOKUP(A151,[4]TDSheet!$A$1:$V$65536,6,0)</f>
        <v>960</v>
      </c>
      <c r="P151" s="2">
        <f t="shared" si="27"/>
        <v>5.8</v>
      </c>
      <c r="Q151" s="22"/>
      <c r="R151" s="39">
        <f t="shared" si="28"/>
        <v>0</v>
      </c>
      <c r="S151" s="52">
        <f t="shared" si="29"/>
        <v>0</v>
      </c>
      <c r="T151" s="22"/>
      <c r="U151" s="53"/>
      <c r="V151" s="43"/>
      <c r="X151" s="2">
        <f t="shared" si="30"/>
        <v>152.06896551724139</v>
      </c>
      <c r="Y151" s="2">
        <f t="shared" si="31"/>
        <v>152.06896551724139</v>
      </c>
      <c r="Z151" s="2">
        <f>VLOOKUP(A151,[2]TDSheet!$A$1:$Y$65536,25,0)</f>
        <v>0</v>
      </c>
      <c r="AA151" s="2">
        <f>VLOOKUP(A151,[2]TDSheet!$A$1:$Z$65536,26,0)</f>
        <v>0</v>
      </c>
      <c r="AB151" s="2">
        <f>VLOOKUP(A151,[2]TDSheet!$A$1:$P$65536,16,0)</f>
        <v>0.6</v>
      </c>
      <c r="AC151" s="27" t="s">
        <v>184</v>
      </c>
      <c r="AD151" s="2">
        <f t="shared" si="32"/>
        <v>0</v>
      </c>
      <c r="AE151" s="2">
        <f t="shared" si="33"/>
        <v>0</v>
      </c>
      <c r="AF151" s="2">
        <f t="shared" si="34"/>
        <v>0</v>
      </c>
      <c r="AH151" s="55"/>
    </row>
    <row r="152" spans="1:34" ht="21.95" customHeight="1" x14ac:dyDescent="0.2">
      <c r="A152" s="8" t="s">
        <v>156</v>
      </c>
      <c r="B152" s="8" t="s">
        <v>16</v>
      </c>
      <c r="C152" s="8"/>
      <c r="D152" s="9">
        <v>30</v>
      </c>
      <c r="E152" s="9"/>
      <c r="F152" s="9">
        <v>14</v>
      </c>
      <c r="G152" s="9">
        <v>3</v>
      </c>
      <c r="H152" s="21">
        <f>VLOOKUP(A152,[2]TDSheet!$A$1:$H$65536,8,0)</f>
        <v>0</v>
      </c>
      <c r="I152" s="2" t="e">
        <f>VLOOKUP(A152,[2]TDSheet!$A$1:$I$65536,9,0)</f>
        <v>#N/A</v>
      </c>
      <c r="J152" s="2">
        <f>VLOOKUP(A152,[3]Донецк!$A$1:$E$65536,4,0)</f>
        <v>14</v>
      </c>
      <c r="K152" s="2">
        <f t="shared" si="25"/>
        <v>0</v>
      </c>
      <c r="L152" s="2">
        <f t="shared" si="26"/>
        <v>14</v>
      </c>
      <c r="P152" s="2">
        <f t="shared" si="27"/>
        <v>2.8</v>
      </c>
      <c r="Q152" s="22"/>
      <c r="R152" s="39">
        <f t="shared" si="28"/>
        <v>0</v>
      </c>
      <c r="S152" s="52">
        <f t="shared" si="29"/>
        <v>0</v>
      </c>
      <c r="T152" s="22"/>
      <c r="U152" s="53"/>
      <c r="V152" s="43"/>
      <c r="X152" s="2">
        <f t="shared" si="30"/>
        <v>1.0714285714285714</v>
      </c>
      <c r="Y152" s="2">
        <f t="shared" si="31"/>
        <v>1.0714285714285714</v>
      </c>
      <c r="Z152" s="2">
        <f>VLOOKUP(A152,[2]TDSheet!$A$1:$Y$65536,25,0)</f>
        <v>0</v>
      </c>
      <c r="AA152" s="2">
        <f>VLOOKUP(A152,[2]TDSheet!$A$1:$Z$65536,26,0)</f>
        <v>0</v>
      </c>
      <c r="AB152" s="2">
        <f>VLOOKUP(A152,[2]TDSheet!$A$1:$P$65536,16,0)</f>
        <v>1.4</v>
      </c>
      <c r="AD152" s="2">
        <f t="shared" si="32"/>
        <v>0</v>
      </c>
      <c r="AE152" s="2">
        <f t="shared" si="33"/>
        <v>0</v>
      </c>
      <c r="AF152" s="2">
        <f t="shared" si="34"/>
        <v>0</v>
      </c>
    </row>
    <row r="153" spans="1:34" ht="21.95" customHeight="1" x14ac:dyDescent="0.2">
      <c r="A153" s="8" t="s">
        <v>157</v>
      </c>
      <c r="B153" s="8" t="s">
        <v>16</v>
      </c>
      <c r="C153" s="8"/>
      <c r="D153" s="9">
        <v>6</v>
      </c>
      <c r="E153" s="9"/>
      <c r="F153" s="9"/>
      <c r="G153" s="9"/>
      <c r="H153" s="21">
        <f>VLOOKUP(A153,[2]TDSheet!$A$1:$H$65536,8,0)</f>
        <v>0</v>
      </c>
      <c r="I153" s="2" t="e">
        <f>VLOOKUP(A153,[2]TDSheet!$A$1:$I$65536,9,0)</f>
        <v>#N/A</v>
      </c>
      <c r="K153" s="2">
        <f t="shared" si="25"/>
        <v>0</v>
      </c>
      <c r="L153" s="2">
        <f t="shared" si="26"/>
        <v>0</v>
      </c>
      <c r="P153" s="2">
        <f t="shared" si="27"/>
        <v>0</v>
      </c>
      <c r="Q153" s="22"/>
      <c r="R153" s="39">
        <f t="shared" si="28"/>
        <v>0</v>
      </c>
      <c r="S153" s="52">
        <f t="shared" si="29"/>
        <v>0</v>
      </c>
      <c r="T153" s="22"/>
      <c r="U153" s="53"/>
      <c r="V153" s="43"/>
      <c r="X153" s="2" t="e">
        <f t="shared" si="30"/>
        <v>#DIV/0!</v>
      </c>
      <c r="Y153" s="2" t="e">
        <f t="shared" si="31"/>
        <v>#DIV/0!</v>
      </c>
      <c r="Z153" s="2">
        <f>VLOOKUP(A153,[2]TDSheet!$A$1:$Y$65536,25,0)</f>
        <v>0</v>
      </c>
      <c r="AA153" s="2">
        <f>VLOOKUP(A153,[2]TDSheet!$A$1:$Z$65536,26,0)</f>
        <v>0</v>
      </c>
      <c r="AB153" s="2">
        <f>VLOOKUP(A153,[2]TDSheet!$A$1:$P$65536,16,0)</f>
        <v>0</v>
      </c>
      <c r="AD153" s="2">
        <f t="shared" si="32"/>
        <v>0</v>
      </c>
      <c r="AE153" s="2">
        <f t="shared" si="33"/>
        <v>0</v>
      </c>
      <c r="AF153" s="2">
        <f t="shared" si="34"/>
        <v>0</v>
      </c>
    </row>
    <row r="154" spans="1:34" ht="11.1" customHeight="1" x14ac:dyDescent="0.2">
      <c r="A154" s="8" t="s">
        <v>158</v>
      </c>
      <c r="B154" s="8" t="s">
        <v>16</v>
      </c>
      <c r="C154" s="8"/>
      <c r="D154" s="10"/>
      <c r="E154" s="9">
        <v>2334</v>
      </c>
      <c r="F154" s="9">
        <v>2334</v>
      </c>
      <c r="G154" s="9"/>
      <c r="H154" s="21">
        <v>0</v>
      </c>
      <c r="I154" s="2" t="e">
        <f>VLOOKUP(A154,[2]TDSheet!$A$1:$I$65536,9,0)</f>
        <v>#N/A</v>
      </c>
      <c r="J154" s="2">
        <f>VLOOKUP(A154,[3]Донецк!$A$1:$E$65536,4,0)</f>
        <v>2334</v>
      </c>
      <c r="K154" s="2">
        <f t="shared" si="25"/>
        <v>0</v>
      </c>
      <c r="L154" s="2">
        <f t="shared" si="26"/>
        <v>0</v>
      </c>
      <c r="M154" s="2">
        <f>VLOOKUP(A154,[4]TDSheet!$A$1:$V$65536,6,0)</f>
        <v>2334</v>
      </c>
      <c r="P154" s="2">
        <f t="shared" si="27"/>
        <v>0</v>
      </c>
      <c r="Q154" s="22"/>
      <c r="R154" s="39">
        <f t="shared" si="28"/>
        <v>0</v>
      </c>
      <c r="S154" s="52">
        <f t="shared" si="29"/>
        <v>0</v>
      </c>
      <c r="T154" s="22"/>
      <c r="U154" s="53"/>
      <c r="V154" s="43"/>
      <c r="X154" s="2" t="e">
        <f t="shared" si="30"/>
        <v>#DIV/0!</v>
      </c>
      <c r="Y154" s="2" t="e">
        <f t="shared" si="31"/>
        <v>#DIV/0!</v>
      </c>
      <c r="Z154" s="2">
        <v>0</v>
      </c>
      <c r="AA154" s="2">
        <v>0</v>
      </c>
      <c r="AB154" s="2">
        <v>0</v>
      </c>
      <c r="AD154" s="2">
        <f t="shared" si="32"/>
        <v>0</v>
      </c>
      <c r="AE154" s="2">
        <f t="shared" si="33"/>
        <v>0</v>
      </c>
      <c r="AF154" s="2">
        <f t="shared" si="34"/>
        <v>0</v>
      </c>
    </row>
    <row r="155" spans="1:34" ht="11.1" customHeight="1" x14ac:dyDescent="0.2">
      <c r="A155" s="8" t="s">
        <v>159</v>
      </c>
      <c r="B155" s="8" t="s">
        <v>16</v>
      </c>
      <c r="C155" s="8"/>
      <c r="D155" s="9">
        <v>-64</v>
      </c>
      <c r="E155" s="9">
        <v>90</v>
      </c>
      <c r="F155" s="9">
        <v>21</v>
      </c>
      <c r="G155" s="9"/>
      <c r="H155" s="21">
        <f>VLOOKUP(A155,[2]TDSheet!$A$1:$H$65536,8,0)</f>
        <v>0</v>
      </c>
      <c r="I155" s="2">
        <f>VLOOKUP(A155,[2]TDSheet!$A$1:$I$65536,9,0)</f>
        <v>0</v>
      </c>
      <c r="J155" s="2">
        <f>VLOOKUP(A155,[3]Донецк!$A$1:$E$65536,4,0)</f>
        <v>55</v>
      </c>
      <c r="K155" s="2">
        <f t="shared" si="25"/>
        <v>-34</v>
      </c>
      <c r="L155" s="2">
        <f t="shared" si="26"/>
        <v>21</v>
      </c>
      <c r="P155" s="2">
        <f t="shared" si="27"/>
        <v>4.2</v>
      </c>
      <c r="Q155" s="22"/>
      <c r="R155" s="39">
        <f t="shared" si="28"/>
        <v>0</v>
      </c>
      <c r="S155" s="52">
        <f t="shared" si="29"/>
        <v>0</v>
      </c>
      <c r="T155" s="22"/>
      <c r="U155" s="53"/>
      <c r="V155" s="43"/>
      <c r="X155" s="2">
        <f t="shared" si="30"/>
        <v>0</v>
      </c>
      <c r="Y155" s="2">
        <f t="shared" si="31"/>
        <v>0</v>
      </c>
      <c r="Z155" s="2">
        <f>VLOOKUP(A155,[2]TDSheet!$A$1:$Y$65536,25,0)</f>
        <v>16.84</v>
      </c>
      <c r="AA155" s="2">
        <f>VLOOKUP(A155,[2]TDSheet!$A$1:$Z$65536,26,0)</f>
        <v>0.4</v>
      </c>
      <c r="AB155" s="2">
        <f>VLOOKUP(A155,[2]TDSheet!$A$1:$P$65536,16,0)</f>
        <v>13.6</v>
      </c>
      <c r="AD155" s="2">
        <f t="shared" si="32"/>
        <v>0</v>
      </c>
      <c r="AE155" s="2">
        <f t="shared" si="33"/>
        <v>0</v>
      </c>
      <c r="AF155" s="2">
        <f t="shared" si="34"/>
        <v>0</v>
      </c>
    </row>
    <row r="156" spans="1:34" ht="11.1" customHeight="1" x14ac:dyDescent="0.2">
      <c r="A156" s="8" t="s">
        <v>160</v>
      </c>
      <c r="B156" s="8" t="s">
        <v>9</v>
      </c>
      <c r="C156" s="8"/>
      <c r="D156" s="9">
        <v>-277.596</v>
      </c>
      <c r="E156" s="9">
        <v>333.01</v>
      </c>
      <c r="F156" s="9">
        <v>51</v>
      </c>
      <c r="G156" s="9"/>
      <c r="H156" s="21">
        <f>VLOOKUP(A156,[2]TDSheet!$A$1:$H$65536,8,0)</f>
        <v>0</v>
      </c>
      <c r="I156" s="2">
        <f>VLOOKUP(A156,[2]TDSheet!$A$1:$I$65536,9,0)</f>
        <v>0</v>
      </c>
      <c r="J156" s="2">
        <f>VLOOKUP(A156,[3]Донецк!$A$1:$E$65536,4,0)</f>
        <v>116.8</v>
      </c>
      <c r="K156" s="2">
        <f t="shared" si="25"/>
        <v>-65.8</v>
      </c>
      <c r="L156" s="2">
        <f t="shared" si="26"/>
        <v>51</v>
      </c>
      <c r="P156" s="2">
        <f t="shared" si="27"/>
        <v>10.199999999999999</v>
      </c>
      <c r="Q156" s="22"/>
      <c r="R156" s="39">
        <f t="shared" si="28"/>
        <v>0</v>
      </c>
      <c r="S156" s="52">
        <f t="shared" si="29"/>
        <v>0</v>
      </c>
      <c r="T156" s="22"/>
      <c r="U156" s="53"/>
      <c r="V156" s="43"/>
      <c r="X156" s="2">
        <f t="shared" si="30"/>
        <v>0</v>
      </c>
      <c r="Y156" s="2">
        <f t="shared" si="31"/>
        <v>0</v>
      </c>
      <c r="Z156" s="2">
        <f>VLOOKUP(A156,[2]TDSheet!$A$1:$Y$65536,25,0)</f>
        <v>18.182600000000001</v>
      </c>
      <c r="AA156" s="2">
        <f>VLOOKUP(A156,[2]TDSheet!$A$1:$Z$65536,26,0)</f>
        <v>52.218600000000002</v>
      </c>
      <c r="AB156" s="2">
        <f>VLOOKUP(A156,[2]TDSheet!$A$1:$P$65536,16,0)</f>
        <v>4.1834000000000007</v>
      </c>
      <c r="AD156" s="2">
        <f t="shared" si="32"/>
        <v>0</v>
      </c>
      <c r="AE156" s="2">
        <f t="shared" si="33"/>
        <v>0</v>
      </c>
      <c r="AF156" s="2">
        <f t="shared" si="34"/>
        <v>0</v>
      </c>
    </row>
    <row r="157" spans="1:34" ht="21.95" customHeight="1" x14ac:dyDescent="0.2">
      <c r="A157" s="8" t="s">
        <v>161</v>
      </c>
      <c r="B157" s="8" t="s">
        <v>9</v>
      </c>
      <c r="C157" s="8"/>
      <c r="D157" s="9">
        <v>-88.79</v>
      </c>
      <c r="E157" s="9">
        <v>115.17100000000001</v>
      </c>
      <c r="F157" s="9">
        <v>9.75</v>
      </c>
      <c r="G157" s="9"/>
      <c r="H157" s="21">
        <f>VLOOKUP(A157,[2]TDSheet!$A$1:$H$65536,8,0)</f>
        <v>0</v>
      </c>
      <c r="I157" s="2">
        <f>VLOOKUP(A157,[2]TDSheet!$A$1:$I$65536,9,0)</f>
        <v>0</v>
      </c>
      <c r="J157" s="2">
        <f>VLOOKUP(A157,[3]Донецк!$A$1:$E$65536,4,0)</f>
        <v>14.3</v>
      </c>
      <c r="K157" s="2">
        <f t="shared" si="25"/>
        <v>-4.5500000000000007</v>
      </c>
      <c r="L157" s="2">
        <f t="shared" si="26"/>
        <v>9.75</v>
      </c>
      <c r="P157" s="2">
        <f t="shared" si="27"/>
        <v>1.95</v>
      </c>
      <c r="Q157" s="22"/>
      <c r="R157" s="39">
        <f t="shared" si="28"/>
        <v>0</v>
      </c>
      <c r="S157" s="52">
        <f t="shared" si="29"/>
        <v>0</v>
      </c>
      <c r="T157" s="22"/>
      <c r="U157" s="53"/>
      <c r="V157" s="43"/>
      <c r="X157" s="2">
        <f t="shared" si="30"/>
        <v>0</v>
      </c>
      <c r="Y157" s="2">
        <f t="shared" si="31"/>
        <v>0</v>
      </c>
      <c r="Z157" s="2">
        <f>VLOOKUP(A157,[2]TDSheet!$A$1:$Y$65536,25,0)</f>
        <v>9.7664000000000009</v>
      </c>
      <c r="AA157" s="2">
        <f>VLOOKUP(A157,[2]TDSheet!$A$1:$Z$65536,26,0)</f>
        <v>12.0472</v>
      </c>
      <c r="AB157" s="2">
        <f>VLOOKUP(A157,[2]TDSheet!$A$1:$P$65536,16,0)</f>
        <v>10.137</v>
      </c>
      <c r="AD157" s="2">
        <f t="shared" si="32"/>
        <v>0</v>
      </c>
      <c r="AE157" s="2">
        <f t="shared" si="33"/>
        <v>0</v>
      </c>
      <c r="AF157" s="2">
        <f t="shared" si="34"/>
        <v>0</v>
      </c>
    </row>
    <row r="158" spans="1:34" ht="11.1" customHeight="1" x14ac:dyDescent="0.2">
      <c r="A158" s="8" t="s">
        <v>162</v>
      </c>
      <c r="B158" s="8" t="s">
        <v>16</v>
      </c>
      <c r="C158" s="8"/>
      <c r="D158" s="9">
        <v>7</v>
      </c>
      <c r="E158" s="9"/>
      <c r="F158" s="9"/>
      <c r="G158" s="9"/>
      <c r="H158" s="21">
        <f>VLOOKUP(A158,[2]TDSheet!$A$1:$H$65536,8,0)</f>
        <v>0</v>
      </c>
      <c r="I158" s="2">
        <f>VLOOKUP(A158,[2]TDSheet!$A$1:$I$65536,9,0)</f>
        <v>0</v>
      </c>
      <c r="K158" s="2">
        <f t="shared" si="25"/>
        <v>0</v>
      </c>
      <c r="L158" s="2">
        <f t="shared" si="26"/>
        <v>0</v>
      </c>
      <c r="P158" s="2">
        <f t="shared" si="27"/>
        <v>0</v>
      </c>
      <c r="Q158" s="22"/>
      <c r="R158" s="39">
        <f t="shared" si="28"/>
        <v>0</v>
      </c>
      <c r="S158" s="52">
        <f t="shared" si="29"/>
        <v>0</v>
      </c>
      <c r="T158" s="22"/>
      <c r="U158" s="53"/>
      <c r="V158" s="43"/>
      <c r="X158" s="2" t="e">
        <f t="shared" si="30"/>
        <v>#DIV/0!</v>
      </c>
      <c r="Y158" s="2" t="e">
        <f t="shared" si="31"/>
        <v>#DIV/0!</v>
      </c>
      <c r="Z158" s="2">
        <f>VLOOKUP(A158,[2]TDSheet!$A$1:$Y$65536,25,0)</f>
        <v>0</v>
      </c>
      <c r="AA158" s="2">
        <f>VLOOKUP(A158,[2]TDSheet!$A$1:$Z$65536,26,0)</f>
        <v>0.2</v>
      </c>
      <c r="AB158" s="2">
        <f>VLOOKUP(A158,[2]TDSheet!$A$1:$P$65536,16,0)</f>
        <v>0</v>
      </c>
      <c r="AD158" s="2">
        <f t="shared" si="32"/>
        <v>0</v>
      </c>
      <c r="AE158" s="2">
        <f t="shared" si="33"/>
        <v>0</v>
      </c>
      <c r="AF158" s="2">
        <f t="shared" si="34"/>
        <v>0</v>
      </c>
    </row>
    <row r="159" spans="1:34" ht="11.1" customHeight="1" x14ac:dyDescent="0.2">
      <c r="A159" s="8" t="s">
        <v>163</v>
      </c>
      <c r="B159" s="8" t="s">
        <v>9</v>
      </c>
      <c r="C159" s="8"/>
      <c r="D159" s="9">
        <v>36.814</v>
      </c>
      <c r="E159" s="9"/>
      <c r="F159" s="9">
        <v>1.375</v>
      </c>
      <c r="G159" s="9"/>
      <c r="H159" s="21">
        <f>VLOOKUP(A159,[2]TDSheet!$A$1:$H$65536,8,0)</f>
        <v>0</v>
      </c>
      <c r="I159" s="2">
        <f>VLOOKUP(A159,[2]TDSheet!$A$1:$I$65536,9,0)</f>
        <v>0</v>
      </c>
      <c r="J159" s="2">
        <f>VLOOKUP(A159,[3]Донецк!$A$1:$E$65536,4,0)</f>
        <v>9.1999999999999993</v>
      </c>
      <c r="K159" s="2">
        <f t="shared" si="25"/>
        <v>-7.8249999999999993</v>
      </c>
      <c r="L159" s="2">
        <f t="shared" si="26"/>
        <v>1.375</v>
      </c>
      <c r="P159" s="2">
        <f t="shared" si="27"/>
        <v>0.27500000000000002</v>
      </c>
      <c r="Q159" s="22"/>
      <c r="R159" s="39">
        <f t="shared" si="28"/>
        <v>0</v>
      </c>
      <c r="S159" s="52">
        <f t="shared" si="29"/>
        <v>0</v>
      </c>
      <c r="T159" s="22"/>
      <c r="U159" s="53"/>
      <c r="V159" s="43"/>
      <c r="X159" s="2">
        <f t="shared" si="30"/>
        <v>0</v>
      </c>
      <c r="Y159" s="2">
        <f t="shared" si="31"/>
        <v>0</v>
      </c>
      <c r="Z159" s="2">
        <f>VLOOKUP(A159,[2]TDSheet!$A$1:$Y$65536,25,0)</f>
        <v>0.54600000000000004</v>
      </c>
      <c r="AA159" s="2">
        <f>VLOOKUP(A159,[2]TDSheet!$A$1:$Z$65536,26,0)</f>
        <v>0</v>
      </c>
      <c r="AB159" s="2">
        <f>VLOOKUP(A159,[2]TDSheet!$A$1:$P$65536,16,0)</f>
        <v>0</v>
      </c>
      <c r="AD159" s="2">
        <f t="shared" si="32"/>
        <v>0</v>
      </c>
      <c r="AE159" s="2">
        <f t="shared" si="33"/>
        <v>0</v>
      </c>
      <c r="AF159" s="2">
        <f t="shared" si="34"/>
        <v>0</v>
      </c>
    </row>
    <row r="160" spans="1:34" ht="21.95" customHeight="1" x14ac:dyDescent="0.2">
      <c r="A160" s="8" t="s">
        <v>164</v>
      </c>
      <c r="B160" s="8" t="s">
        <v>9</v>
      </c>
      <c r="C160" s="8"/>
      <c r="D160" s="9">
        <v>5.5860000000000003</v>
      </c>
      <c r="E160" s="9"/>
      <c r="F160" s="9"/>
      <c r="G160" s="9"/>
      <c r="H160" s="21">
        <f>VLOOKUP(A160,[2]TDSheet!$A$1:$H$65536,8,0)</f>
        <v>0</v>
      </c>
      <c r="I160" s="2">
        <f>VLOOKUP(A160,[2]TDSheet!$A$1:$I$65536,9,0)</f>
        <v>0</v>
      </c>
      <c r="J160" s="2">
        <f>VLOOKUP(A160,[3]Донецк!$A$1:$E$65536,4,0)</f>
        <v>3.9</v>
      </c>
      <c r="K160" s="2">
        <f t="shared" si="25"/>
        <v>-3.9</v>
      </c>
      <c r="L160" s="2">
        <f t="shared" si="26"/>
        <v>0</v>
      </c>
      <c r="P160" s="2">
        <f t="shared" si="27"/>
        <v>0</v>
      </c>
      <c r="Q160" s="22"/>
      <c r="R160" s="39">
        <f t="shared" si="28"/>
        <v>0</v>
      </c>
      <c r="S160" s="52">
        <f t="shared" si="29"/>
        <v>0</v>
      </c>
      <c r="T160" s="22"/>
      <c r="U160" s="53"/>
      <c r="V160" s="43"/>
      <c r="X160" s="2" t="e">
        <f t="shared" si="30"/>
        <v>#DIV/0!</v>
      </c>
      <c r="Y160" s="2" t="e">
        <f t="shared" si="31"/>
        <v>#DIV/0!</v>
      </c>
      <c r="Z160" s="2">
        <f>VLOOKUP(A160,[2]TDSheet!$A$1:$Y$65536,25,0)</f>
        <v>6.3593999999999999</v>
      </c>
      <c r="AA160" s="2">
        <f>VLOOKUP(A160,[2]TDSheet!$A$1:$Z$65536,26,0)</f>
        <v>19.354199999999999</v>
      </c>
      <c r="AB160" s="2">
        <f>VLOOKUP(A160,[2]TDSheet!$A$1:$P$65536,16,0)</f>
        <v>11.317</v>
      </c>
      <c r="AD160" s="2">
        <f t="shared" si="32"/>
        <v>0</v>
      </c>
      <c r="AE160" s="2">
        <f t="shared" si="33"/>
        <v>0</v>
      </c>
      <c r="AF160" s="2">
        <f t="shared" si="34"/>
        <v>0</v>
      </c>
    </row>
    <row r="161" spans="1:32" ht="11.45" customHeight="1" x14ac:dyDescent="0.2">
      <c r="A161" s="36" t="s">
        <v>192</v>
      </c>
      <c r="H161" s="21">
        <v>0.11</v>
      </c>
      <c r="S161" s="52"/>
      <c r="T161" s="22"/>
      <c r="U161" s="53"/>
      <c r="AC161" s="37" t="s">
        <v>191</v>
      </c>
      <c r="AD161" s="2">
        <f t="shared" si="32"/>
        <v>0</v>
      </c>
      <c r="AE161" s="2">
        <f t="shared" si="33"/>
        <v>0</v>
      </c>
      <c r="AF161" s="2">
        <v>33</v>
      </c>
    </row>
    <row r="162" spans="1:32" ht="11.45" customHeight="1" thickBot="1" x14ac:dyDescent="0.25">
      <c r="A162" s="36" t="s">
        <v>193</v>
      </c>
      <c r="H162" s="21">
        <v>0.13</v>
      </c>
      <c r="S162" s="54"/>
      <c r="T162" s="22"/>
      <c r="U162" s="53"/>
      <c r="AC162" s="37" t="s">
        <v>191</v>
      </c>
      <c r="AD162" s="2">
        <f t="shared" si="32"/>
        <v>0</v>
      </c>
      <c r="AE162" s="2">
        <f t="shared" si="33"/>
        <v>0</v>
      </c>
      <c r="AF162" s="2">
        <v>39</v>
      </c>
    </row>
  </sheetData>
  <autoFilter ref="A3:AD162" xr:uid="{00000000-0009-0000-0000-000000000000}"/>
  <mergeCells count="2">
    <mergeCell ref="N4:O4"/>
    <mergeCell ref="S4:U4"/>
  </mergeCells>
  <phoneticPr fontId="2" type="noConversion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2023-12-06T12:13:35Z</dcterms:created>
  <dcterms:modified xsi:type="dcterms:W3CDTF">2023-12-13T11:18:46Z</dcterms:modified>
</cp:coreProperties>
</file>