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12,23 филиалы ЗПФ\"/>
    </mc:Choice>
  </mc:AlternateContent>
  <xr:revisionPtr revIDLastSave="0" documentId="13_ncr:1_{7C7F62D8-77BB-4C9A-8D4A-9E59FBFAD9E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TDSheet!$A$3:$AB$78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4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" i="1"/>
  <c r="J7" i="1"/>
  <c r="J14" i="1"/>
  <c r="J20" i="1"/>
  <c r="J22" i="1"/>
  <c r="J36" i="1"/>
  <c r="J47" i="1"/>
  <c r="J56" i="1"/>
  <c r="J57" i="1"/>
  <c r="J58" i="1"/>
  <c r="J59" i="1"/>
  <c r="J60" i="1"/>
  <c r="J62" i="1"/>
  <c r="G5" i="1"/>
  <c r="F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1" i="1"/>
  <c r="J21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6" i="1"/>
  <c r="J6" i="1" s="1"/>
  <c r="Z7" i="1"/>
  <c r="M7" i="1" s="1"/>
  <c r="T7" i="1" s="1"/>
  <c r="Z8" i="1"/>
  <c r="M8" i="1" s="1"/>
  <c r="Z9" i="1"/>
  <c r="M9" i="1" s="1"/>
  <c r="T9" i="1" s="1"/>
  <c r="Z10" i="1"/>
  <c r="M10" i="1" s="1"/>
  <c r="Z11" i="1"/>
  <c r="M11" i="1" s="1"/>
  <c r="Z12" i="1"/>
  <c r="M12" i="1" s="1"/>
  <c r="Z13" i="1"/>
  <c r="M13" i="1" s="1"/>
  <c r="Z14" i="1"/>
  <c r="M14" i="1" s="1"/>
  <c r="Z15" i="1"/>
  <c r="M15" i="1" s="1"/>
  <c r="S15" i="1" s="1"/>
  <c r="Z16" i="1"/>
  <c r="M16" i="1" s="1"/>
  <c r="Z17" i="1"/>
  <c r="M17" i="1" s="1"/>
  <c r="Z18" i="1"/>
  <c r="M18" i="1" s="1"/>
  <c r="Z19" i="1"/>
  <c r="M19" i="1" s="1"/>
  <c r="Z20" i="1"/>
  <c r="M20" i="1" s="1"/>
  <c r="Z21" i="1"/>
  <c r="M21" i="1" s="1"/>
  <c r="Z22" i="1"/>
  <c r="M22" i="1" s="1"/>
  <c r="Z23" i="1"/>
  <c r="M23" i="1" s="1"/>
  <c r="S23" i="1" s="1"/>
  <c r="Z24" i="1"/>
  <c r="M24" i="1" s="1"/>
  <c r="Z25" i="1"/>
  <c r="M25" i="1" s="1"/>
  <c r="S25" i="1" s="1"/>
  <c r="Z26" i="1"/>
  <c r="M26" i="1" s="1"/>
  <c r="Z27" i="1"/>
  <c r="M27" i="1" s="1"/>
  <c r="S27" i="1" s="1"/>
  <c r="Z28" i="1"/>
  <c r="M28" i="1" s="1"/>
  <c r="Z29" i="1"/>
  <c r="M29" i="1" s="1"/>
  <c r="Z30" i="1"/>
  <c r="M30" i="1" s="1"/>
  <c r="Z31" i="1"/>
  <c r="M31" i="1" s="1"/>
  <c r="P31" i="1" s="1"/>
  <c r="Z32" i="1"/>
  <c r="M32" i="1" s="1"/>
  <c r="Z33" i="1"/>
  <c r="M33" i="1" s="1"/>
  <c r="Z34" i="1"/>
  <c r="M34" i="1" s="1"/>
  <c r="Z35" i="1"/>
  <c r="M35" i="1" s="1"/>
  <c r="Z36" i="1"/>
  <c r="M36" i="1" s="1"/>
  <c r="Z37" i="1"/>
  <c r="M37" i="1" s="1"/>
  <c r="P37" i="1" s="1"/>
  <c r="Z38" i="1"/>
  <c r="M38" i="1" s="1"/>
  <c r="Z39" i="1"/>
  <c r="M39" i="1" s="1"/>
  <c r="Z40" i="1"/>
  <c r="M40" i="1" s="1"/>
  <c r="Z41" i="1"/>
  <c r="M41" i="1" s="1"/>
  <c r="Z42" i="1"/>
  <c r="M42" i="1" s="1"/>
  <c r="Z43" i="1"/>
  <c r="M43" i="1" s="1"/>
  <c r="P43" i="1" s="1"/>
  <c r="Z44" i="1"/>
  <c r="M44" i="1" s="1"/>
  <c r="Z45" i="1"/>
  <c r="M45" i="1" s="1"/>
  <c r="Z46" i="1"/>
  <c r="M46" i="1" s="1"/>
  <c r="Z47" i="1"/>
  <c r="M47" i="1" s="1"/>
  <c r="Z48" i="1"/>
  <c r="M48" i="1" s="1"/>
  <c r="Z49" i="1"/>
  <c r="M49" i="1" s="1"/>
  <c r="Z50" i="1"/>
  <c r="M50" i="1" s="1"/>
  <c r="Z51" i="1"/>
  <c r="M51" i="1" s="1"/>
  <c r="Z52" i="1"/>
  <c r="M52" i="1" s="1"/>
  <c r="Z53" i="1"/>
  <c r="M53" i="1" s="1"/>
  <c r="Z54" i="1"/>
  <c r="M54" i="1" s="1"/>
  <c r="Z55" i="1"/>
  <c r="M55" i="1" s="1"/>
  <c r="P55" i="1" s="1"/>
  <c r="Z56" i="1"/>
  <c r="M56" i="1" s="1"/>
  <c r="Z57" i="1"/>
  <c r="M57" i="1" s="1"/>
  <c r="Z58" i="1"/>
  <c r="M58" i="1" s="1"/>
  <c r="Z59" i="1"/>
  <c r="M59" i="1" s="1"/>
  <c r="Z60" i="1"/>
  <c r="M60" i="1" s="1"/>
  <c r="Z61" i="1"/>
  <c r="M61" i="1" s="1"/>
  <c r="Z62" i="1"/>
  <c r="M62" i="1" s="1"/>
  <c r="Z63" i="1"/>
  <c r="M63" i="1" s="1"/>
  <c r="Z64" i="1"/>
  <c r="M64" i="1" s="1"/>
  <c r="Z65" i="1"/>
  <c r="M65" i="1" s="1"/>
  <c r="Z66" i="1"/>
  <c r="M66" i="1" s="1"/>
  <c r="Z67" i="1"/>
  <c r="M67" i="1" s="1"/>
  <c r="P67" i="1" s="1"/>
  <c r="Z68" i="1"/>
  <c r="M68" i="1" s="1"/>
  <c r="Z69" i="1"/>
  <c r="M69" i="1" s="1"/>
  <c r="Z70" i="1"/>
  <c r="M70" i="1" s="1"/>
  <c r="Z71" i="1"/>
  <c r="M71" i="1" s="1"/>
  <c r="Z72" i="1"/>
  <c r="M72" i="1" s="1"/>
  <c r="Z73" i="1"/>
  <c r="M73" i="1" s="1"/>
  <c r="Z75" i="1"/>
  <c r="M75" i="1" s="1"/>
  <c r="P75" i="1" s="1"/>
  <c r="Z76" i="1"/>
  <c r="M76" i="1" s="1"/>
  <c r="Z77" i="1"/>
  <c r="M77" i="1" s="1"/>
  <c r="Z78" i="1"/>
  <c r="M78" i="1" s="1"/>
  <c r="Z6" i="1"/>
  <c r="M6" i="1" s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5" i="1"/>
  <c r="V75" i="1"/>
  <c r="W75" i="1"/>
  <c r="U76" i="1"/>
  <c r="V76" i="1"/>
  <c r="W76" i="1"/>
  <c r="U77" i="1"/>
  <c r="V77" i="1"/>
  <c r="W77" i="1"/>
  <c r="U78" i="1"/>
  <c r="V78" i="1"/>
  <c r="W78" i="1"/>
  <c r="W6" i="1"/>
  <c r="V6" i="1"/>
  <c r="U6" i="1"/>
  <c r="P10" i="1" l="1"/>
  <c r="P72" i="1"/>
  <c r="P70" i="1"/>
  <c r="P68" i="1"/>
  <c r="P66" i="1"/>
  <c r="P52" i="1"/>
  <c r="P34" i="1"/>
  <c r="P28" i="1"/>
  <c r="S28" i="1" s="1"/>
  <c r="P76" i="1"/>
  <c r="S26" i="1"/>
  <c r="S22" i="1"/>
  <c r="S18" i="1"/>
  <c r="S14" i="1"/>
  <c r="P73" i="1"/>
  <c r="P71" i="1"/>
  <c r="P41" i="1"/>
  <c r="P29" i="1"/>
  <c r="P21" i="1"/>
  <c r="S21" i="1" s="1"/>
  <c r="P13" i="1"/>
  <c r="P19" i="1"/>
  <c r="S17" i="1"/>
  <c r="S11" i="1"/>
  <c r="S74" i="1"/>
  <c r="S76" i="1"/>
  <c r="T76" i="1"/>
  <c r="S71" i="1"/>
  <c r="T71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T41" i="1"/>
  <c r="S39" i="1"/>
  <c r="T39" i="1"/>
  <c r="S37" i="1"/>
  <c r="T37" i="1"/>
  <c r="S35" i="1"/>
  <c r="T35" i="1"/>
  <c r="S33" i="1"/>
  <c r="T33" i="1"/>
  <c r="S31" i="1"/>
  <c r="T31" i="1"/>
  <c r="T29" i="1"/>
  <c r="S78" i="1"/>
  <c r="T78" i="1"/>
  <c r="S75" i="1"/>
  <c r="T75" i="1"/>
  <c r="T73" i="1"/>
  <c r="S69" i="1"/>
  <c r="T69" i="1"/>
  <c r="S67" i="1"/>
  <c r="T67" i="1"/>
  <c r="T6" i="1"/>
  <c r="S6" i="1"/>
  <c r="S77" i="1"/>
  <c r="T77" i="1"/>
  <c r="T72" i="1"/>
  <c r="T70" i="1"/>
  <c r="T68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T34" i="1"/>
  <c r="S32" i="1"/>
  <c r="T32" i="1"/>
  <c r="S30" i="1"/>
  <c r="T30" i="1"/>
  <c r="T28" i="1"/>
  <c r="S24" i="1"/>
  <c r="T24" i="1"/>
  <c r="S20" i="1"/>
  <c r="T20" i="1"/>
  <c r="S16" i="1"/>
  <c r="T16" i="1"/>
  <c r="S12" i="1"/>
  <c r="T12" i="1"/>
  <c r="T8" i="1"/>
  <c r="S8" i="1"/>
  <c r="T74" i="1"/>
  <c r="T26" i="1"/>
  <c r="T22" i="1"/>
  <c r="T18" i="1"/>
  <c r="T14" i="1"/>
  <c r="T10" i="1"/>
  <c r="P9" i="1"/>
  <c r="T27" i="1"/>
  <c r="T25" i="1"/>
  <c r="T23" i="1"/>
  <c r="T21" i="1"/>
  <c r="T19" i="1"/>
  <c r="T17" i="1"/>
  <c r="T15" i="1"/>
  <c r="T13" i="1"/>
  <c r="T11" i="1"/>
  <c r="S7" i="1"/>
  <c r="S9" i="1" l="1"/>
  <c r="S19" i="1"/>
  <c r="S34" i="1"/>
  <c r="S66" i="1"/>
  <c r="S70" i="1"/>
  <c r="S29" i="1"/>
  <c r="S13" i="1"/>
  <c r="S10" i="1"/>
  <c r="S41" i="1"/>
  <c r="S73" i="1"/>
  <c r="S52" i="1"/>
  <c r="S68" i="1"/>
  <c r="S72" i="1"/>
  <c r="H7" i="1" l="1"/>
  <c r="Y7" i="1" s="1"/>
  <c r="H8" i="1"/>
  <c r="Y8" i="1" s="1"/>
  <c r="H9" i="1"/>
  <c r="Y9" i="1" s="1"/>
  <c r="H10" i="1"/>
  <c r="Y10" i="1" s="1"/>
  <c r="H11" i="1"/>
  <c r="Y11" i="1" s="1"/>
  <c r="H12" i="1"/>
  <c r="Y12" i="1" s="1"/>
  <c r="H13" i="1"/>
  <c r="Y13" i="1" s="1"/>
  <c r="H14" i="1"/>
  <c r="Y14" i="1" s="1"/>
  <c r="H15" i="1"/>
  <c r="Y15" i="1" s="1"/>
  <c r="H16" i="1"/>
  <c r="Y16" i="1" s="1"/>
  <c r="H17" i="1"/>
  <c r="Y17" i="1" s="1"/>
  <c r="H18" i="1"/>
  <c r="Y18" i="1" s="1"/>
  <c r="H19" i="1"/>
  <c r="Y19" i="1" s="1"/>
  <c r="H20" i="1"/>
  <c r="Y20" i="1" s="1"/>
  <c r="H21" i="1"/>
  <c r="Y21" i="1" s="1"/>
  <c r="H22" i="1"/>
  <c r="Y22" i="1" s="1"/>
  <c r="H23" i="1"/>
  <c r="Y23" i="1" s="1"/>
  <c r="H24" i="1"/>
  <c r="Y24" i="1" s="1"/>
  <c r="H25" i="1"/>
  <c r="Y25" i="1" s="1"/>
  <c r="H26" i="1"/>
  <c r="Y26" i="1" s="1"/>
  <c r="H27" i="1"/>
  <c r="Y27" i="1" s="1"/>
  <c r="H28" i="1"/>
  <c r="Y28" i="1" s="1"/>
  <c r="H29" i="1"/>
  <c r="Y29" i="1" s="1"/>
  <c r="H30" i="1"/>
  <c r="Y30" i="1" s="1"/>
  <c r="H31" i="1"/>
  <c r="Y31" i="1" s="1"/>
  <c r="H32" i="1"/>
  <c r="Y32" i="1" s="1"/>
  <c r="H33" i="1"/>
  <c r="Y33" i="1" s="1"/>
  <c r="H34" i="1"/>
  <c r="Y34" i="1" s="1"/>
  <c r="H35" i="1"/>
  <c r="Y35" i="1" s="1"/>
  <c r="H36" i="1"/>
  <c r="Y36" i="1" s="1"/>
  <c r="H37" i="1"/>
  <c r="Y37" i="1" s="1"/>
  <c r="H38" i="1"/>
  <c r="Y38" i="1" s="1"/>
  <c r="H39" i="1"/>
  <c r="Y39" i="1" s="1"/>
  <c r="H40" i="1"/>
  <c r="Y40" i="1" s="1"/>
  <c r="H41" i="1"/>
  <c r="Y41" i="1" s="1"/>
  <c r="H42" i="1"/>
  <c r="Y42" i="1" s="1"/>
  <c r="H43" i="1"/>
  <c r="Y43" i="1" s="1"/>
  <c r="H44" i="1"/>
  <c r="Y44" i="1" s="1"/>
  <c r="H45" i="1"/>
  <c r="Y45" i="1" s="1"/>
  <c r="H46" i="1"/>
  <c r="Y46" i="1" s="1"/>
  <c r="H47" i="1"/>
  <c r="Y47" i="1" s="1"/>
  <c r="H48" i="1"/>
  <c r="Y48" i="1" s="1"/>
  <c r="H49" i="1"/>
  <c r="Y49" i="1" s="1"/>
  <c r="H50" i="1"/>
  <c r="Y50" i="1" s="1"/>
  <c r="H51" i="1"/>
  <c r="Y51" i="1" s="1"/>
  <c r="H52" i="1"/>
  <c r="Y52" i="1" s="1"/>
  <c r="H53" i="1"/>
  <c r="Y53" i="1" s="1"/>
  <c r="H54" i="1"/>
  <c r="Y54" i="1" s="1"/>
  <c r="H55" i="1"/>
  <c r="Y55" i="1" s="1"/>
  <c r="H56" i="1"/>
  <c r="Y56" i="1" s="1"/>
  <c r="H57" i="1"/>
  <c r="Y57" i="1" s="1"/>
  <c r="H58" i="1"/>
  <c r="Y58" i="1" s="1"/>
  <c r="H59" i="1"/>
  <c r="Y59" i="1" s="1"/>
  <c r="H60" i="1"/>
  <c r="Y60" i="1" s="1"/>
  <c r="H61" i="1"/>
  <c r="Y61" i="1" s="1"/>
  <c r="H62" i="1"/>
  <c r="Y62" i="1" s="1"/>
  <c r="H63" i="1"/>
  <c r="Y63" i="1" s="1"/>
  <c r="H64" i="1"/>
  <c r="Y64" i="1" s="1"/>
  <c r="H65" i="1"/>
  <c r="Y65" i="1" s="1"/>
  <c r="H66" i="1"/>
  <c r="Y66" i="1" s="1"/>
  <c r="H67" i="1"/>
  <c r="Y67" i="1" s="1"/>
  <c r="H68" i="1"/>
  <c r="Y68" i="1" s="1"/>
  <c r="H69" i="1"/>
  <c r="Y69" i="1" s="1"/>
  <c r="H70" i="1"/>
  <c r="Y70" i="1" s="1"/>
  <c r="H71" i="1"/>
  <c r="Y71" i="1" s="1"/>
  <c r="H72" i="1"/>
  <c r="Y72" i="1" s="1"/>
  <c r="H73" i="1"/>
  <c r="Y73" i="1" s="1"/>
  <c r="H75" i="1"/>
  <c r="Y75" i="1" s="1"/>
  <c r="H76" i="1"/>
  <c r="Y76" i="1" s="1"/>
  <c r="H77" i="1"/>
  <c r="Y77" i="1" s="1"/>
  <c r="H78" i="1"/>
  <c r="Y78" i="1" s="1"/>
  <c r="H6" i="1"/>
  <c r="Y6" i="1" s="1"/>
  <c r="AB5" i="1"/>
  <c r="AA5" i="1"/>
  <c r="W5" i="1"/>
  <c r="V5" i="1"/>
  <c r="U5" i="1"/>
  <c r="Q5" i="1"/>
  <c r="P5" i="1"/>
  <c r="O5" i="1"/>
  <c r="N5" i="1"/>
  <c r="M5" i="1"/>
  <c r="L5" i="1"/>
  <c r="K5" i="1"/>
  <c r="J5" i="1"/>
  <c r="I5" i="1"/>
  <c r="Y5" i="1" l="1"/>
  <c r="C10" i="1"/>
  <c r="C11" i="1"/>
  <c r="C28" i="1"/>
  <c r="C37" i="1"/>
  <c r="C41" i="1"/>
  <c r="C44" i="1"/>
  <c r="C50" i="1"/>
  <c r="C52" i="1"/>
  <c r="C72" i="1"/>
  <c r="C73" i="1"/>
</calcChain>
</file>

<file path=xl/sharedStrings.xml><?xml version="1.0" encoding="utf-8"?>
<sst xmlns="http://schemas.openxmlformats.org/spreadsheetml/2006/main" count="182" uniqueCount="106">
  <si>
    <t>Период: 30.11.2023 - 07.12.2023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</si>
  <si>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</si>
  <si>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</si>
  <si>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</si>
  <si>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</si>
  <si>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</si>
  <si>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</si>
  <si>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</si>
  <si>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</si>
  <si>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</si>
  <si>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</si>
  <si>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Вареники замороженные постные Благолепные с картофелем и грибами классическая форма, ВЕС,  ПОКОМ</t>
  </si>
  <si>
    <t>кг</t>
  </si>
  <si>
    <t>Вареники замороженные постные Благолепные с картофелем и луком классическая форма, ВЕС,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</si>
  <si>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</si>
  <si>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</si>
  <si>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</si>
  <si>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</si>
  <si>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</si>
  <si>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</si>
  <si>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Жар-ладушки с мясом ТМ Зареченские ТС Зареченские продукты.  Поком</t>
  </si>
  <si>
    <t>Жар-ладушки с мясом, картофелем и грибами вес ТМ Зареченские ТС Зареченские продукты</t>
  </si>
  <si>
    <t>Жар-ладушки с яблоком и грушей. Изделия хлебобулочные жареные с начинкой зам  ПОКОМ</t>
  </si>
  <si>
    <t>Жар-мени вес "Мясная галерея"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</si>
  <si>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</si>
  <si>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</si>
  <si>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</si>
  <si>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</si>
  <si>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</si>
  <si>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</si>
  <si>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</si>
  <si>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</si>
  <si>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</si>
  <si>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</si>
  <si>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</si>
  <si>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</si>
  <si>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</si>
  <si>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</si>
  <si>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</si>
  <si>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</si>
  <si>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</si>
  <si>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</si>
  <si>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</si>
  <si>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</si>
  <si>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</si>
  <si>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</si>
  <si>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</si>
  <si>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</si>
  <si>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</si>
  <si>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</si>
  <si>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рубл. в тесте из мяса кур. вареные сфера "Мясная галерея" ВЕС</t>
  </si>
  <si>
    <t>Пельмени Вл.Стандарт с говядиной и свининой шт. 0,8 кг ТМ Владимирский стандарт   ПОКОМ</t>
  </si>
  <si>
    <t>Пельмени Зареченские сфера 5 кг.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</si>
  <si>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</si>
  <si>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</si>
  <si>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</si>
  <si>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</si>
  <si>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</si>
  <si>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</si>
  <si>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</si>
  <si>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</si>
  <si>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</si>
  <si>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</si>
  <si>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</si>
  <si>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</si>
  <si>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Пельмени Умелый повар равиоли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</si>
  <si>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</si>
  <si>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</si>
  <si>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</si>
  <si>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Хинкали Классические рубленые из мяса птицы вес ЗАО "Мясная галерея"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</si>
  <si>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</si>
  <si>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</si>
  <si>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</si>
  <si>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</si>
  <si>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</si>
  <si>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</si>
  <si>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</si>
  <si>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</si>
  <si>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</si>
  <si>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</si>
  <si>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</si>
  <si>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АКЦИИ</t>
  </si>
  <si>
    <t>Жар-ладушки с клубникой и вишней. Жареные с начинкой.ВЕС  ПОКОМ</t>
  </si>
  <si>
    <t>Мини-сосиски в тесте "Фрайпики" 3,7кг ВЕС, ТМ Зареченские 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</si>
  <si>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</si>
  <si>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</si>
  <si>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</si>
  <si>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</si>
  <si>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</si>
  <si>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</si>
  <si>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</si>
  <si>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</si>
  <si>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</si>
  <si>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</si>
  <si>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16,11</t>
  </si>
  <si>
    <t>ср 23,11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</si>
  <si>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</si>
  <si>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</si>
  <si>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</si>
  <si>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</si>
  <si>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</si>
  <si>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</si>
  <si>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</si>
  <si>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</si>
  <si>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30,11</t>
  </si>
  <si>
    <t>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</si>
</sst>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2" fillId="2" borderId="4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3" borderId="0" xfId="0" applyNumberFormat="1" applyFont="1" applyFill="1"/>
    <xf numFmtId="164" fontId="4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5" borderId="6" xfId="0" applyNumberFormat="1" applyFont="1" applyFill="1" applyBorder="1" applyAlignment="1">
      <alignment horizontal="right" vertical="top"/>
    </xf>
    <xf numFmtId="164" fontId="5" fillId="5" borderId="0" xfId="0" applyNumberFormat="1" applyFont="1" applyFill="1" applyAlignment="1">
      <alignment horizontal="right" vertical="top"/>
    </xf>
    <xf numFmtId="165" fontId="5" fillId="5" borderId="6" xfId="0" applyNumberFormat="1" applyFon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4" fontId="0" fillId="3" borderId="7" xfId="0" applyNumberFormat="1" applyFill="1" applyBorder="1" applyAlignment="1"/>
    <xf numFmtId="164" fontId="3" fillId="3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12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30,11,23%20&#1047;&#1055;&#1060;/&#1076;&#1074;%2030,11,23%20&#1076;&#1085;&#1088;&#1089;&#1095;%20&#1079;&#1087;&#1092;%20&#1086;&#1090;%20&#1092;&#1080;&#1083;&#1080;&#1072;&#1083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01,12,23-07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C4" t="str">
            <v>АКЦИИ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Дек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Дек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</row>
        <row r="15">
          <cell r="A15" t="str">
            <v>Круггетсы сочные Хорека Весовые Пакет 3 кг Горячая штучка  Поком</v>
          </cell>
          <cell r="B15" t="str">
            <v>кг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</row>
        <row r="19">
          <cell r="A19" t="str">
            <v>Наггетсы Нагетосы Сочная курочка в хруст панир со сметаной и зеленью ТМ Горячая штучка 0,25 ПОКОМ</v>
          </cell>
          <cell r="B19" t="str">
            <v>шт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Дек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</row>
        <row r="22">
          <cell r="A22" t="str">
            <v>Наггетсы хрустящие п/ф ВЕС ПОКОМ</v>
          </cell>
          <cell r="B22" t="str">
            <v>кг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</row>
        <row r="24">
          <cell r="A24" t="str">
            <v>Пельмени Grandmeni со сливочным маслом Горячая штучка 0,75 кг ПОКОМ</v>
          </cell>
          <cell r="B24" t="str">
            <v>шт</v>
          </cell>
        </row>
        <row r="25">
          <cell r="A25" t="str">
            <v>Пельмени Бигбули с мясом, Горячая штучка 0,9кг  ПОКОМ</v>
          </cell>
          <cell r="B25" t="str">
            <v>шт</v>
          </cell>
          <cell r="C25" t="str">
            <v>Дек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Дек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Дек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Дек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Дек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</row>
        <row r="35">
          <cell r="A35" t="str">
            <v>Пельмени Со свининой и говядиной ТМ Особый рецепт Любимая ложка 1,0 кг  ПОКОМ</v>
          </cell>
          <cell r="B35" t="str">
            <v>шт</v>
          </cell>
        </row>
        <row r="36">
          <cell r="A36" t="str">
            <v>Сосиски Оригинальные заморож. ТМ Стародворье в вак 0,33 кг  Поком</v>
          </cell>
          <cell r="B36" t="str">
            <v>шт</v>
          </cell>
        </row>
        <row r="37">
          <cell r="A37" t="str">
            <v>Фрай-пицца с ветчиной и грибами ТМ Зареченские ТС Зареченские продукты.  Поком</v>
          </cell>
          <cell r="B37" t="str">
            <v>кг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</row>
        <row r="39">
          <cell r="A39" t="str">
            <v>Хрустящие крылышки ТМ Зареченские ТС Зареченские продукты.   Поком</v>
          </cell>
          <cell r="B39" t="str">
            <v>кг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</row>
        <row r="43">
          <cell r="A43" t="str">
            <v>Чебупели с мясом Базовый ассортимент Фикс.вес 0,48 Лоток Горячая штучка ХХЛ  Поком</v>
          </cell>
          <cell r="B43" t="str">
            <v>шт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Дек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Дек</v>
          </cell>
        </row>
        <row r="46">
          <cell r="A46" t="str">
            <v>Чебуреки сочные ТМ Зареченские ТС Зареченские продукты.  Поком</v>
          </cell>
          <cell r="B46" t="str">
            <v>кг</v>
          </cell>
        </row>
        <row r="47">
          <cell r="A47" t="str">
            <v>БОНУС_Готовые чебупели сочные с мясом ТМ Горячая штучка  0,3кг зам  ПОКОМ</v>
          </cell>
          <cell r="B47" t="str">
            <v>шт</v>
          </cell>
        </row>
        <row r="48">
          <cell r="A48" t="str">
            <v>БОНУС_Пельмени Бульмени со сливочным маслом Горячая штучка 0,9 кг  ПОКОМ</v>
          </cell>
          <cell r="B48" t="str">
            <v>шт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23.11.2023 - 30.11.2023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кон ост</v>
          </cell>
          <cell r="T3" t="str">
            <v>ост без заказа</v>
          </cell>
          <cell r="U3" t="str">
            <v>ср 09,11</v>
          </cell>
          <cell r="V3" t="str">
            <v>ср 16,11</v>
          </cell>
          <cell r="W3" t="str">
            <v>ср 23,11</v>
          </cell>
          <cell r="X3" t="str">
            <v>коментарий</v>
          </cell>
          <cell r="Y3" t="str">
            <v>вес</v>
          </cell>
          <cell r="AA3" t="str">
            <v>заказ кор.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в дороге</v>
          </cell>
          <cell r="Q4" t="str">
            <v>от филиала</v>
          </cell>
          <cell r="R4" t="str">
            <v>комментарий филиала</v>
          </cell>
        </row>
        <row r="5">
          <cell r="F5">
            <v>3631.9</v>
          </cell>
          <cell r="G5">
            <v>8226.7000000000007</v>
          </cell>
          <cell r="I5">
            <v>3568.7</v>
          </cell>
          <cell r="J5">
            <v>63.199999999999989</v>
          </cell>
          <cell r="K5">
            <v>0</v>
          </cell>
          <cell r="L5">
            <v>0</v>
          </cell>
          <cell r="M5">
            <v>2807.3</v>
          </cell>
          <cell r="N5">
            <v>0</v>
          </cell>
          <cell r="O5">
            <v>726.38</v>
          </cell>
          <cell r="P5">
            <v>2671</v>
          </cell>
          <cell r="Q5">
            <v>2243</v>
          </cell>
          <cell r="U5">
            <v>644.81999999999994</v>
          </cell>
          <cell r="V5">
            <v>708.93999999999994</v>
          </cell>
          <cell r="W5">
            <v>590.86000000000013</v>
          </cell>
          <cell r="Y5">
            <v>1656.4</v>
          </cell>
          <cell r="Z5" t="str">
            <v>крат кор</v>
          </cell>
          <cell r="AA5">
            <v>363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E6">
            <v>10</v>
          </cell>
          <cell r="G6">
            <v>10</v>
          </cell>
          <cell r="H6">
            <v>0</v>
          </cell>
          <cell r="J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E7">
            <v>30</v>
          </cell>
          <cell r="G7">
            <v>30</v>
          </cell>
          <cell r="H7">
            <v>0</v>
          </cell>
          <cell r="J7">
            <v>0</v>
          </cell>
          <cell r="O7">
            <v>0</v>
          </cell>
          <cell r="S7" t="e">
            <v>#DIV/0!</v>
          </cell>
          <cell r="T7" t="e">
            <v>#DIV/0!</v>
          </cell>
          <cell r="U7">
            <v>0</v>
          </cell>
          <cell r="V7">
            <v>0</v>
          </cell>
          <cell r="W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D8">
            <v>336</v>
          </cell>
          <cell r="E8">
            <v>12</v>
          </cell>
          <cell r="F8">
            <v>4</v>
          </cell>
          <cell r="G8">
            <v>8</v>
          </cell>
          <cell r="H8">
            <v>0</v>
          </cell>
          <cell r="I8">
            <v>1</v>
          </cell>
          <cell r="J8">
            <v>3</v>
          </cell>
          <cell r="M8">
            <v>0</v>
          </cell>
          <cell r="O8">
            <v>0.8</v>
          </cell>
          <cell r="S8">
            <v>10</v>
          </cell>
          <cell r="T8">
            <v>10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D9">
            <v>522</v>
          </cell>
          <cell r="E9">
            <v>107</v>
          </cell>
          <cell r="F9">
            <v>52</v>
          </cell>
          <cell r="G9">
            <v>66</v>
          </cell>
          <cell r="H9">
            <v>0.3</v>
          </cell>
          <cell r="I9">
            <v>53</v>
          </cell>
          <cell r="J9">
            <v>-1</v>
          </cell>
          <cell r="M9">
            <v>72</v>
          </cell>
          <cell r="O9">
            <v>10.4</v>
          </cell>
          <cell r="P9">
            <v>20</v>
          </cell>
          <cell r="Q9">
            <v>8</v>
          </cell>
          <cell r="S9">
            <v>15.192307692307692</v>
          </cell>
          <cell r="T9">
            <v>13.269230769230768</v>
          </cell>
          <cell r="U9">
            <v>9.6</v>
          </cell>
          <cell r="V9">
            <v>12.8</v>
          </cell>
          <cell r="W9">
            <v>13.2</v>
          </cell>
          <cell r="Y9">
            <v>6</v>
          </cell>
          <cell r="Z9">
            <v>12</v>
          </cell>
          <cell r="AA9">
            <v>2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 t="str">
            <v>Нояб</v>
          </cell>
          <cell r="D10">
            <v>742</v>
          </cell>
          <cell r="E10">
            <v>159</v>
          </cell>
          <cell r="F10">
            <v>37</v>
          </cell>
          <cell r="G10">
            <v>120</v>
          </cell>
          <cell r="H10">
            <v>0.3</v>
          </cell>
          <cell r="I10">
            <v>41</v>
          </cell>
          <cell r="J10">
            <v>-4</v>
          </cell>
          <cell r="M10">
            <v>48</v>
          </cell>
          <cell r="O10">
            <v>7.4</v>
          </cell>
          <cell r="S10">
            <v>22.702702702702702</v>
          </cell>
          <cell r="T10">
            <v>22.702702702702702</v>
          </cell>
          <cell r="U10">
            <v>8.4</v>
          </cell>
          <cell r="V10">
            <v>14.4</v>
          </cell>
          <cell r="W10">
            <v>11.2</v>
          </cell>
          <cell r="Y10">
            <v>0</v>
          </cell>
          <cell r="Z10">
            <v>12</v>
          </cell>
          <cell r="AA10">
            <v>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D11">
            <v>624</v>
          </cell>
          <cell r="H11">
            <v>0</v>
          </cell>
          <cell r="J11">
            <v>0</v>
          </cell>
          <cell r="M11">
            <v>0</v>
          </cell>
          <cell r="O11">
            <v>0</v>
          </cell>
          <cell r="S11" t="e">
            <v>#DIV/0!</v>
          </cell>
          <cell r="T11" t="e">
            <v>#DIV/0!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 t="str">
            <v>Нояб</v>
          </cell>
          <cell r="D12">
            <v>20</v>
          </cell>
          <cell r="E12">
            <v>235</v>
          </cell>
          <cell r="F12">
            <v>123</v>
          </cell>
          <cell r="G12">
            <v>97</v>
          </cell>
          <cell r="H12">
            <v>0.3</v>
          </cell>
          <cell r="I12">
            <v>83</v>
          </cell>
          <cell r="J12">
            <v>40</v>
          </cell>
          <cell r="M12">
            <v>96</v>
          </cell>
          <cell r="O12">
            <v>24.6</v>
          </cell>
          <cell r="P12">
            <v>170</v>
          </cell>
          <cell r="Q12">
            <v>151</v>
          </cell>
          <cell r="S12">
            <v>14.75609756097561</v>
          </cell>
          <cell r="T12">
            <v>7.8455284552845521</v>
          </cell>
          <cell r="U12">
            <v>11</v>
          </cell>
          <cell r="V12">
            <v>13.4</v>
          </cell>
          <cell r="W12">
            <v>5.4</v>
          </cell>
          <cell r="Y12">
            <v>51</v>
          </cell>
          <cell r="Z12">
            <v>12</v>
          </cell>
          <cell r="AA12">
            <v>15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D13">
            <v>1601</v>
          </cell>
          <cell r="E13">
            <v>72</v>
          </cell>
          <cell r="F13">
            <v>40</v>
          </cell>
          <cell r="G13">
            <v>425</v>
          </cell>
          <cell r="H13">
            <v>0.09</v>
          </cell>
          <cell r="I13">
            <v>40</v>
          </cell>
          <cell r="J13">
            <v>0</v>
          </cell>
          <cell r="M13">
            <v>0</v>
          </cell>
          <cell r="O13">
            <v>8</v>
          </cell>
          <cell r="S13">
            <v>53.125</v>
          </cell>
          <cell r="T13">
            <v>53.125</v>
          </cell>
          <cell r="U13">
            <v>6</v>
          </cell>
          <cell r="V13">
            <v>9.4</v>
          </cell>
          <cell r="W13">
            <v>7.4</v>
          </cell>
          <cell r="Y13">
            <v>0</v>
          </cell>
          <cell r="Z13">
            <v>24</v>
          </cell>
          <cell r="AA13">
            <v>0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D14">
            <v>880</v>
          </cell>
          <cell r="H14">
            <v>0</v>
          </cell>
          <cell r="J14">
            <v>0</v>
          </cell>
          <cell r="M14">
            <v>0</v>
          </cell>
          <cell r="O14">
            <v>0</v>
          </cell>
          <cell r="S14" t="e">
            <v>#DIV/0!</v>
          </cell>
          <cell r="T14" t="e">
            <v>#DIV/0!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D15">
            <v>3</v>
          </cell>
          <cell r="E15">
            <v>72</v>
          </cell>
          <cell r="F15">
            <v>18</v>
          </cell>
          <cell r="G15">
            <v>57</v>
          </cell>
          <cell r="H15">
            <v>1</v>
          </cell>
          <cell r="I15">
            <v>18</v>
          </cell>
          <cell r="J15">
            <v>0</v>
          </cell>
          <cell r="M15">
            <v>60</v>
          </cell>
          <cell r="O15">
            <v>3.6</v>
          </cell>
          <cell r="S15">
            <v>32.5</v>
          </cell>
          <cell r="T15">
            <v>32.5</v>
          </cell>
          <cell r="U15">
            <v>3.6</v>
          </cell>
          <cell r="V15">
            <v>17.399999999999999</v>
          </cell>
          <cell r="W15">
            <v>3.6</v>
          </cell>
          <cell r="Y15">
            <v>0</v>
          </cell>
          <cell r="Z15">
            <v>3</v>
          </cell>
          <cell r="AA15">
            <v>0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H16">
            <v>1</v>
          </cell>
          <cell r="J16">
            <v>0</v>
          </cell>
          <cell r="M16">
            <v>70.3</v>
          </cell>
          <cell r="O16">
            <v>0</v>
          </cell>
          <cell r="S16" t="e">
            <v>#DIV/0!</v>
          </cell>
          <cell r="T16" t="e">
            <v>#DIV/0!</v>
          </cell>
          <cell r="U16">
            <v>4.4399999999999995</v>
          </cell>
          <cell r="V16">
            <v>0.74</v>
          </cell>
          <cell r="W16">
            <v>0</v>
          </cell>
          <cell r="Y16">
            <v>0</v>
          </cell>
          <cell r="Z16">
            <v>3.7</v>
          </cell>
          <cell r="AA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E17">
            <v>118.4</v>
          </cell>
          <cell r="F17">
            <v>74</v>
          </cell>
          <cell r="G17">
            <v>44.4</v>
          </cell>
          <cell r="H17">
            <v>0</v>
          </cell>
          <cell r="I17">
            <v>70.400000000000006</v>
          </cell>
          <cell r="J17">
            <v>3.5999999999999943</v>
          </cell>
          <cell r="O17">
            <v>14.8</v>
          </cell>
          <cell r="S17">
            <v>2.9999999999999996</v>
          </cell>
          <cell r="T17">
            <v>2.9999999999999996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 t="str">
            <v>Жар-ладушки с мясом, картофелем и грибами вес ТМ Зареченские ТС Зареченские продукты</v>
          </cell>
          <cell r="B18" t="str">
            <v>кг</v>
          </cell>
          <cell r="E18">
            <v>151.69999999999999</v>
          </cell>
          <cell r="F18">
            <v>14.8</v>
          </cell>
          <cell r="G18">
            <v>136.9</v>
          </cell>
          <cell r="H18">
            <v>0</v>
          </cell>
          <cell r="I18">
            <v>13.4</v>
          </cell>
          <cell r="J18">
            <v>1.4000000000000004</v>
          </cell>
          <cell r="O18">
            <v>2.96</v>
          </cell>
          <cell r="S18">
            <v>46.25</v>
          </cell>
          <cell r="T18">
            <v>46.25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Жар-ладушки с яблоком и грушей. Изделия хлебобулочные жареные с начинкой зам  ПОКОМ</v>
          </cell>
          <cell r="B19" t="str">
            <v>кг</v>
          </cell>
          <cell r="D19">
            <v>7.4</v>
          </cell>
          <cell r="E19">
            <v>107.3</v>
          </cell>
          <cell r="F19">
            <v>3.7</v>
          </cell>
          <cell r="G19">
            <v>107.3</v>
          </cell>
          <cell r="H19">
            <v>1</v>
          </cell>
          <cell r="I19">
            <v>3.7</v>
          </cell>
          <cell r="J19">
            <v>0</v>
          </cell>
          <cell r="M19">
            <v>40.700000000000003</v>
          </cell>
          <cell r="O19">
            <v>0.74</v>
          </cell>
          <cell r="S19">
            <v>200</v>
          </cell>
          <cell r="T19">
            <v>200</v>
          </cell>
          <cell r="U19">
            <v>0</v>
          </cell>
          <cell r="V19">
            <v>2.96</v>
          </cell>
          <cell r="W19">
            <v>2.2199999999999998</v>
          </cell>
          <cell r="Y19">
            <v>0</v>
          </cell>
          <cell r="Z19">
            <v>3.7</v>
          </cell>
          <cell r="AA19">
            <v>0</v>
          </cell>
        </row>
        <row r="20">
          <cell r="A20" t="str">
            <v>Жар-мени вес "Мясная галерея"</v>
          </cell>
          <cell r="B20" t="str">
            <v>кг</v>
          </cell>
          <cell r="E20">
            <v>99</v>
          </cell>
          <cell r="F20">
            <v>11</v>
          </cell>
          <cell r="G20">
            <v>88</v>
          </cell>
          <cell r="H20">
            <v>0</v>
          </cell>
          <cell r="I20">
            <v>8.5</v>
          </cell>
          <cell r="J20">
            <v>2.5</v>
          </cell>
          <cell r="O20">
            <v>2.2000000000000002</v>
          </cell>
          <cell r="S20">
            <v>40</v>
          </cell>
          <cell r="T20">
            <v>40</v>
          </cell>
          <cell r="U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D21">
            <v>842</v>
          </cell>
          <cell r="E21">
            <v>87</v>
          </cell>
          <cell r="F21">
            <v>67</v>
          </cell>
          <cell r="G21">
            <v>106</v>
          </cell>
          <cell r="H21">
            <v>0.25</v>
          </cell>
          <cell r="I21">
            <v>67</v>
          </cell>
          <cell r="J21">
            <v>0</v>
          </cell>
          <cell r="M21">
            <v>48</v>
          </cell>
          <cell r="O21">
            <v>13.4</v>
          </cell>
          <cell r="P21">
            <v>45</v>
          </cell>
          <cell r="Q21">
            <v>34</v>
          </cell>
          <cell r="S21">
            <v>14.850746268656716</v>
          </cell>
          <cell r="T21">
            <v>11.492537313432836</v>
          </cell>
          <cell r="U21">
            <v>9.1999999999999993</v>
          </cell>
          <cell r="V21">
            <v>17.2</v>
          </cell>
          <cell r="W21">
            <v>10.6</v>
          </cell>
          <cell r="Y21">
            <v>11.25</v>
          </cell>
          <cell r="Z21">
            <v>12</v>
          </cell>
          <cell r="AA21">
            <v>4</v>
          </cell>
        </row>
        <row r="22">
          <cell r="A22" t="str">
            <v>Круггетсы с сырным соусом ТМ Горячая штучка 3 кг зам вес ПОКОМ</v>
          </cell>
          <cell r="B22" t="str">
            <v>кг</v>
          </cell>
          <cell r="E22">
            <v>12</v>
          </cell>
          <cell r="G22">
            <v>12</v>
          </cell>
          <cell r="H22">
            <v>0</v>
          </cell>
          <cell r="J22">
            <v>0</v>
          </cell>
          <cell r="O22">
            <v>0</v>
          </cell>
          <cell r="S22" t="e">
            <v>#DIV/0!</v>
          </cell>
          <cell r="T22" t="e">
            <v>#DIV/0!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Круггетсы сочные ТМ Горячая штучка ТС Круггетсы 0,25 кг зам  ПОКОМ</v>
          </cell>
          <cell r="B23" t="str">
            <v>шт</v>
          </cell>
          <cell r="D23">
            <v>572</v>
          </cell>
          <cell r="E23">
            <v>121</v>
          </cell>
          <cell r="F23">
            <v>53</v>
          </cell>
          <cell r="G23">
            <v>145</v>
          </cell>
          <cell r="H23">
            <v>0.25</v>
          </cell>
          <cell r="I23">
            <v>54</v>
          </cell>
          <cell r="J23">
            <v>-1</v>
          </cell>
          <cell r="M23">
            <v>0</v>
          </cell>
          <cell r="O23">
            <v>10.6</v>
          </cell>
          <cell r="P23">
            <v>15</v>
          </cell>
          <cell r="Q23">
            <v>3</v>
          </cell>
          <cell r="S23">
            <v>15.09433962264151</v>
          </cell>
          <cell r="T23">
            <v>13.679245283018869</v>
          </cell>
          <cell r="U23">
            <v>8.8000000000000007</v>
          </cell>
          <cell r="V23">
            <v>12</v>
          </cell>
          <cell r="W23">
            <v>9.8000000000000007</v>
          </cell>
          <cell r="Y23">
            <v>3.75</v>
          </cell>
          <cell r="Z23">
            <v>12</v>
          </cell>
          <cell r="AA23">
            <v>2</v>
          </cell>
        </row>
        <row r="24">
          <cell r="A24" t="str">
            <v>Круггетсы сочные ТМ Горячая штучка ТС Круггетсы 3 кг. Изделия кулинарные рубленые в тесте куриные</v>
          </cell>
          <cell r="B24" t="str">
            <v>кг</v>
          </cell>
          <cell r="E24">
            <v>27</v>
          </cell>
          <cell r="G24">
            <v>27</v>
          </cell>
          <cell r="H24">
            <v>0</v>
          </cell>
          <cell r="J24">
            <v>0</v>
          </cell>
          <cell r="O24">
            <v>0</v>
          </cell>
          <cell r="S24" t="e">
            <v>#DIV/0!</v>
          </cell>
          <cell r="T24" t="e">
            <v>#DIV/0!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Мини-сосиски в тесте "Фрайпики" 1,8кг ВЕС,  ПОКОМ</v>
          </cell>
          <cell r="B25" t="str">
            <v>кг</v>
          </cell>
          <cell r="D25">
            <v>27</v>
          </cell>
          <cell r="F25">
            <v>3.6</v>
          </cell>
          <cell r="G25">
            <v>19.8</v>
          </cell>
          <cell r="H25">
            <v>0</v>
          </cell>
          <cell r="I25">
            <v>3.6</v>
          </cell>
          <cell r="J25">
            <v>0</v>
          </cell>
          <cell r="M25">
            <v>0</v>
          </cell>
          <cell r="O25">
            <v>0.72</v>
          </cell>
          <cell r="S25">
            <v>27.500000000000004</v>
          </cell>
          <cell r="T25">
            <v>27.500000000000004</v>
          </cell>
          <cell r="U25">
            <v>2.88</v>
          </cell>
          <cell r="V25">
            <v>6.8400000000000007</v>
          </cell>
          <cell r="W25">
            <v>5.76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Мини-сосиски в тесте "Фрайпики" 3,7кг ВЕС,  ПОКОМ</v>
          </cell>
          <cell r="B26" t="str">
            <v>кг</v>
          </cell>
          <cell r="D26">
            <v>1112</v>
          </cell>
          <cell r="F26">
            <v>51.6</v>
          </cell>
          <cell r="G26">
            <v>17</v>
          </cell>
          <cell r="H26">
            <v>0</v>
          </cell>
          <cell r="I26">
            <v>49.9</v>
          </cell>
          <cell r="J26">
            <v>1.7000000000000028</v>
          </cell>
          <cell r="M26">
            <v>0</v>
          </cell>
          <cell r="O26">
            <v>10.32</v>
          </cell>
          <cell r="S26">
            <v>1.6472868217054264</v>
          </cell>
          <cell r="T26">
            <v>1.6472868217054264</v>
          </cell>
          <cell r="U26">
            <v>0</v>
          </cell>
          <cell r="V26">
            <v>0</v>
          </cell>
          <cell r="W26">
            <v>10.7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Мини-сосиски в тесте Фрайпики 1,8кг ВЕС ТМ Зареченские  Поком</v>
          </cell>
          <cell r="B27" t="str">
            <v>кг</v>
          </cell>
          <cell r="D27">
            <v>43.2</v>
          </cell>
          <cell r="F27">
            <v>3.6</v>
          </cell>
          <cell r="G27">
            <v>39.6</v>
          </cell>
          <cell r="H27">
            <v>1</v>
          </cell>
          <cell r="I27">
            <v>3.6</v>
          </cell>
          <cell r="J27">
            <v>0</v>
          </cell>
          <cell r="M27">
            <v>30.6</v>
          </cell>
          <cell r="O27">
            <v>0.72</v>
          </cell>
          <cell r="S27">
            <v>97.500000000000014</v>
          </cell>
          <cell r="T27">
            <v>97.500000000000014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1.8</v>
          </cell>
          <cell r="AA27">
            <v>0</v>
          </cell>
        </row>
        <row r="28">
          <cell r="A28" t="str">
            <v>Мини-сосиски в тесте "Фрайпики" 3,7кг ВЕС, ТМ Зареченские  ПОКОМ</v>
          </cell>
          <cell r="B28" t="str">
            <v>кг</v>
          </cell>
          <cell r="H28">
            <v>1</v>
          </cell>
          <cell r="J28">
            <v>0</v>
          </cell>
          <cell r="M28">
            <v>118.4</v>
          </cell>
          <cell r="O28">
            <v>0</v>
          </cell>
          <cell r="S28" t="e">
            <v>#DIV/0!</v>
          </cell>
          <cell r="T28" t="e">
            <v>#DIV/0!</v>
          </cell>
          <cell r="U28">
            <v>11.1</v>
          </cell>
          <cell r="V28">
            <v>4.32</v>
          </cell>
          <cell r="W28">
            <v>0.74</v>
          </cell>
          <cell r="Y28">
            <v>0</v>
          </cell>
          <cell r="Z28">
            <v>3.7</v>
          </cell>
          <cell r="AA28">
            <v>0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D29">
            <v>1375</v>
          </cell>
          <cell r="E29">
            <v>98</v>
          </cell>
          <cell r="F29">
            <v>69</v>
          </cell>
          <cell r="G29">
            <v>26</v>
          </cell>
          <cell r="H29">
            <v>0</v>
          </cell>
          <cell r="I29">
            <v>76</v>
          </cell>
          <cell r="J29">
            <v>-7</v>
          </cell>
          <cell r="M29">
            <v>0</v>
          </cell>
          <cell r="O29">
            <v>13.8</v>
          </cell>
          <cell r="S29">
            <v>1.8840579710144927</v>
          </cell>
          <cell r="T29">
            <v>1.8840579710144927</v>
          </cell>
          <cell r="U29">
            <v>0</v>
          </cell>
          <cell r="V29">
            <v>0</v>
          </cell>
          <cell r="W29">
            <v>10.199999999999999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Наггетсы Нагетосы Сочная курочка в хруст панир со сметаной и зеленью ТМ Горячая штучка 0,25 ПОКОМ</v>
          </cell>
          <cell r="B30" t="str">
            <v>шт</v>
          </cell>
          <cell r="D30">
            <v>846</v>
          </cell>
          <cell r="H30">
            <v>0</v>
          </cell>
          <cell r="J30">
            <v>0</v>
          </cell>
          <cell r="M30">
            <v>0</v>
          </cell>
          <cell r="O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Наггетсы Нагетосы Сочная курочка со сладкой паприкой ТМ Горячая штучка ф/в 0,25 кг  ПОКОМ</v>
          </cell>
          <cell r="B31" t="str">
            <v>шт</v>
          </cell>
          <cell r="D31">
            <v>714</v>
          </cell>
          <cell r="H31">
            <v>0</v>
          </cell>
          <cell r="J31">
            <v>0</v>
          </cell>
          <cell r="M31">
            <v>0</v>
          </cell>
          <cell r="O31">
            <v>0</v>
          </cell>
          <cell r="S31" t="e">
            <v>#DIV/0!</v>
          </cell>
          <cell r="T31" t="e">
            <v>#DIV/0!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Наггетсы Нагетосы Сочная курочка ТМ Горячая штучка 0,25 кг зам  ПОКОМ</v>
          </cell>
          <cell r="B32" t="str">
            <v>шт</v>
          </cell>
          <cell r="C32" t="str">
            <v>Нояб</v>
          </cell>
          <cell r="D32">
            <v>1366</v>
          </cell>
          <cell r="F32">
            <v>229</v>
          </cell>
          <cell r="G32">
            <v>224</v>
          </cell>
          <cell r="H32">
            <v>0.25</v>
          </cell>
          <cell r="I32">
            <v>216</v>
          </cell>
          <cell r="J32">
            <v>13</v>
          </cell>
          <cell r="M32">
            <v>48</v>
          </cell>
          <cell r="O32">
            <v>45.8</v>
          </cell>
          <cell r="P32">
            <v>410</v>
          </cell>
          <cell r="Q32">
            <v>369</v>
          </cell>
          <cell r="S32">
            <v>14.890829694323145</v>
          </cell>
          <cell r="T32">
            <v>5.9388646288209612</v>
          </cell>
          <cell r="U32">
            <v>16</v>
          </cell>
          <cell r="V32">
            <v>51</v>
          </cell>
          <cell r="W32">
            <v>37.4</v>
          </cell>
          <cell r="Y32">
            <v>102.5</v>
          </cell>
          <cell r="Z32">
            <v>6</v>
          </cell>
          <cell r="AA32">
            <v>69</v>
          </cell>
        </row>
        <row r="33">
          <cell r="A33" t="str">
            <v>Наггетсы с индейкой 0,25кг ТМ Вязанка ТС Няняггетсы Сливушки НД2 замор.  ПОКОМ</v>
          </cell>
          <cell r="B33" t="str">
            <v>шт</v>
          </cell>
          <cell r="D33">
            <v>549</v>
          </cell>
          <cell r="F33">
            <v>218</v>
          </cell>
          <cell r="G33">
            <v>272</v>
          </cell>
          <cell r="H33">
            <v>0.25</v>
          </cell>
          <cell r="I33">
            <v>272</v>
          </cell>
          <cell r="J33">
            <v>-54</v>
          </cell>
          <cell r="M33">
            <v>120</v>
          </cell>
          <cell r="O33">
            <v>43.6</v>
          </cell>
          <cell r="P33">
            <v>260</v>
          </cell>
          <cell r="Q33">
            <v>218</v>
          </cell>
          <cell r="S33">
            <v>14.954128440366972</v>
          </cell>
          <cell r="T33">
            <v>8.9908256880733948</v>
          </cell>
          <cell r="U33">
            <v>76.8</v>
          </cell>
          <cell r="V33">
            <v>34.200000000000003</v>
          </cell>
          <cell r="W33">
            <v>47</v>
          </cell>
          <cell r="Y33">
            <v>65</v>
          </cell>
          <cell r="Z33">
            <v>12</v>
          </cell>
          <cell r="AA33">
            <v>22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E34">
            <v>6</v>
          </cell>
          <cell r="G34">
            <v>6</v>
          </cell>
          <cell r="H34">
            <v>0</v>
          </cell>
          <cell r="J34">
            <v>0</v>
          </cell>
          <cell r="O34">
            <v>0</v>
          </cell>
          <cell r="S34" t="e">
            <v>#DIV/0!</v>
          </cell>
          <cell r="T34" t="e">
            <v>#DIV/0!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Наггетсы Хрустящие ТМ Зареченские ТС Зареченские продукты. Поком</v>
          </cell>
          <cell r="B35" t="str">
            <v>кг</v>
          </cell>
          <cell r="D35">
            <v>218</v>
          </cell>
          <cell r="F35">
            <v>137</v>
          </cell>
          <cell r="G35">
            <v>69</v>
          </cell>
          <cell r="H35">
            <v>1</v>
          </cell>
          <cell r="I35">
            <v>130</v>
          </cell>
          <cell r="J35">
            <v>7</v>
          </cell>
          <cell r="M35">
            <v>60</v>
          </cell>
          <cell r="O35">
            <v>27.4</v>
          </cell>
          <cell r="P35">
            <v>280</v>
          </cell>
          <cell r="Q35">
            <v>255</v>
          </cell>
          <cell r="S35">
            <v>14.927007299270073</v>
          </cell>
          <cell r="T35">
            <v>4.7080291970802923</v>
          </cell>
          <cell r="U35">
            <v>32.4</v>
          </cell>
          <cell r="V35">
            <v>9.4</v>
          </cell>
          <cell r="W35">
            <v>18.8</v>
          </cell>
          <cell r="Y35">
            <v>280</v>
          </cell>
          <cell r="Z35">
            <v>6</v>
          </cell>
          <cell r="AA35">
            <v>47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D36">
            <v>450</v>
          </cell>
          <cell r="E36">
            <v>12</v>
          </cell>
          <cell r="F36">
            <v>6</v>
          </cell>
          <cell r="G36">
            <v>7</v>
          </cell>
          <cell r="H36">
            <v>0</v>
          </cell>
          <cell r="I36">
            <v>2</v>
          </cell>
          <cell r="J36">
            <v>4</v>
          </cell>
          <cell r="M36">
            <v>0</v>
          </cell>
          <cell r="O36">
            <v>1.2</v>
          </cell>
          <cell r="S36">
            <v>5.8333333333333339</v>
          </cell>
          <cell r="T36">
            <v>5.8333333333333339</v>
          </cell>
          <cell r="U36">
            <v>0</v>
          </cell>
          <cell r="V36">
            <v>0</v>
          </cell>
          <cell r="W36">
            <v>9.4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D37">
            <v>592</v>
          </cell>
          <cell r="H37">
            <v>0</v>
          </cell>
          <cell r="J37">
            <v>0</v>
          </cell>
          <cell r="M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Пельмени Grandmeni с говядиной ТМ Горячая штучка флоупак сфера 0,75 кг. ПОКОМ</v>
          </cell>
          <cell r="B38" t="str">
            <v>шт</v>
          </cell>
          <cell r="D38">
            <v>704</v>
          </cell>
          <cell r="E38">
            <v>40</v>
          </cell>
          <cell r="F38">
            <v>24</v>
          </cell>
          <cell r="G38">
            <v>16</v>
          </cell>
          <cell r="H38">
            <v>0</v>
          </cell>
          <cell r="I38">
            <v>25</v>
          </cell>
          <cell r="J38">
            <v>-1</v>
          </cell>
          <cell r="M38">
            <v>0</v>
          </cell>
          <cell r="O38">
            <v>4.8</v>
          </cell>
          <cell r="S38">
            <v>3.3333333333333335</v>
          </cell>
          <cell r="T38">
            <v>3.3333333333333335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D39">
            <v>788</v>
          </cell>
          <cell r="E39">
            <v>16</v>
          </cell>
          <cell r="F39">
            <v>84</v>
          </cell>
          <cell r="G39">
            <v>60</v>
          </cell>
          <cell r="H39">
            <v>0.75</v>
          </cell>
          <cell r="I39">
            <v>84</v>
          </cell>
          <cell r="J39">
            <v>0</v>
          </cell>
          <cell r="M39">
            <v>32</v>
          </cell>
          <cell r="O39">
            <v>16.8</v>
          </cell>
          <cell r="P39">
            <v>160</v>
          </cell>
          <cell r="Q39">
            <v>143</v>
          </cell>
          <cell r="S39">
            <v>15</v>
          </cell>
          <cell r="T39">
            <v>5.4761904761904763</v>
          </cell>
          <cell r="U39">
            <v>11.2</v>
          </cell>
          <cell r="V39">
            <v>14</v>
          </cell>
          <cell r="W39">
            <v>12.2</v>
          </cell>
          <cell r="Y39">
            <v>120</v>
          </cell>
          <cell r="Z39">
            <v>8</v>
          </cell>
          <cell r="AA39">
            <v>20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D40">
            <v>1024</v>
          </cell>
          <cell r="E40">
            <v>20</v>
          </cell>
          <cell r="F40">
            <v>12</v>
          </cell>
          <cell r="G40">
            <v>8</v>
          </cell>
          <cell r="H40">
            <v>0</v>
          </cell>
          <cell r="I40">
            <v>13</v>
          </cell>
          <cell r="J40">
            <v>-1</v>
          </cell>
          <cell r="M40">
            <v>0</v>
          </cell>
          <cell r="O40">
            <v>2.4</v>
          </cell>
          <cell r="S40">
            <v>3.3333333333333335</v>
          </cell>
          <cell r="T40">
            <v>3.3333333333333335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D41">
            <v>576</v>
          </cell>
          <cell r="E41">
            <v>16</v>
          </cell>
          <cell r="F41">
            <v>7</v>
          </cell>
          <cell r="G41">
            <v>9</v>
          </cell>
          <cell r="H41">
            <v>0</v>
          </cell>
          <cell r="I41">
            <v>10</v>
          </cell>
          <cell r="J41">
            <v>-3</v>
          </cell>
          <cell r="M41">
            <v>0</v>
          </cell>
          <cell r="O41">
            <v>1.4</v>
          </cell>
          <cell r="S41">
            <v>6.4285714285714288</v>
          </cell>
          <cell r="T41">
            <v>6.4285714285714288</v>
          </cell>
          <cell r="U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 t="str">
            <v>Нояб</v>
          </cell>
          <cell r="D42">
            <v>139</v>
          </cell>
          <cell r="E42">
            <v>19</v>
          </cell>
          <cell r="F42">
            <v>44</v>
          </cell>
          <cell r="G42">
            <v>106</v>
          </cell>
          <cell r="H42">
            <v>0.9</v>
          </cell>
          <cell r="I42">
            <v>46</v>
          </cell>
          <cell r="J42">
            <v>-2</v>
          </cell>
          <cell r="M42">
            <v>0</v>
          </cell>
          <cell r="O42">
            <v>8.8000000000000007</v>
          </cell>
          <cell r="P42">
            <v>25</v>
          </cell>
          <cell r="Q42">
            <v>17</v>
          </cell>
          <cell r="S42">
            <v>14.886363636363635</v>
          </cell>
          <cell r="T42">
            <v>12.045454545454545</v>
          </cell>
          <cell r="U42">
            <v>7.6</v>
          </cell>
          <cell r="V42">
            <v>7.8</v>
          </cell>
          <cell r="W42">
            <v>9.6</v>
          </cell>
          <cell r="Y42">
            <v>22.5</v>
          </cell>
          <cell r="Z42">
            <v>8</v>
          </cell>
          <cell r="AA42">
            <v>4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E43">
            <v>16</v>
          </cell>
          <cell r="G43">
            <v>16</v>
          </cell>
          <cell r="H43">
            <v>0</v>
          </cell>
          <cell r="J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D44">
            <v>163</v>
          </cell>
          <cell r="E44">
            <v>16</v>
          </cell>
          <cell r="F44">
            <v>55</v>
          </cell>
          <cell r="G44">
            <v>111</v>
          </cell>
          <cell r="H44">
            <v>0.9</v>
          </cell>
          <cell r="I44">
            <v>56</v>
          </cell>
          <cell r="J44">
            <v>-1</v>
          </cell>
          <cell r="M44">
            <v>0</v>
          </cell>
          <cell r="O44">
            <v>11</v>
          </cell>
          <cell r="P44">
            <v>55</v>
          </cell>
          <cell r="Q44">
            <v>43</v>
          </cell>
          <cell r="S44">
            <v>15.090909090909092</v>
          </cell>
          <cell r="T44">
            <v>10.090909090909092</v>
          </cell>
          <cell r="U44">
            <v>15.4</v>
          </cell>
          <cell r="V44">
            <v>6.8</v>
          </cell>
          <cell r="W44">
            <v>9.6</v>
          </cell>
          <cell r="Y44">
            <v>49.5</v>
          </cell>
          <cell r="Z44">
            <v>8</v>
          </cell>
          <cell r="AA44">
            <v>7</v>
          </cell>
        </row>
        <row r="45">
          <cell r="A45" t="str">
            <v>Пельмени Бигбули со сливочным маслом ТМ Горячая штучка ТС Бигбули ГШ флоу-пак сфера 0,43 УВС.  ПОКОМ</v>
          </cell>
          <cell r="B45" t="str">
            <v>шт</v>
          </cell>
          <cell r="D45">
            <v>118</v>
          </cell>
          <cell r="E45">
            <v>80</v>
          </cell>
          <cell r="F45">
            <v>29</v>
          </cell>
          <cell r="G45">
            <v>160</v>
          </cell>
          <cell r="H45">
            <v>0</v>
          </cell>
          <cell r="I45">
            <v>29</v>
          </cell>
          <cell r="J45">
            <v>0</v>
          </cell>
          <cell r="M45">
            <v>0</v>
          </cell>
          <cell r="O45">
            <v>5.8</v>
          </cell>
          <cell r="S45">
            <v>27.586206896551726</v>
          </cell>
          <cell r="T45">
            <v>27.586206896551726</v>
          </cell>
          <cell r="U45">
            <v>4</v>
          </cell>
          <cell r="V45">
            <v>1.8</v>
          </cell>
          <cell r="W45">
            <v>3.8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D46">
            <v>880</v>
          </cell>
          <cell r="H46">
            <v>0</v>
          </cell>
          <cell r="J46">
            <v>0</v>
          </cell>
          <cell r="M46">
            <v>0</v>
          </cell>
          <cell r="O46">
            <v>0</v>
          </cell>
          <cell r="S46" t="e">
            <v>#DIV/0!</v>
          </cell>
          <cell r="T46" t="e">
            <v>#DIV/0!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16</v>
          </cell>
          <cell r="AA46">
            <v>0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 t="str">
            <v>Нояб</v>
          </cell>
          <cell r="D47">
            <v>1400</v>
          </cell>
          <cell r="E47">
            <v>218</v>
          </cell>
          <cell r="F47">
            <v>73</v>
          </cell>
          <cell r="G47">
            <v>193</v>
          </cell>
          <cell r="H47">
            <v>0.9</v>
          </cell>
          <cell r="I47">
            <v>75</v>
          </cell>
          <cell r="J47">
            <v>-2</v>
          </cell>
          <cell r="M47">
            <v>0</v>
          </cell>
          <cell r="O47">
            <v>14.6</v>
          </cell>
          <cell r="P47">
            <v>26</v>
          </cell>
          <cell r="Q47">
            <v>11</v>
          </cell>
          <cell r="S47">
            <v>15</v>
          </cell>
          <cell r="T47">
            <v>13.219178082191782</v>
          </cell>
          <cell r="U47">
            <v>23.8</v>
          </cell>
          <cell r="V47">
            <v>23</v>
          </cell>
          <cell r="W47">
            <v>8.6</v>
          </cell>
          <cell r="Y47">
            <v>23.400000000000002</v>
          </cell>
          <cell r="Z47">
            <v>8</v>
          </cell>
          <cell r="AA47">
            <v>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D48">
            <v>966</v>
          </cell>
          <cell r="E48">
            <v>288</v>
          </cell>
          <cell r="F48">
            <v>28</v>
          </cell>
          <cell r="G48">
            <v>305</v>
          </cell>
          <cell r="H48">
            <v>0.43</v>
          </cell>
          <cell r="I48">
            <v>28</v>
          </cell>
          <cell r="J48">
            <v>0</v>
          </cell>
          <cell r="M48">
            <v>0</v>
          </cell>
          <cell r="O48">
            <v>5.6</v>
          </cell>
          <cell r="S48">
            <v>54.464285714285715</v>
          </cell>
          <cell r="T48">
            <v>54.464285714285715</v>
          </cell>
          <cell r="U48">
            <v>6.6</v>
          </cell>
          <cell r="V48">
            <v>2.8</v>
          </cell>
          <cell r="W48">
            <v>6.4</v>
          </cell>
          <cell r="Y48">
            <v>0</v>
          </cell>
          <cell r="Z48">
            <v>16</v>
          </cell>
          <cell r="AA48">
            <v>0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D49">
            <v>635</v>
          </cell>
          <cell r="E49">
            <v>242.9</v>
          </cell>
          <cell r="F49">
            <v>315</v>
          </cell>
          <cell r="G49">
            <v>542.9</v>
          </cell>
          <cell r="H49">
            <v>1</v>
          </cell>
          <cell r="I49">
            <v>315</v>
          </cell>
          <cell r="J49">
            <v>0</v>
          </cell>
          <cell r="M49">
            <v>325</v>
          </cell>
          <cell r="O49">
            <v>63</v>
          </cell>
          <cell r="P49">
            <v>80</v>
          </cell>
          <cell r="Q49">
            <v>14</v>
          </cell>
          <cell r="S49">
            <v>15.046031746031746</v>
          </cell>
          <cell r="T49">
            <v>13.776190476190475</v>
          </cell>
          <cell r="U49">
            <v>75</v>
          </cell>
          <cell r="V49">
            <v>67</v>
          </cell>
          <cell r="W49">
            <v>64</v>
          </cell>
          <cell r="Y49">
            <v>80</v>
          </cell>
          <cell r="Z49">
            <v>5</v>
          </cell>
          <cell r="AA49">
            <v>16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 t="str">
            <v>Нояб</v>
          </cell>
          <cell r="D50">
            <v>1501</v>
          </cell>
          <cell r="E50">
            <v>200</v>
          </cell>
          <cell r="F50">
            <v>292</v>
          </cell>
          <cell r="G50">
            <v>332</v>
          </cell>
          <cell r="H50">
            <v>0.9</v>
          </cell>
          <cell r="I50">
            <v>233</v>
          </cell>
          <cell r="J50">
            <v>59</v>
          </cell>
          <cell r="M50">
            <v>0</v>
          </cell>
          <cell r="O50">
            <v>58.4</v>
          </cell>
          <cell r="P50">
            <v>530</v>
          </cell>
          <cell r="Q50">
            <v>486</v>
          </cell>
          <cell r="S50">
            <v>14.760273972602739</v>
          </cell>
          <cell r="T50">
            <v>5.6849315068493151</v>
          </cell>
          <cell r="U50">
            <v>17</v>
          </cell>
          <cell r="V50">
            <v>50.6</v>
          </cell>
          <cell r="W50">
            <v>14.2</v>
          </cell>
          <cell r="Y50">
            <v>477</v>
          </cell>
          <cell r="Z50">
            <v>8</v>
          </cell>
          <cell r="AA50">
            <v>67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D51">
            <v>896</v>
          </cell>
          <cell r="E51">
            <v>250</v>
          </cell>
          <cell r="F51">
            <v>23</v>
          </cell>
          <cell r="G51">
            <v>227</v>
          </cell>
          <cell r="H51">
            <v>0.43</v>
          </cell>
          <cell r="I51">
            <v>23</v>
          </cell>
          <cell r="J51">
            <v>0</v>
          </cell>
          <cell r="M51">
            <v>16</v>
          </cell>
          <cell r="O51">
            <v>4.5999999999999996</v>
          </cell>
          <cell r="S51">
            <v>52.826086956521742</v>
          </cell>
          <cell r="T51">
            <v>52.826086956521742</v>
          </cell>
          <cell r="U51">
            <v>4.4000000000000004</v>
          </cell>
          <cell r="V51">
            <v>4.2</v>
          </cell>
          <cell r="W51">
            <v>0</v>
          </cell>
          <cell r="Y51">
            <v>0</v>
          </cell>
          <cell r="Z51">
            <v>16</v>
          </cell>
          <cell r="AA51">
            <v>0</v>
          </cell>
        </row>
        <row r="52">
          <cell r="A52" t="str">
            <v>Пельмени Быстромени рубл. в тесте из мяса кур. вареные сфера "Мясная галерея" ВЕС</v>
          </cell>
          <cell r="B52" t="str">
            <v>кг</v>
          </cell>
          <cell r="E52">
            <v>105</v>
          </cell>
          <cell r="G52">
            <v>105</v>
          </cell>
          <cell r="H52">
            <v>0</v>
          </cell>
          <cell r="J52">
            <v>0</v>
          </cell>
          <cell r="O52">
            <v>0</v>
          </cell>
          <cell r="S52" t="e">
            <v>#DIV/0!</v>
          </cell>
          <cell r="T52" t="e">
            <v>#DIV/0!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Пельмени Вл.Стандарт с говядиной и свининой шт. 0,8 кг ТМ Владимирский стандарт   ПОКОМ</v>
          </cell>
          <cell r="B53" t="str">
            <v>шт</v>
          </cell>
          <cell r="E53">
            <v>24</v>
          </cell>
          <cell r="G53">
            <v>24</v>
          </cell>
          <cell r="H53">
            <v>0</v>
          </cell>
          <cell r="J53">
            <v>0</v>
          </cell>
          <cell r="O53">
            <v>0</v>
          </cell>
          <cell r="S53" t="e">
            <v>#DIV/0!</v>
          </cell>
          <cell r="T53" t="e">
            <v>#DIV/0!</v>
          </cell>
          <cell r="U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Пельмени Зареченские сфера 5 кг.  ПОКОМ</v>
          </cell>
          <cell r="B54" t="str">
            <v>кг</v>
          </cell>
          <cell r="E54">
            <v>25</v>
          </cell>
          <cell r="G54">
            <v>25</v>
          </cell>
          <cell r="H54">
            <v>0</v>
          </cell>
          <cell r="J54">
            <v>0</v>
          </cell>
          <cell r="O54">
            <v>0</v>
          </cell>
          <cell r="S54" t="e">
            <v>#DIV/0!</v>
          </cell>
          <cell r="T54" t="e">
            <v>#DIV/0!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200</v>
          </cell>
          <cell r="F55">
            <v>1</v>
          </cell>
          <cell r="G55">
            <v>199</v>
          </cell>
          <cell r="H55">
            <v>0</v>
          </cell>
          <cell r="I55">
            <v>1</v>
          </cell>
          <cell r="J55">
            <v>0</v>
          </cell>
          <cell r="O55">
            <v>0.2</v>
          </cell>
          <cell r="S55">
            <v>995</v>
          </cell>
          <cell r="T55">
            <v>995</v>
          </cell>
          <cell r="U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 t="str">
            <v>Нояб</v>
          </cell>
          <cell r="D56">
            <v>146</v>
          </cell>
          <cell r="E56">
            <v>186</v>
          </cell>
          <cell r="F56">
            <v>65</v>
          </cell>
          <cell r="G56">
            <v>247</v>
          </cell>
          <cell r="H56">
            <v>0.7</v>
          </cell>
          <cell r="I56">
            <v>69</v>
          </cell>
          <cell r="J56">
            <v>-4</v>
          </cell>
          <cell r="M56">
            <v>136</v>
          </cell>
          <cell r="O56">
            <v>13</v>
          </cell>
          <cell r="S56">
            <v>29.46153846153846</v>
          </cell>
          <cell r="T56">
            <v>29.46153846153846</v>
          </cell>
          <cell r="U56">
            <v>17.399999999999999</v>
          </cell>
          <cell r="V56">
            <v>15.2</v>
          </cell>
          <cell r="W56">
            <v>18.600000000000001</v>
          </cell>
          <cell r="Y56">
            <v>0</v>
          </cell>
          <cell r="Z56">
            <v>8</v>
          </cell>
          <cell r="AA56">
            <v>0</v>
          </cell>
        </row>
        <row r="57">
          <cell r="A57" t="str">
            <v>Пельмени отборные  с говядиной и свининой 0,43кг ушко  Поком</v>
          </cell>
          <cell r="B57" t="str">
            <v>шт</v>
          </cell>
          <cell r="D57">
            <v>10</v>
          </cell>
          <cell r="E57">
            <v>157</v>
          </cell>
          <cell r="F57">
            <v>3</v>
          </cell>
          <cell r="G57">
            <v>164</v>
          </cell>
          <cell r="H57">
            <v>0.43</v>
          </cell>
          <cell r="I57">
            <v>3</v>
          </cell>
          <cell r="J57">
            <v>0</v>
          </cell>
          <cell r="M57">
            <v>48</v>
          </cell>
          <cell r="O57">
            <v>0.6</v>
          </cell>
          <cell r="S57">
            <v>353.33333333333337</v>
          </cell>
          <cell r="T57">
            <v>353.33333333333337</v>
          </cell>
          <cell r="U57">
            <v>1.8</v>
          </cell>
          <cell r="V57">
            <v>1.2</v>
          </cell>
          <cell r="W57">
            <v>3.6</v>
          </cell>
          <cell r="Y57">
            <v>0</v>
          </cell>
          <cell r="Z57">
            <v>16</v>
          </cell>
          <cell r="AA57">
            <v>0</v>
          </cell>
        </row>
        <row r="58">
          <cell r="A58" t="str">
            <v>Пельмени Отборные из свинины и говядины 0,9 кг ТМ Стародворье ТС Медвежье ушко  ПОКОМ</v>
          </cell>
          <cell r="B58" t="str">
            <v>шт</v>
          </cell>
          <cell r="C58" t="str">
            <v>Нояб</v>
          </cell>
          <cell r="D58">
            <v>41</v>
          </cell>
          <cell r="E58">
            <v>120</v>
          </cell>
          <cell r="F58">
            <v>78</v>
          </cell>
          <cell r="G58">
            <v>75</v>
          </cell>
          <cell r="H58">
            <v>0.9</v>
          </cell>
          <cell r="I58">
            <v>80</v>
          </cell>
          <cell r="J58">
            <v>-2</v>
          </cell>
          <cell r="M58">
            <v>144</v>
          </cell>
          <cell r="O58">
            <v>15.6</v>
          </cell>
          <cell r="S58">
            <v>14.038461538461538</v>
          </cell>
          <cell r="T58">
            <v>14.038461538461538</v>
          </cell>
          <cell r="U58">
            <v>17.2</v>
          </cell>
          <cell r="V58">
            <v>18.399999999999999</v>
          </cell>
          <cell r="W58">
            <v>21</v>
          </cell>
          <cell r="Y58">
            <v>0</v>
          </cell>
          <cell r="Z58">
            <v>8</v>
          </cell>
          <cell r="AA58">
            <v>0</v>
          </cell>
        </row>
        <row r="59">
          <cell r="A59" t="str">
            <v>Пельмени отборные с говядиной 0,43кг Поком</v>
          </cell>
          <cell r="B59" t="str">
            <v>шт</v>
          </cell>
          <cell r="D59">
            <v>20</v>
          </cell>
          <cell r="E59">
            <v>80</v>
          </cell>
          <cell r="F59">
            <v>12</v>
          </cell>
          <cell r="G59">
            <v>88</v>
          </cell>
          <cell r="H59">
            <v>0.43</v>
          </cell>
          <cell r="I59">
            <v>12</v>
          </cell>
          <cell r="J59">
            <v>0</v>
          </cell>
          <cell r="M59">
            <v>0</v>
          </cell>
          <cell r="O59">
            <v>2.4</v>
          </cell>
          <cell r="S59">
            <v>36.666666666666671</v>
          </cell>
          <cell r="T59">
            <v>36.666666666666671</v>
          </cell>
          <cell r="U59">
            <v>1</v>
          </cell>
          <cell r="V59">
            <v>1.8</v>
          </cell>
          <cell r="W59">
            <v>0.8</v>
          </cell>
          <cell r="Y59">
            <v>0</v>
          </cell>
          <cell r="Z59">
            <v>16</v>
          </cell>
          <cell r="AA59">
            <v>0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D60">
            <v>148</v>
          </cell>
          <cell r="E60">
            <v>118</v>
          </cell>
          <cell r="F60">
            <v>56</v>
          </cell>
          <cell r="G60">
            <v>208</v>
          </cell>
          <cell r="H60">
            <v>0.9</v>
          </cell>
          <cell r="I60">
            <v>56</v>
          </cell>
          <cell r="J60">
            <v>0</v>
          </cell>
          <cell r="M60">
            <v>0</v>
          </cell>
          <cell r="O60">
            <v>11.2</v>
          </cell>
          <cell r="S60">
            <v>18.571428571428573</v>
          </cell>
          <cell r="T60">
            <v>18.571428571428573</v>
          </cell>
          <cell r="U60">
            <v>5.2</v>
          </cell>
          <cell r="V60">
            <v>5.8</v>
          </cell>
          <cell r="W60">
            <v>3.4</v>
          </cell>
          <cell r="Y60">
            <v>0</v>
          </cell>
          <cell r="Z60">
            <v>8</v>
          </cell>
          <cell r="AA60">
            <v>0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D61">
            <v>700</v>
          </cell>
          <cell r="F61">
            <v>320</v>
          </cell>
          <cell r="G61">
            <v>375</v>
          </cell>
          <cell r="H61">
            <v>1</v>
          </cell>
          <cell r="I61">
            <v>320</v>
          </cell>
          <cell r="J61">
            <v>0</v>
          </cell>
          <cell r="M61">
            <v>300</v>
          </cell>
          <cell r="O61">
            <v>64</v>
          </cell>
          <cell r="P61">
            <v>280</v>
          </cell>
          <cell r="Q61">
            <v>221</v>
          </cell>
          <cell r="S61">
            <v>14.921875</v>
          </cell>
          <cell r="T61">
            <v>10.546875</v>
          </cell>
          <cell r="U61">
            <v>81</v>
          </cell>
          <cell r="V61">
            <v>74.8</v>
          </cell>
          <cell r="W61">
            <v>70</v>
          </cell>
          <cell r="Y61">
            <v>280</v>
          </cell>
          <cell r="Z61">
            <v>5</v>
          </cell>
          <cell r="AA61">
            <v>56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E62">
            <v>312</v>
          </cell>
          <cell r="G62">
            <v>312</v>
          </cell>
          <cell r="H62">
            <v>0</v>
          </cell>
          <cell r="J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D63">
            <v>10</v>
          </cell>
          <cell r="E63">
            <v>64</v>
          </cell>
          <cell r="F63">
            <v>3</v>
          </cell>
          <cell r="G63">
            <v>71</v>
          </cell>
          <cell r="H63">
            <v>0.43</v>
          </cell>
          <cell r="I63">
            <v>3</v>
          </cell>
          <cell r="J63">
            <v>0</v>
          </cell>
          <cell r="M63">
            <v>0</v>
          </cell>
          <cell r="O63">
            <v>0.6</v>
          </cell>
          <cell r="S63">
            <v>118.33333333333334</v>
          </cell>
          <cell r="T63">
            <v>118.33333333333334</v>
          </cell>
          <cell r="U63">
            <v>0.8</v>
          </cell>
          <cell r="V63">
            <v>0.4</v>
          </cell>
          <cell r="W63">
            <v>0</v>
          </cell>
          <cell r="Y63">
            <v>0</v>
          </cell>
          <cell r="Z63">
            <v>16</v>
          </cell>
          <cell r="AA63">
            <v>0</v>
          </cell>
        </row>
        <row r="64">
          <cell r="A64" t="str">
            <v>Пельмени Сочные сфера 0,9 кг ТМ Стародворье ПОКОМ</v>
          </cell>
          <cell r="B64" t="str">
            <v>шт</v>
          </cell>
          <cell r="D64">
            <v>16</v>
          </cell>
          <cell r="E64">
            <v>59</v>
          </cell>
          <cell r="F64">
            <v>5</v>
          </cell>
          <cell r="G64">
            <v>70</v>
          </cell>
          <cell r="H64">
            <v>0.9</v>
          </cell>
          <cell r="I64">
            <v>5</v>
          </cell>
          <cell r="J64">
            <v>0</v>
          </cell>
          <cell r="M64">
            <v>0</v>
          </cell>
          <cell r="O64">
            <v>1</v>
          </cell>
          <cell r="S64">
            <v>70</v>
          </cell>
          <cell r="T64">
            <v>70</v>
          </cell>
          <cell r="U64">
            <v>3</v>
          </cell>
          <cell r="V64">
            <v>0.6</v>
          </cell>
          <cell r="W64">
            <v>0.6</v>
          </cell>
          <cell r="Y64">
            <v>0</v>
          </cell>
          <cell r="Z64">
            <v>8</v>
          </cell>
          <cell r="AA64">
            <v>0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E65">
            <v>12</v>
          </cell>
          <cell r="G65">
            <v>12</v>
          </cell>
          <cell r="H65">
            <v>0</v>
          </cell>
          <cell r="J65">
            <v>0</v>
          </cell>
          <cell r="O65">
            <v>0</v>
          </cell>
          <cell r="S65" t="e">
            <v>#DIV/0!</v>
          </cell>
          <cell r="T65" t="e">
            <v>#DIV/0!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 t="str">
            <v>Пельмени Супермени со сливочным маслом, Горячая штучка 0,2кг    ПОКОМ</v>
          </cell>
          <cell r="B66" t="str">
            <v>шт</v>
          </cell>
          <cell r="E66">
            <v>16</v>
          </cell>
          <cell r="G66">
            <v>16</v>
          </cell>
          <cell r="H66">
            <v>0</v>
          </cell>
          <cell r="J66">
            <v>0</v>
          </cell>
          <cell r="O66">
            <v>0</v>
          </cell>
          <cell r="S66" t="e">
            <v>#DIV/0!</v>
          </cell>
          <cell r="T66" t="e">
            <v>#DIV/0!</v>
          </cell>
          <cell r="U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 t="str">
            <v>Пельмени Умелый повар равиоли  ПОКОМ</v>
          </cell>
          <cell r="B67" t="str">
            <v>кг</v>
          </cell>
          <cell r="E67">
            <v>50</v>
          </cell>
          <cell r="F67">
            <v>5</v>
          </cell>
          <cell r="G67">
            <v>45</v>
          </cell>
          <cell r="H67">
            <v>0</v>
          </cell>
          <cell r="I67">
            <v>5</v>
          </cell>
          <cell r="J67">
            <v>0</v>
          </cell>
          <cell r="O67">
            <v>1</v>
          </cell>
          <cell r="S67">
            <v>45</v>
          </cell>
          <cell r="T67">
            <v>45</v>
          </cell>
          <cell r="U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 t="str">
            <v>Снеки  ЖАР-мени ВЕС. рубленые в тесте замор.  ПОКОМ</v>
          </cell>
          <cell r="B68" t="str">
            <v>кг</v>
          </cell>
          <cell r="D68">
            <v>2766.5</v>
          </cell>
          <cell r="H68">
            <v>0</v>
          </cell>
          <cell r="J68">
            <v>0</v>
          </cell>
          <cell r="M68">
            <v>0</v>
          </cell>
          <cell r="O68">
            <v>0</v>
          </cell>
          <cell r="S68" t="e">
            <v>#DIV/0!</v>
          </cell>
          <cell r="T68" t="e">
            <v>#DIV/0!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 t="str">
            <v>Сосиски Оригинальные заморож. ТМ Стародворье в вак 0,33 кг  Поком</v>
          </cell>
          <cell r="B69" t="str">
            <v>шт</v>
          </cell>
          <cell r="D69">
            <v>76</v>
          </cell>
          <cell r="G69">
            <v>76</v>
          </cell>
          <cell r="H69">
            <v>0.33</v>
          </cell>
          <cell r="J69">
            <v>0</v>
          </cell>
          <cell r="M69">
            <v>0</v>
          </cell>
          <cell r="O69">
            <v>0</v>
          </cell>
          <cell r="S69" t="e">
            <v>#DIV/0!</v>
          </cell>
          <cell r="T69" t="e">
            <v>#DIV/0!</v>
          </cell>
          <cell r="U69">
            <v>0.6</v>
          </cell>
          <cell r="V69">
            <v>0.6</v>
          </cell>
          <cell r="W69">
            <v>0</v>
          </cell>
          <cell r="Y69">
            <v>0</v>
          </cell>
          <cell r="Z69">
            <v>6</v>
          </cell>
          <cell r="AA69">
            <v>0</v>
          </cell>
        </row>
        <row r="70">
          <cell r="A70" t="str">
            <v>Фрай-пицца с ветчиной и грибами 3,0 кг. ВЕС.  ПОКОМ</v>
          </cell>
          <cell r="B70" t="str">
            <v>кг</v>
          </cell>
          <cell r="E70">
            <v>90</v>
          </cell>
          <cell r="F70">
            <v>3</v>
          </cell>
          <cell r="G70">
            <v>87</v>
          </cell>
          <cell r="H70">
            <v>0</v>
          </cell>
          <cell r="I70">
            <v>3</v>
          </cell>
          <cell r="J70">
            <v>0</v>
          </cell>
          <cell r="O70">
            <v>0.6</v>
          </cell>
          <cell r="S70">
            <v>145</v>
          </cell>
          <cell r="T70">
            <v>145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A71" t="str">
            <v>Фрай-пицца с ветчиной и грибами ТМ Зареченские ТС Зареченские продукты.  Поком</v>
          </cell>
          <cell r="B71" t="str">
            <v>кг</v>
          </cell>
          <cell r="D71">
            <v>75</v>
          </cell>
          <cell r="F71">
            <v>12</v>
          </cell>
          <cell r="G71">
            <v>63</v>
          </cell>
          <cell r="H71">
            <v>1</v>
          </cell>
          <cell r="I71">
            <v>11</v>
          </cell>
          <cell r="J71">
            <v>1</v>
          </cell>
          <cell r="M71">
            <v>0</v>
          </cell>
          <cell r="O71">
            <v>2.4</v>
          </cell>
          <cell r="S71">
            <v>26.25</v>
          </cell>
          <cell r="T71">
            <v>26.25</v>
          </cell>
          <cell r="U71">
            <v>0</v>
          </cell>
          <cell r="V71">
            <v>0</v>
          </cell>
          <cell r="W71">
            <v>5.4</v>
          </cell>
          <cell r="Y71">
            <v>0</v>
          </cell>
          <cell r="Z71">
            <v>3</v>
          </cell>
          <cell r="AA71">
            <v>0</v>
          </cell>
        </row>
        <row r="72">
          <cell r="A72" t="str">
            <v>Хинкали Классические рубленые из мяса птицы вес ЗАО "Мясная галерея"  ПОКОМ</v>
          </cell>
          <cell r="B72" t="str">
            <v>кг</v>
          </cell>
          <cell r="E72">
            <v>95</v>
          </cell>
          <cell r="F72">
            <v>15</v>
          </cell>
          <cell r="G72">
            <v>80</v>
          </cell>
          <cell r="H72">
            <v>0</v>
          </cell>
          <cell r="I72">
            <v>13</v>
          </cell>
          <cell r="J72">
            <v>2</v>
          </cell>
          <cell r="O72">
            <v>3</v>
          </cell>
          <cell r="S72">
            <v>26.666666666666668</v>
          </cell>
          <cell r="T72">
            <v>26.666666666666668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D73">
            <v>836</v>
          </cell>
          <cell r="E73">
            <v>369</v>
          </cell>
          <cell r="F73">
            <v>31</v>
          </cell>
          <cell r="G73">
            <v>334</v>
          </cell>
          <cell r="H73">
            <v>0.25</v>
          </cell>
          <cell r="I73">
            <v>31</v>
          </cell>
          <cell r="J73">
            <v>0</v>
          </cell>
          <cell r="M73">
            <v>36</v>
          </cell>
          <cell r="O73">
            <v>6.2</v>
          </cell>
          <cell r="S73">
            <v>59.677419354838705</v>
          </cell>
          <cell r="T73">
            <v>59.677419354838705</v>
          </cell>
          <cell r="U73">
            <v>10.4</v>
          </cell>
          <cell r="V73">
            <v>20</v>
          </cell>
          <cell r="W73">
            <v>11.6</v>
          </cell>
          <cell r="Y73">
            <v>0</v>
          </cell>
          <cell r="Z73">
            <v>12</v>
          </cell>
          <cell r="AA73">
            <v>0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D74">
            <v>635</v>
          </cell>
          <cell r="E74">
            <v>8</v>
          </cell>
          <cell r="F74">
            <v>46</v>
          </cell>
          <cell r="G74">
            <v>5</v>
          </cell>
          <cell r="H74">
            <v>0.3</v>
          </cell>
          <cell r="I74">
            <v>46</v>
          </cell>
          <cell r="J74">
            <v>0</v>
          </cell>
          <cell r="M74">
            <v>48</v>
          </cell>
          <cell r="O74">
            <v>9.1999999999999993</v>
          </cell>
          <cell r="P74">
            <v>85</v>
          </cell>
          <cell r="Q74">
            <v>76</v>
          </cell>
          <cell r="S74">
            <v>15.000000000000002</v>
          </cell>
          <cell r="T74">
            <v>5.7608695652173916</v>
          </cell>
          <cell r="U74">
            <v>8</v>
          </cell>
          <cell r="V74">
            <v>5.8</v>
          </cell>
          <cell r="W74">
            <v>7.6</v>
          </cell>
          <cell r="Y74">
            <v>25.5</v>
          </cell>
          <cell r="Z74">
            <v>12</v>
          </cell>
          <cell r="AA74">
            <v>8</v>
          </cell>
        </row>
        <row r="75">
          <cell r="A75" t="str">
            <v>Хрустящие крылышки ТМ Горячая штучка 0,3 кг зам  ПОКОМ</v>
          </cell>
          <cell r="B75" t="str">
            <v>шт</v>
          </cell>
          <cell r="D75">
            <v>679</v>
          </cell>
          <cell r="E75">
            <v>8</v>
          </cell>
          <cell r="F75">
            <v>59</v>
          </cell>
          <cell r="G75">
            <v>6</v>
          </cell>
          <cell r="H75">
            <v>0.3</v>
          </cell>
          <cell r="I75">
            <v>61</v>
          </cell>
          <cell r="J75">
            <v>-2</v>
          </cell>
          <cell r="M75">
            <v>144</v>
          </cell>
          <cell r="O75">
            <v>11.8</v>
          </cell>
          <cell r="P75">
            <v>30</v>
          </cell>
          <cell r="Q75">
            <v>15</v>
          </cell>
          <cell r="S75">
            <v>15.254237288135592</v>
          </cell>
          <cell r="T75">
            <v>12.711864406779661</v>
          </cell>
          <cell r="U75">
            <v>13.6</v>
          </cell>
          <cell r="V75">
            <v>9.8000000000000007</v>
          </cell>
          <cell r="W75">
            <v>15.2</v>
          </cell>
          <cell r="Y75">
            <v>9</v>
          </cell>
          <cell r="Z75">
            <v>12</v>
          </cell>
          <cell r="AA75">
            <v>3</v>
          </cell>
        </row>
        <row r="76">
          <cell r="A76" t="str">
            <v>Хрустящие крылышки ТМ Зареченские ТС Зареченские продукты.   Поком</v>
          </cell>
          <cell r="B76" t="str">
            <v>кг</v>
          </cell>
          <cell r="D76">
            <v>122.4</v>
          </cell>
          <cell r="E76">
            <v>7.2</v>
          </cell>
          <cell r="F76">
            <v>39.6</v>
          </cell>
          <cell r="G76">
            <v>82.8</v>
          </cell>
          <cell r="H76">
            <v>1</v>
          </cell>
          <cell r="I76">
            <v>38.200000000000003</v>
          </cell>
          <cell r="J76">
            <v>1.3999999999999986</v>
          </cell>
          <cell r="M76">
            <v>50.4</v>
          </cell>
          <cell r="O76">
            <v>7.92</v>
          </cell>
          <cell r="S76">
            <v>16.818181818181817</v>
          </cell>
          <cell r="T76">
            <v>16.818181818181817</v>
          </cell>
          <cell r="U76">
            <v>10.8</v>
          </cell>
          <cell r="V76">
            <v>10.08</v>
          </cell>
          <cell r="W76">
            <v>5.04</v>
          </cell>
          <cell r="Y76">
            <v>0</v>
          </cell>
          <cell r="Z76">
            <v>1.8</v>
          </cell>
          <cell r="AA76">
            <v>0</v>
          </cell>
        </row>
        <row r="77">
          <cell r="A77" t="str">
            <v>Чебупай сочное яблоко ТМ Горячая штучка ТС Чебупай 0,2 кг УВС.  зам  ПОКОМ</v>
          </cell>
          <cell r="B77" t="str">
            <v>шт</v>
          </cell>
          <cell r="D77">
            <v>103</v>
          </cell>
          <cell r="E77">
            <v>52</v>
          </cell>
          <cell r="F77">
            <v>35</v>
          </cell>
          <cell r="G77">
            <v>113</v>
          </cell>
          <cell r="H77">
            <v>0.2</v>
          </cell>
          <cell r="I77">
            <v>37</v>
          </cell>
          <cell r="J77">
            <v>-2</v>
          </cell>
          <cell r="M77">
            <v>18</v>
          </cell>
          <cell r="O77">
            <v>7</v>
          </cell>
          <cell r="S77">
            <v>18.714285714285715</v>
          </cell>
          <cell r="T77">
            <v>18.714285714285715</v>
          </cell>
          <cell r="U77">
            <v>6.4</v>
          </cell>
          <cell r="V77">
            <v>9.8000000000000007</v>
          </cell>
          <cell r="W77">
            <v>8</v>
          </cell>
          <cell r="Y77">
            <v>0</v>
          </cell>
          <cell r="Z77">
            <v>6</v>
          </cell>
          <cell r="AA77">
            <v>0</v>
          </cell>
        </row>
        <row r="78">
          <cell r="A78" t="str">
            <v>Чебупай спелая вишня ТМ Горячая штучка ТС Чебупай 0,2 кг УВС. зам  ПОКОМ</v>
          </cell>
          <cell r="B78" t="str">
            <v>шт</v>
          </cell>
          <cell r="D78">
            <v>114</v>
          </cell>
          <cell r="E78">
            <v>48</v>
          </cell>
          <cell r="F78">
            <v>32</v>
          </cell>
          <cell r="G78">
            <v>121</v>
          </cell>
          <cell r="H78">
            <v>0.2</v>
          </cell>
          <cell r="I78">
            <v>33</v>
          </cell>
          <cell r="J78">
            <v>-1</v>
          </cell>
          <cell r="M78">
            <v>0</v>
          </cell>
          <cell r="O78">
            <v>6.4</v>
          </cell>
          <cell r="S78">
            <v>18.90625</v>
          </cell>
          <cell r="T78">
            <v>18.90625</v>
          </cell>
          <cell r="U78">
            <v>9.1999999999999993</v>
          </cell>
          <cell r="V78">
            <v>10.4</v>
          </cell>
          <cell r="W78">
            <v>7.6</v>
          </cell>
          <cell r="Y78">
            <v>0</v>
          </cell>
          <cell r="Z78">
            <v>6</v>
          </cell>
          <cell r="AA78">
            <v>0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 t="str">
            <v>Нояб</v>
          </cell>
          <cell r="D79">
            <v>1033</v>
          </cell>
          <cell r="E79">
            <v>421</v>
          </cell>
          <cell r="F79">
            <v>68</v>
          </cell>
          <cell r="G79">
            <v>353</v>
          </cell>
          <cell r="H79">
            <v>0.25</v>
          </cell>
          <cell r="I79">
            <v>69</v>
          </cell>
          <cell r="J79">
            <v>-1</v>
          </cell>
          <cell r="M79">
            <v>48</v>
          </cell>
          <cell r="O79">
            <v>13.6</v>
          </cell>
          <cell r="S79">
            <v>29.485294117647058</v>
          </cell>
          <cell r="T79">
            <v>29.485294117647058</v>
          </cell>
          <cell r="U79">
            <v>16.600000000000001</v>
          </cell>
          <cell r="V79">
            <v>28.8</v>
          </cell>
          <cell r="W79">
            <v>8.6</v>
          </cell>
          <cell r="Y79">
            <v>0</v>
          </cell>
          <cell r="Z79">
            <v>12</v>
          </cell>
          <cell r="AA79">
            <v>0</v>
          </cell>
        </row>
        <row r="80">
          <cell r="A80" t="str">
            <v>Чебупицца Пепперони ТМ Горячая штучка ТС Чебупицца 0.25кг зам  ПОКОМ</v>
          </cell>
          <cell r="B80" t="str">
            <v>шт</v>
          </cell>
          <cell r="C80" t="str">
            <v>Нояб</v>
          </cell>
          <cell r="D80">
            <v>1306</v>
          </cell>
          <cell r="E80">
            <v>133</v>
          </cell>
          <cell r="F80">
            <v>148</v>
          </cell>
          <cell r="G80">
            <v>235</v>
          </cell>
          <cell r="H80">
            <v>0.25</v>
          </cell>
          <cell r="I80">
            <v>146</v>
          </cell>
          <cell r="J80">
            <v>2</v>
          </cell>
          <cell r="M80">
            <v>0</v>
          </cell>
          <cell r="O80">
            <v>29.6</v>
          </cell>
          <cell r="P80">
            <v>200</v>
          </cell>
          <cell r="Q80">
            <v>179</v>
          </cell>
          <cell r="S80">
            <v>14.695945945945946</v>
          </cell>
          <cell r="T80">
            <v>7.9391891891891886</v>
          </cell>
          <cell r="U80">
            <v>18</v>
          </cell>
          <cell r="V80">
            <v>27.8</v>
          </cell>
          <cell r="W80">
            <v>0.8</v>
          </cell>
          <cell r="Y80">
            <v>50</v>
          </cell>
          <cell r="Z80">
            <v>12</v>
          </cell>
          <cell r="AA80">
            <v>17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D81">
            <v>265</v>
          </cell>
          <cell r="E81">
            <v>195</v>
          </cell>
          <cell r="F81">
            <v>200</v>
          </cell>
          <cell r="G81">
            <v>245</v>
          </cell>
          <cell r="H81">
            <v>1</v>
          </cell>
          <cell r="I81">
            <v>182.4</v>
          </cell>
          <cell r="J81">
            <v>17.599999999999994</v>
          </cell>
          <cell r="M81">
            <v>550</v>
          </cell>
          <cell r="O81">
            <v>40</v>
          </cell>
          <cell r="S81">
            <v>19.875</v>
          </cell>
          <cell r="T81">
            <v>19.875</v>
          </cell>
          <cell r="U81">
            <v>22</v>
          </cell>
          <cell r="V81">
            <v>36</v>
          </cell>
          <cell r="W81">
            <v>52</v>
          </cell>
          <cell r="Y81">
            <v>0</v>
          </cell>
          <cell r="Z81">
            <v>5</v>
          </cell>
          <cell r="AA81">
            <v>0</v>
          </cell>
        </row>
        <row r="82">
          <cell r="A82" t="str">
            <v>Чебуреки Мясные вес 2,7 кг Кулинарные изделия мясосодержащие рубленые в тесте жарен  ПОКОМ</v>
          </cell>
          <cell r="B82" t="str">
            <v>кг</v>
          </cell>
          <cell r="H82">
            <v>1</v>
          </cell>
          <cell r="J82">
            <v>0</v>
          </cell>
          <cell r="M82">
            <v>99.9</v>
          </cell>
          <cell r="O82">
            <v>0</v>
          </cell>
          <cell r="S82" t="e">
            <v>#DIV/0!</v>
          </cell>
          <cell r="T82" t="e">
            <v>#DIV/0!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2.7</v>
          </cell>
          <cell r="AA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D83">
            <v>310</v>
          </cell>
          <cell r="E83">
            <v>71</v>
          </cell>
          <cell r="F83">
            <v>77</v>
          </cell>
          <cell r="G83">
            <v>301</v>
          </cell>
          <cell r="H83">
            <v>0.14000000000000001</v>
          </cell>
          <cell r="I83">
            <v>77</v>
          </cell>
          <cell r="J83">
            <v>0</v>
          </cell>
          <cell r="M83">
            <v>0</v>
          </cell>
          <cell r="O83">
            <v>15.4</v>
          </cell>
          <cell r="S83">
            <v>19.545454545454547</v>
          </cell>
          <cell r="T83">
            <v>19.545454545454547</v>
          </cell>
          <cell r="U83">
            <v>35.200000000000003</v>
          </cell>
          <cell r="V83">
            <v>21.6</v>
          </cell>
          <cell r="W83">
            <v>16.2</v>
          </cell>
          <cell r="Y83">
            <v>0</v>
          </cell>
          <cell r="Z83">
            <v>22</v>
          </cell>
          <cell r="AA83">
            <v>0</v>
          </cell>
        </row>
        <row r="84">
          <cell r="A84" t="str">
            <v>БОНУС_Готовые чебупели сочные с мясом ТМ Горячая штучка  0,3кг зам  ПОКОМ</v>
          </cell>
          <cell r="B84" t="str">
            <v>шт</v>
          </cell>
          <cell r="D84">
            <v>-16</v>
          </cell>
          <cell r="F84">
            <v>49</v>
          </cell>
          <cell r="G84">
            <v>-66</v>
          </cell>
          <cell r="H84">
            <v>0</v>
          </cell>
          <cell r="I84">
            <v>50</v>
          </cell>
          <cell r="J84">
            <v>-1</v>
          </cell>
          <cell r="M84">
            <v>0</v>
          </cell>
          <cell r="O84">
            <v>9.8000000000000007</v>
          </cell>
          <cell r="S84">
            <v>-6.7346938775510203</v>
          </cell>
          <cell r="T84">
            <v>-6.7346938775510203</v>
          </cell>
          <cell r="U84">
            <v>0.4</v>
          </cell>
          <cell r="V84">
            <v>12.4</v>
          </cell>
          <cell r="W84">
            <v>0.6</v>
          </cell>
          <cell r="Y84">
            <v>0</v>
          </cell>
          <cell r="Z84">
            <v>0</v>
          </cell>
          <cell r="AA84">
            <v>0</v>
          </cell>
        </row>
        <row r="85">
          <cell r="A85" t="str">
            <v>БОНУС_Пельмени Бульмени со сливочным маслом Горячая штучка 0,9 кг  ПОКОМ</v>
          </cell>
          <cell r="B85" t="str">
            <v>шт</v>
          </cell>
          <cell r="D85">
            <v>-21</v>
          </cell>
          <cell r="F85">
            <v>68</v>
          </cell>
          <cell r="G85">
            <v>-91</v>
          </cell>
          <cell r="H85">
            <v>0</v>
          </cell>
          <cell r="I85">
            <v>74</v>
          </cell>
          <cell r="J85">
            <v>-6</v>
          </cell>
          <cell r="M85">
            <v>0</v>
          </cell>
          <cell r="O85">
            <v>13.6</v>
          </cell>
          <cell r="S85">
            <v>-6.6911764705882355</v>
          </cell>
          <cell r="T85">
            <v>-6.6911764705882355</v>
          </cell>
          <cell r="U85">
            <v>1</v>
          </cell>
          <cell r="V85">
            <v>13.6</v>
          </cell>
          <cell r="W85">
            <v>2.4</v>
          </cell>
          <cell r="Y85">
            <v>0</v>
          </cell>
          <cell r="Z85">
            <v>0</v>
          </cell>
          <cell r="AA8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44650.591999999997</v>
          </cell>
        </row>
        <row r="2">
          <cell r="A2" t="str">
            <v>ПОКОМ Логистический Партнер</v>
          </cell>
          <cell r="D2">
            <v>44650.591999999997</v>
          </cell>
        </row>
        <row r="3">
          <cell r="A3" t="str">
            <v>Вязанка Логистический Партнер(Кг)</v>
          </cell>
          <cell r="D3">
            <v>1155.6500000000001</v>
          </cell>
        </row>
        <row r="4">
          <cell r="A4" t="str">
            <v>005  Колбаса Докторская ГОСТ, Вязанка вектор,ВЕС. ПОКОМ</v>
          </cell>
          <cell r="D4">
            <v>153</v>
          </cell>
        </row>
        <row r="5">
          <cell r="A5" t="str">
            <v>012  Колбаса Сервелат Столичный, Вязанка фиброуз в/у, ПОКОМ</v>
          </cell>
          <cell r="D5">
            <v>4.5999999999999996</v>
          </cell>
        </row>
        <row r="6">
          <cell r="A6" t="str">
            <v>016  Сосиски Вязанка Молочные, Вязанка вискофан  ВЕС.ПОКОМ</v>
          </cell>
          <cell r="D6">
            <v>137.5</v>
          </cell>
        </row>
        <row r="7">
          <cell r="A7" t="str">
            <v>017  Сосиски Вязанка Сливочные, Вязанка амицел ВЕС.ПОКОМ</v>
          </cell>
          <cell r="D7">
            <v>254.1</v>
          </cell>
        </row>
        <row r="8">
          <cell r="A8" t="str">
            <v>018  Сосиски Рубленые, Вязанка вискофан  ВЕС.ПОКОМ</v>
          </cell>
          <cell r="D8">
            <v>23.45</v>
          </cell>
        </row>
        <row r="9">
          <cell r="A9" t="str">
            <v>312  Ветчина Филейская ТМ Вязанка ТС Столичная ВЕС  ПОКОМ</v>
          </cell>
          <cell r="D9">
            <v>73.099999999999994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152.80000000000001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163.19999999999999</v>
          </cell>
        </row>
        <row r="12">
          <cell r="A12" t="str">
            <v>363 Сардельки Филейские Вязанка ТМ Вязанка в обол NDX  ПОКОМ</v>
          </cell>
          <cell r="D12">
            <v>66.2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89.8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28.8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D15">
            <v>5.2</v>
          </cell>
        </row>
        <row r="16">
          <cell r="A16" t="str">
            <v>У_312  Ветчина Филейская ТМ Вязанка ТС Столичная ВЕС  ПОКОМ</v>
          </cell>
          <cell r="D16">
            <v>2.6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D17">
            <v>1.3</v>
          </cell>
        </row>
        <row r="18">
          <cell r="A18" t="str">
            <v>Вязанка Логистический Партнер(Шт)</v>
          </cell>
          <cell r="D18">
            <v>2171</v>
          </cell>
        </row>
        <row r="19">
          <cell r="A19" t="str">
            <v>022  Колбаса Вязанка со шпиком, вектор 0,5кг, ПОКОМ</v>
          </cell>
          <cell r="D19">
            <v>7</v>
          </cell>
        </row>
        <row r="20">
          <cell r="A20" t="str">
            <v>023  Колбаса Докторская ГОСТ, Вязанка вектор, 0,4 кг, ПОКОМ</v>
          </cell>
          <cell r="D20">
            <v>32</v>
          </cell>
        </row>
        <row r="21">
          <cell r="A21" t="str">
            <v>029  Сосиски Венские, Вязанка NDX МГС, 0.5кг, ПОКОМ</v>
          </cell>
          <cell r="D21">
            <v>192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320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453</v>
          </cell>
        </row>
        <row r="24">
          <cell r="A24" t="str">
            <v>034  Сосиски Рубленые, Вязанка вискофан МГС, 0.5кг, ПОКОМ</v>
          </cell>
          <cell r="D24">
            <v>2</v>
          </cell>
        </row>
        <row r="25">
          <cell r="A25" t="str">
            <v>276  Колбаса Сливушка ТМ Вязанка в оболочке полиамид 0,45 кг  ПОКОМ</v>
          </cell>
          <cell r="D25">
            <v>43</v>
          </cell>
        </row>
        <row r="26">
          <cell r="A26" t="str">
            <v>340 Ветчина Запекуша с сочным окороком ТМ Стародворские колбасы ТС Вязанка в обо 0,42 кг. ПОКОМ</v>
          </cell>
          <cell r="D26">
            <v>90</v>
          </cell>
        </row>
        <row r="27">
          <cell r="A27" t="str">
            <v>344 Колбаса Салями Финская ТМ Стародворски колбасы ТС Вязанка в оболочке фиброуз в вак 0,35 кг ПОКОМ</v>
          </cell>
          <cell r="D27">
            <v>184</v>
          </cell>
        </row>
        <row r="28">
          <cell r="A28" t="str">
            <v>350 Сосиски Молокуши миникушай ТМ Вязанка в оболочке амицел в модифиц газовой среде 0,45 кг  Поком</v>
          </cell>
          <cell r="D28">
            <v>458</v>
          </cell>
        </row>
        <row r="29">
          <cell r="A29" t="str">
            <v>368 Колбаса вареная Молокуша ТМ Вязанка в оболочке полиамид 0,45 кг</v>
          </cell>
          <cell r="D29">
            <v>28</v>
          </cell>
        </row>
        <row r="30">
          <cell r="A30" t="str">
            <v>373 Ветчины «Филейская» Фикс.вес 0,45 Вектор ТМ «Вязанка»  Поком</v>
          </cell>
          <cell r="D30">
            <v>196</v>
          </cell>
        </row>
        <row r="31">
          <cell r="A31" t="str">
            <v>389 Колбаса вареная Мусульманская Халяль ТМ Вязанка Халяль оболочка вектор 0,4 кг АК.  Поком</v>
          </cell>
          <cell r="D31">
            <v>59</v>
          </cell>
        </row>
        <row r="32">
          <cell r="A32" t="str">
            <v>390 Сосиски Восточные Халяль ТМ Вязанка в оболочке полиамид в вакуумной упаковке 0,33 кг  Поком</v>
          </cell>
          <cell r="D32">
            <v>86</v>
          </cell>
        </row>
        <row r="33">
          <cell r="A33" t="str">
            <v>432 Сосиски Молокуши миникушай ТМ Вязанка в оболочке амицел в м среде 0.33 кг.  Поком</v>
          </cell>
          <cell r="D33">
            <v>21</v>
          </cell>
        </row>
        <row r="34">
          <cell r="A34" t="str">
            <v>Логистический Партнер кг</v>
          </cell>
          <cell r="D34">
            <v>19201.842000000001</v>
          </cell>
        </row>
        <row r="35">
          <cell r="A35" t="str">
            <v>200  Ветчина Дугушка ТМ Стародворье, вектор в/у    ПОКОМ</v>
          </cell>
          <cell r="D35">
            <v>669.6</v>
          </cell>
        </row>
        <row r="36">
          <cell r="A36" t="str">
            <v>201  Ветчина Нежная ТМ Особый рецепт, (2,5кг), ПОКОМ</v>
          </cell>
          <cell r="D36">
            <v>2949.4079999999999</v>
          </cell>
        </row>
        <row r="37">
          <cell r="A37" t="str">
            <v>215  Колбаса Докторская ГОСТ Дугушка, ВЕС, ТМ Стародворье ПОКОМ</v>
          </cell>
          <cell r="D37">
            <v>103</v>
          </cell>
        </row>
        <row r="38">
          <cell r="A38" t="str">
            <v>217  Колбаса Докторская Дугушка, ВЕС, НЕ ГОСТ, ТМ Стародворье ПОКОМ</v>
          </cell>
          <cell r="D38">
            <v>274.2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D39">
            <v>11</v>
          </cell>
        </row>
        <row r="40">
          <cell r="A40" t="str">
            <v>219  Колбаса Докторская Особая ТМ Особый рецепт, ВЕС  ПОКОМ</v>
          </cell>
          <cell r="D40">
            <v>4719.585</v>
          </cell>
        </row>
        <row r="41">
          <cell r="A41" t="str">
            <v>220  Колбаса Докторская по-стародворски, амифлекс, ВЕС,   ПОКОМ</v>
          </cell>
          <cell r="D41">
            <v>7.9</v>
          </cell>
        </row>
        <row r="42">
          <cell r="A42" t="str">
            <v>225  Колбаса Дугушка со шпиком, ВЕС, ТМ Стародворье   ПОКОМ</v>
          </cell>
          <cell r="D42">
            <v>152.30000000000001</v>
          </cell>
        </row>
        <row r="43">
          <cell r="A43" t="str">
            <v>226  Колбаса Княжеская, с/к белков.обол в термоусад. пакете, ВЕС, ТМ Стародворье ПОКОМ</v>
          </cell>
          <cell r="D43">
            <v>6.55</v>
          </cell>
        </row>
        <row r="44">
          <cell r="A44" t="str">
            <v>229  Колбаса Молочная Дугушка, в/у, ВЕС, ТМ Стародворье   ПОКОМ</v>
          </cell>
          <cell r="D44">
            <v>989</v>
          </cell>
        </row>
        <row r="45">
          <cell r="A45" t="str">
            <v>230  Колбаса Молочная Особая ТМ Особый рецепт, п/а, ВЕС. ПОКОМ</v>
          </cell>
          <cell r="D45">
            <v>2915.1750000000002</v>
          </cell>
        </row>
        <row r="46">
          <cell r="A46" t="str">
            <v>231  Колбаса Молочная по-стародворски, ВЕС   ПОКОМ</v>
          </cell>
          <cell r="D46">
            <v>5.2</v>
          </cell>
        </row>
        <row r="47">
          <cell r="A47" t="str">
            <v>235  Колбаса Особая ТМ Особый рецепт, ВЕС, ТМ Стародворье ПОКОМ</v>
          </cell>
          <cell r="D47">
            <v>1478.2850000000001</v>
          </cell>
        </row>
        <row r="48">
          <cell r="A48" t="str">
            <v>236  Колбаса Рубленая ЗАПЕЧ. Дугушка ТМ Стародворье, вектор, в/к    ПОКОМ</v>
          </cell>
          <cell r="D48">
            <v>260.75</v>
          </cell>
        </row>
        <row r="49">
          <cell r="A49" t="str">
            <v>237  Колбаса Русская по-стародворски, ВЕС.  ПОКОМ</v>
          </cell>
          <cell r="D49">
            <v>2.65</v>
          </cell>
        </row>
        <row r="50">
          <cell r="A50" t="str">
            <v>239  Колбаса Салями запеч Дугушка, оболочка вектор, ВЕС, ТМ Стародворье  ПОКОМ</v>
          </cell>
          <cell r="D50">
            <v>547.20000000000005</v>
          </cell>
        </row>
        <row r="51">
          <cell r="A51" t="str">
            <v>240  Колбаса Салями охотничья, ВЕС. ПОКОМ</v>
          </cell>
          <cell r="D51">
            <v>23.01</v>
          </cell>
        </row>
        <row r="52">
          <cell r="A52" t="str">
            <v>242  Колбаса Сервелат ЗАПЕЧ.Дугушка ТМ Стародворье, вектор, в/к     ПОКОМ</v>
          </cell>
          <cell r="D52">
            <v>629</v>
          </cell>
        </row>
        <row r="53">
          <cell r="A53" t="str">
            <v>243  Колбаса Сервелат Зернистый, ВЕС.  ПОКОМ</v>
          </cell>
          <cell r="D53">
            <v>64</v>
          </cell>
        </row>
        <row r="54">
          <cell r="A54" t="str">
            <v>244  Колбаса Сервелат Кремлевский, ВЕС. ПОКОМ</v>
          </cell>
          <cell r="D54">
            <v>17.899999999999999</v>
          </cell>
        </row>
        <row r="55">
          <cell r="A55" t="str">
            <v>246  Колбаса Стародворская ТМ Стародворье ТС Старый двор, ПОКОМ</v>
          </cell>
          <cell r="D55">
            <v>5</v>
          </cell>
        </row>
        <row r="56">
          <cell r="A56" t="str">
            <v>247  Сардельки Нежные, ВЕС.  ПОКОМ</v>
          </cell>
          <cell r="D56">
            <v>19.600000000000001</v>
          </cell>
        </row>
        <row r="57">
          <cell r="A57" t="str">
            <v>248  Сардельки Сочные ТМ Особый рецепт,   ПОКОМ</v>
          </cell>
          <cell r="D57">
            <v>536.32899999999995</v>
          </cell>
        </row>
        <row r="58">
          <cell r="A58" t="str">
            <v>249  Сардельки Сочные, ПОКОМ</v>
          </cell>
          <cell r="D58">
            <v>10.9</v>
          </cell>
        </row>
        <row r="59">
          <cell r="A59" t="str">
            <v>250  Сардельки стародворские с говядиной в обол. NDX, ВЕС. ПОКОМ</v>
          </cell>
          <cell r="D59">
            <v>356.5</v>
          </cell>
        </row>
        <row r="60">
          <cell r="A60" t="str">
            <v>253  Сосиски Ганноверские   ПОКОМ</v>
          </cell>
          <cell r="D60">
            <v>22.9</v>
          </cell>
        </row>
        <row r="61">
          <cell r="A61" t="str">
            <v>254  Сосиски Датские, ВЕС, ТМ КОЛБАСНЫЙ СТАНДАРТ ПОКОМ</v>
          </cell>
          <cell r="D61">
            <v>35.9</v>
          </cell>
        </row>
        <row r="62">
          <cell r="A62" t="str">
            <v>255  Сосиски Молочные для завтрака ТМ Особый рецепт, п/а МГС, ВЕС, ТМ Стародворье  ПОКОМ</v>
          </cell>
          <cell r="D62">
            <v>1626.9</v>
          </cell>
        </row>
        <row r="63">
          <cell r="A63" t="str">
            <v>257  Сосиски Молочные оригинальные ТМ Особый рецепт, ВЕС.   ПОКОМ</v>
          </cell>
          <cell r="D63">
            <v>3.9</v>
          </cell>
        </row>
        <row r="64">
          <cell r="A64" t="str">
            <v>260  Сосиски Сливочные по-стародворски, ВЕС.  ПОКОМ</v>
          </cell>
          <cell r="D64">
            <v>5.2</v>
          </cell>
        </row>
        <row r="65">
          <cell r="A65" t="str">
            <v>263  Шпикачки Стародворские, ВЕС.  ПОКОМ</v>
          </cell>
          <cell r="D65">
            <v>4.2</v>
          </cell>
        </row>
        <row r="66">
          <cell r="A66" t="str">
            <v>264  Колбаса Молочная стародворская, амифлекс, ВЕС, ТМ Стародворье  ПОКОМ</v>
          </cell>
          <cell r="D66">
            <v>1.3</v>
          </cell>
        </row>
        <row r="67">
          <cell r="A67" t="str">
            <v>265  Колбаса Балыкбургская, ВЕС, ТМ Баварушка  ПОКОМ</v>
          </cell>
          <cell r="D67">
            <v>5.6</v>
          </cell>
        </row>
        <row r="68">
          <cell r="A68" t="str">
            <v>266  Колбаса Филейбургская с сочным окороком, ВЕС, ТМ Баварушка  ПОКОМ</v>
          </cell>
          <cell r="D68">
            <v>81.099999999999994</v>
          </cell>
        </row>
        <row r="69">
          <cell r="A69" t="str">
            <v>267  Колбаса Салями Филейбургская зернистая, оболочка фиброуз, ВЕС, ТМ Баварушка  ПОКОМ</v>
          </cell>
          <cell r="D69">
            <v>38</v>
          </cell>
        </row>
        <row r="70">
          <cell r="A70" t="str">
            <v>271  Колбаса Сервелат Левантский ТМ Особый Рецепт, ВЕС. ПОКОМ</v>
          </cell>
          <cell r="D70">
            <v>1.4</v>
          </cell>
        </row>
        <row r="71">
          <cell r="A71" t="str">
            <v>272  Колбаса Сервелат Филедворский, фиброуз, в/у 0,35 кг срез,  ПОКОМ</v>
          </cell>
          <cell r="D71">
            <v>87</v>
          </cell>
        </row>
        <row r="72">
          <cell r="A72" t="str">
            <v>283  Сосиски Сочинки, ВЕС, ТМ Стародворье ПОКОМ</v>
          </cell>
          <cell r="D72">
            <v>114.5</v>
          </cell>
        </row>
        <row r="73">
          <cell r="A73" t="str">
            <v>317 Колбаса Сервелат Рижский ТМ Зареченские ТС Зареченские  фиброуз в вакуумной у  ПОКОМ</v>
          </cell>
          <cell r="D73">
            <v>1.4</v>
          </cell>
        </row>
        <row r="74">
          <cell r="A74" t="str">
            <v>318 Сосиски Датские ТМ Зареченские колбасы ТС Зареченские п полиамид в модифициров  ПОКОМ</v>
          </cell>
          <cell r="D74">
            <v>161.1</v>
          </cell>
        </row>
        <row r="75">
          <cell r="A75" t="str">
            <v>321 Сосиски Сочинки по-баварски с сыром ТМ Стародворье в оболочке  ПОКОМ</v>
          </cell>
          <cell r="D75">
            <v>1.3</v>
          </cell>
        </row>
        <row r="76">
          <cell r="A76" t="str">
            <v>358 Колбаса Сервелат Мясорубский ТМ Стародворье с мелкорубленным окороком в вак упак  ПОКОМ</v>
          </cell>
          <cell r="D76">
            <v>10.8</v>
          </cell>
        </row>
        <row r="77">
          <cell r="A77" t="str">
            <v>366 Сосиски Сочинки по-баварски ТМ Стародворье в обол полиам  ПОКОМ</v>
          </cell>
          <cell r="D77">
            <v>1.3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D78">
            <v>102.6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D79">
            <v>59</v>
          </cell>
        </row>
        <row r="80">
          <cell r="A80" t="str">
            <v>386 Колбаса Филейбургская с душистым чесноком ТМ Баварушка в оболочке фиброуз в вакуу  ПОКОМ</v>
          </cell>
          <cell r="D80">
            <v>6.2</v>
          </cell>
        </row>
        <row r="81">
          <cell r="A81" t="str">
            <v>428 Колбаса Русская стародворская ТМ Стародворье в оболочке амифлекс. Поком</v>
          </cell>
          <cell r="D81">
            <v>1.3</v>
          </cell>
        </row>
        <row r="82">
          <cell r="A82" t="str">
            <v>БОНУС_229  Колбаса Молочная Дугушка, в/у, ВЕС, ТМ Стародворье   ПОКОМ</v>
          </cell>
          <cell r="D82">
            <v>73.599999999999994</v>
          </cell>
        </row>
        <row r="83">
          <cell r="A83" t="str">
            <v>У_255  Сосиски Молочные для завтрака ТМ Особый рецепт, п/а МГС, ВЕС, ТМ Стародворье  ПОКОМ</v>
          </cell>
          <cell r="D83">
            <v>1.3</v>
          </cell>
        </row>
        <row r="84">
          <cell r="A84" t="str">
            <v>Логистический Партнер Шт</v>
          </cell>
          <cell r="D84">
            <v>17971</v>
          </cell>
        </row>
        <row r="85">
          <cell r="A85" t="str">
            <v>043  Ветчина Нежная ТМ Особый рецепт, п/а, 0,4кг    ПОКОМ</v>
          </cell>
          <cell r="D85">
            <v>281</v>
          </cell>
        </row>
        <row r="86">
          <cell r="A86" t="str">
            <v>047  Кол Баварская, белков.обол. в термоусад. пакете 0.17 кг, ТМ Стародворье  ПОКОМ</v>
          </cell>
          <cell r="D86">
            <v>363</v>
          </cell>
        </row>
        <row r="87">
          <cell r="A87" t="str">
            <v>054  Колбаса вареная Филейбургская с филе сочного окорока, 0,45 кг, БАВАРУШКА ПОКОМ</v>
          </cell>
          <cell r="D87">
            <v>186</v>
          </cell>
        </row>
        <row r="88">
          <cell r="A88" t="str">
            <v>055  Колбаса вареная Филейбургская, 0,45 кг, БАВАРУШКА ПОКОМ</v>
          </cell>
          <cell r="D88">
            <v>219</v>
          </cell>
        </row>
        <row r="89">
          <cell r="A89" t="str">
            <v>058  Колбаса Докторская Особая ТМ Особый рецепт,  0,5кг, ПОКОМ</v>
          </cell>
          <cell r="D89">
            <v>18</v>
          </cell>
        </row>
        <row r="90">
          <cell r="A90" t="str">
            <v>059  Колбаса Докторская по-стародворски  0.5 кг, ПОКОМ</v>
          </cell>
          <cell r="D90">
            <v>607</v>
          </cell>
        </row>
        <row r="91">
          <cell r="A91" t="str">
            <v>060  Колбаса Докторская стародворская  0,5 кг,ПОКОМ</v>
          </cell>
          <cell r="D91">
            <v>420</v>
          </cell>
        </row>
        <row r="92">
          <cell r="A92" t="str">
            <v>062  Колбаса Кракушка пряная с сальцем, 0.3кг в/у п/к, БАВАРУШКА ПОКОМ</v>
          </cell>
          <cell r="D92">
            <v>443</v>
          </cell>
        </row>
        <row r="93">
          <cell r="A93" t="str">
            <v>064  Колбаса Молочная Дугушка, вектор 0,4 кг, ТМ Стародворье  ПОКОМ</v>
          </cell>
          <cell r="D93">
            <v>750</v>
          </cell>
        </row>
        <row r="94">
          <cell r="A94" t="str">
            <v>065  Колбаса Молочная по-стародворски, 0,5кг,ПОКОМ</v>
          </cell>
          <cell r="D94">
            <v>3</v>
          </cell>
        </row>
        <row r="95">
          <cell r="A95" t="str">
            <v>068  Колбаса Особая ТМ Особый рецепт, 0,5 кг, ПОКОМ</v>
          </cell>
          <cell r="D95">
            <v>5</v>
          </cell>
        </row>
        <row r="96">
          <cell r="A96" t="str">
            <v>083  Колбаса Швейцарская 0,17 кг., ШТ., сырокопченая   ПОКОМ</v>
          </cell>
          <cell r="D96">
            <v>26</v>
          </cell>
        </row>
        <row r="97">
          <cell r="A97" t="str">
            <v>091  Сардельки Баварские, МГС 0.38кг, ТМ Стародворье  ПОКОМ</v>
          </cell>
          <cell r="D97">
            <v>244</v>
          </cell>
        </row>
        <row r="98">
          <cell r="A98" t="str">
            <v>092  Сосиски Баварские с сыром,  0.42кг,ПОКОМ</v>
          </cell>
          <cell r="D98">
            <v>6</v>
          </cell>
        </row>
        <row r="99">
          <cell r="A99" t="str">
            <v>094  Сосиски Баварские,  0.35кг, ТМ Колбасный стандарт ПОКОМ</v>
          </cell>
          <cell r="D99">
            <v>16</v>
          </cell>
        </row>
        <row r="100">
          <cell r="A100" t="str">
            <v>096  Сосиски Баварские,  0.42кг,ПОКОМ</v>
          </cell>
          <cell r="D100">
            <v>125</v>
          </cell>
        </row>
        <row r="101">
          <cell r="A101" t="str">
            <v>100  Сосиски Баварушки, 0.6кг, БАВАРУШКА ПОКОМ</v>
          </cell>
          <cell r="D101">
            <v>372</v>
          </cell>
        </row>
        <row r="102">
          <cell r="A102" t="str">
            <v>102  Сосиски Ганноверские, амилюкс МГС, 0.6кг, ТМ Стародворье    ПОКОМ</v>
          </cell>
          <cell r="D102">
            <v>1</v>
          </cell>
        </row>
        <row r="103">
          <cell r="A103" t="str">
            <v>104  Сосиски Молочные по-стародворски, амицел МГС 0.45кг, ТМ Стародворье    ПОКОМ</v>
          </cell>
          <cell r="D103">
            <v>3</v>
          </cell>
        </row>
        <row r="104">
          <cell r="A104" t="str">
            <v>108  Сосиски С сыром,  0.42кг,ядрена копоть ПОКОМ</v>
          </cell>
          <cell r="D104">
            <v>210</v>
          </cell>
        </row>
        <row r="105">
          <cell r="A105" t="str">
            <v>114  Сосиски Филейбургские с филе сочного окорока, 0,55 кг, БАВАРУШКА ПОКОМ</v>
          </cell>
          <cell r="D105">
            <v>322</v>
          </cell>
        </row>
        <row r="106">
          <cell r="A106" t="str">
            <v>115  Колбаса Салями Филейбургская зернистая, в/у 0,35 кг срез, БАВАРУШКА ПОКОМ</v>
          </cell>
          <cell r="D106">
            <v>287</v>
          </cell>
        </row>
        <row r="107">
          <cell r="A107" t="str">
            <v>116  Колбаса Балыкбурская с копченым балыком, в/у 0,35 кг срез, БАВАРУШКА ПОКОМ</v>
          </cell>
          <cell r="D107">
            <v>13</v>
          </cell>
        </row>
        <row r="108">
          <cell r="A108" t="str">
            <v>117  Колбаса Сервелат Филейбургский с ароматными пряностями, в/у 0,35 кг срез, БАВАРУШКА ПОКОМ</v>
          </cell>
          <cell r="D108">
            <v>334</v>
          </cell>
        </row>
        <row r="109">
          <cell r="A109" t="str">
            <v>118  Колбаса Сервелат Филейбургский с филе сочного окорока, в/у 0,35 кг срез, БАВАРУШКА ПОКОМ</v>
          </cell>
          <cell r="D109">
            <v>402</v>
          </cell>
        </row>
        <row r="110">
          <cell r="A110" t="str">
            <v>273  Сосиски Сочинки с сочной грудинкой, МГС 0.4кг,   ПОКОМ</v>
          </cell>
          <cell r="D110">
            <v>646</v>
          </cell>
        </row>
        <row r="111">
          <cell r="A111" t="str">
            <v>296  Колбаса Мясорубская с рубленой грудинкой 0,35кг срез ТМ Стародворье  ПОКОМ</v>
          </cell>
          <cell r="D111">
            <v>160</v>
          </cell>
        </row>
        <row r="112">
          <cell r="A112" t="str">
            <v>301  Сосиски Сочинки по-баварски с сыром,  0.4кг, ТМ Стародворье  ПОКОМ</v>
          </cell>
          <cell r="D112">
            <v>819</v>
          </cell>
        </row>
        <row r="113">
          <cell r="A113" t="str">
            <v>302  Сосиски Сочинки по-баварски,  0.4кг, ТМ Стародворье  ПОКОМ</v>
          </cell>
          <cell r="D113">
            <v>1538</v>
          </cell>
        </row>
        <row r="114">
          <cell r="A114" t="str">
            <v>309  Сосиски Сочинки с сыром 0,4 кг ТМ Стародворье  ПОКОМ</v>
          </cell>
          <cell r="D114">
            <v>415</v>
          </cell>
        </row>
        <row r="115">
          <cell r="A115" t="str">
            <v>320  Сосиски Сочинки с сочным окороком 0,4 кг ТМ Стародворье  ПОКОМ</v>
          </cell>
          <cell r="D115">
            <v>254</v>
          </cell>
        </row>
        <row r="116">
          <cell r="A116" t="str">
            <v>323 Колбаса варенокопченая Балыкбургская рубленая ТМ Баварушка срез 0,35 кг   ПОКОМ</v>
          </cell>
          <cell r="D116">
            <v>3</v>
          </cell>
        </row>
        <row r="117">
          <cell r="A117" t="str">
            <v>325 Колбаса Сервелат Мясорубский ТМ Стародворье с мелкорубленным окороком 0,35 кг  ПОКОМ</v>
          </cell>
          <cell r="D117">
            <v>50</v>
          </cell>
        </row>
        <row r="118">
          <cell r="A118" t="str">
            <v>343 Колбаса Докторская оригинальная ТМ Особый рецепт в оболочке полиамид 0,4 кг.  ПОКОМ</v>
          </cell>
          <cell r="D118">
            <v>774</v>
          </cell>
        </row>
        <row r="119">
          <cell r="A119" t="str">
            <v>346 Колбаса Сервелат Филейбургский с копченой грудинкой ТМ Баварушка в оболов/у 0,35 кг срез  ПОКОМ</v>
          </cell>
          <cell r="D119">
            <v>367</v>
          </cell>
        </row>
        <row r="120">
          <cell r="A120" t="str">
            <v>347 Паштет печеночный со сливочным маслом ТМ Стародворье ламистер 0,1 кг. Консервы   ПОКОМ</v>
          </cell>
          <cell r="D120">
            <v>520</v>
          </cell>
        </row>
        <row r="121">
          <cell r="A121" t="str">
            <v>351 Сосиски Филейбургские с грудкой ТМ Баварушка в оболо амицел в моди газовой среде 0,33 кг  Поком</v>
          </cell>
          <cell r="D121">
            <v>276</v>
          </cell>
        </row>
        <row r="122">
          <cell r="A122" t="str">
            <v>352  Сардельки Сочинки с сыром 0,4 кг ТМ Стародворье   ПОКОМ</v>
          </cell>
          <cell r="D122">
            <v>558</v>
          </cell>
        </row>
        <row r="123">
          <cell r="A123" t="str">
            <v>355 Сос Молочные для завтрака ОР полиамид мгс 0,4 кг НД СК  ПОКОМ</v>
          </cell>
          <cell r="D123">
            <v>516</v>
          </cell>
        </row>
        <row r="124">
          <cell r="A124" t="str">
            <v>360 Колбаса варено-копченая  Сервелат Левантский ТМ Особый Рецепт  0,35 кг  ПОКОМ</v>
          </cell>
          <cell r="D124">
            <v>8</v>
          </cell>
        </row>
        <row r="125">
          <cell r="A125" t="str">
            <v>361 Колбаса Салями Филейбургская зернистая ТМ Баварушка в оболочке  в вак 0.28кг ПОКОМ</v>
          </cell>
          <cell r="D125">
            <v>39</v>
          </cell>
        </row>
        <row r="126">
          <cell r="A126" t="str">
            <v>364 Колбаса Сервелат Филейбургский с копченой грудинкой ТМ Баварушка  в/у 0,28 кг  ПОКОМ</v>
          </cell>
          <cell r="D126">
            <v>56</v>
          </cell>
        </row>
        <row r="127">
          <cell r="A127" t="str">
            <v>371  Сосиски Сочинки Молочные 0,4 кг ТМ Стародворье  ПОКОМ</v>
          </cell>
          <cell r="D127">
            <v>319</v>
          </cell>
        </row>
        <row r="128">
          <cell r="A128" t="str">
            <v>372  Сосиски Сочинки Сливочные 0,4 кг ТМ Стародворье  ПОКОМ</v>
          </cell>
          <cell r="D128">
            <v>244</v>
          </cell>
        </row>
        <row r="129">
          <cell r="A129" t="str">
            <v>374  Сосиски Сочинки с сыром ф/в 0,3 кг п/а ТМ "Стародворье"  Поком</v>
          </cell>
          <cell r="D129">
            <v>342</v>
          </cell>
        </row>
        <row r="130">
          <cell r="A130" t="str">
            <v>375  Сосиски Сочинки по-баварски Бавария Фикс.вес 0,84 П/а мгс Стародворье</v>
          </cell>
          <cell r="D130">
            <v>372</v>
          </cell>
        </row>
        <row r="131">
          <cell r="A131" t="str">
            <v>376  Сардельки Сочинки с сочным окороком ТМ Стародворье полиамид мгс ф/в 0,4 кг СК3</v>
          </cell>
          <cell r="D131">
            <v>276</v>
          </cell>
        </row>
        <row r="132">
          <cell r="A132" t="str">
            <v>377  Сосиски Сочинки по-баварски с сыром ТМ Стародворье полиамид мгс ф/в 0,84 кг СК3</v>
          </cell>
          <cell r="D132">
            <v>320</v>
          </cell>
        </row>
        <row r="133">
          <cell r="A133" t="str">
            <v>381  Сардельки Сочинки 0,4кг ТМ Стародворье  ПОКОМ</v>
          </cell>
          <cell r="D133">
            <v>17</v>
          </cell>
        </row>
        <row r="134">
          <cell r="A134" t="str">
            <v>388 Колбаски Филейбургские ТМ Баварушка с филе сочного окорока копченые в оболоч 0,28 кг ПОКОМ</v>
          </cell>
          <cell r="D134">
            <v>16</v>
          </cell>
        </row>
        <row r="135">
          <cell r="A135" t="str">
            <v>418 С/к колбасы Мини-салями во вкусом бекона Ядрена копоть Фикс.вес 0,05 б/о Ядрена копоть  Поком</v>
          </cell>
          <cell r="D135">
            <v>8</v>
          </cell>
        </row>
        <row r="136">
          <cell r="A136" t="str">
            <v>419 Паштеты «Любительский ГОСТ» Фикс.вес 0,1 ТМ «Стародворье»  Поком</v>
          </cell>
          <cell r="D136">
            <v>19</v>
          </cell>
        </row>
        <row r="137">
          <cell r="A137" t="str">
            <v>420 Паштеты «Печеночный с морковью ГОСТ» Фикс.вес 0,1 ТМ «Стародворье»  Поком</v>
          </cell>
          <cell r="D137">
            <v>4</v>
          </cell>
        </row>
        <row r="138">
          <cell r="A138" t="str">
            <v>436 Колбаса Сервелат Филейбургский с филе сочного окорока ТМ Баварушка в оболоч 0,28 кг срез.  Поком</v>
          </cell>
          <cell r="D138">
            <v>15</v>
          </cell>
        </row>
        <row r="139">
          <cell r="A139" t="str">
            <v>446 Сосиски Баварские с сыром 0,35 кг. ТМ Стародворье в оболочке айпил в модифи газовой среде  Поком</v>
          </cell>
          <cell r="D139">
            <v>987</v>
          </cell>
        </row>
        <row r="140">
          <cell r="A140" t="str">
            <v>447 Колбаса Филейбургская с душистым чесноком ТМ Баварушка в оболочке фиброуз  0,28 кг срез  Поком</v>
          </cell>
          <cell r="D140">
            <v>10</v>
          </cell>
        </row>
        <row r="141">
          <cell r="A141" t="str">
            <v>451 Сосиски «Баварские» Фикс.вес 0,35 П/а ТМ «Стародворье»  Поком</v>
          </cell>
          <cell r="D141">
            <v>2334</v>
          </cell>
        </row>
        <row r="142">
          <cell r="A142" t="str">
            <v>БОНУС_096  Сосиски Баварские,  0.42кг,ПОКОМ</v>
          </cell>
          <cell r="D142">
            <v>33</v>
          </cell>
        </row>
        <row r="143">
          <cell r="A143" t="str">
            <v>ПОКОМ Логистический Партнер Заморозка</v>
          </cell>
          <cell r="D143">
            <v>4151.1000000000004</v>
          </cell>
        </row>
        <row r="144">
          <cell r="A144" t="str">
            <v>БОНУС_Готовые чебупели сочные с мясом ТМ Горячая штучка  0,3кг зам  ПОКОМ</v>
          </cell>
          <cell r="D144">
            <v>10</v>
          </cell>
        </row>
        <row r="145">
          <cell r="A145" t="str">
            <v>БОНУС_Пельмени Бульмени со сливочным маслом Горячая штучка 0,9 кг  ПОКОМ</v>
          </cell>
          <cell r="D145">
            <v>13</v>
          </cell>
        </row>
        <row r="146">
          <cell r="A146" t="str">
            <v>Вареники замороженные постные Благолепные с картофелем и грибами классическая форма, ВЕС,  ПОКОМ</v>
          </cell>
          <cell r="D146">
            <v>15</v>
          </cell>
        </row>
        <row r="147">
          <cell r="A147" t="str">
            <v>Готовые бельмеши сочные с мясом ТМ Горячая штучка 0,3кг зам  ПОКОМ</v>
          </cell>
          <cell r="D147">
            <v>4</v>
          </cell>
        </row>
        <row r="148">
          <cell r="A148" t="str">
            <v>Готовые чебупели острые с мясом Горячая штучка 0,3 кг зам  ПОКОМ</v>
          </cell>
          <cell r="D148">
            <v>63</v>
          </cell>
        </row>
        <row r="149">
          <cell r="A149" t="str">
            <v>Готовые чебупели с ветчиной и сыром Горячая штучка 0,3кг зам  ПОКОМ</v>
          </cell>
          <cell r="D149">
            <v>102</v>
          </cell>
        </row>
        <row r="150">
          <cell r="A150" t="str">
            <v>Готовые чебупели сочные с мясом ТМ Горячая штучка  0,3кг зам  ПОКОМ</v>
          </cell>
          <cell r="D150">
            <v>92</v>
          </cell>
        </row>
        <row r="151">
          <cell r="A151" t="str">
            <v>Готовые чебуреки с мясом ТМ Горячая штучка 0,09 кг флоу-пак ПОКОМ</v>
          </cell>
          <cell r="D151">
            <v>66</v>
          </cell>
        </row>
        <row r="152">
          <cell r="A152" t="str">
            <v>Жар-боллы с курочкой и сыром. Кулинарные изделия рубленые в тесте куриные жареные  ПОКОМ</v>
          </cell>
          <cell r="D152">
            <v>26</v>
          </cell>
        </row>
        <row r="153">
          <cell r="A153" t="str">
            <v>Жар-ладушки с мясом ТМ Зареченские ТС Зареченские продукты.  Поком</v>
          </cell>
          <cell r="D153">
            <v>116.3</v>
          </cell>
        </row>
        <row r="154">
          <cell r="A154" t="str">
            <v>Жар-ладушки с мясом, картофелем и грибами вес ТМ Зареченские ТС Зареченские продукты</v>
          </cell>
          <cell r="D154">
            <v>113.6</v>
          </cell>
        </row>
        <row r="155">
          <cell r="A155" t="str">
            <v>Жар-ладушки с яблоком и грушей. Изделия хлебобулочные жареные с начинкой зам  ПОКОМ</v>
          </cell>
          <cell r="D155">
            <v>29.5</v>
          </cell>
        </row>
        <row r="156">
          <cell r="A156" t="str">
            <v>Жар-мени вес "Мясная галерея"</v>
          </cell>
          <cell r="D156">
            <v>67.599999999999994</v>
          </cell>
        </row>
        <row r="157">
          <cell r="A157" t="str">
            <v>Круггетсы с сырным соусом ТМ Горячая штучка 0,25 кг зам  ПОКОМ</v>
          </cell>
          <cell r="D157">
            <v>58</v>
          </cell>
        </row>
        <row r="158">
          <cell r="A158" t="str">
            <v>Круггетсы сочные ТМ Горячая штучка ТС Круггетсы 0,25 кг зам  ПОКОМ</v>
          </cell>
          <cell r="D158">
            <v>59</v>
          </cell>
        </row>
        <row r="159">
          <cell r="A159" t="str">
            <v>Мини-сосиски в тесте "Фрайпики" 1,8кг ВЕС,  ПОКОМ</v>
          </cell>
          <cell r="D159">
            <v>11.6</v>
          </cell>
        </row>
        <row r="160">
          <cell r="A160" t="str">
            <v>Мини-сосиски в тесте "Фрайпики" 3,7кг ВЕС,  ПОКОМ</v>
          </cell>
          <cell r="D160">
            <v>29.6</v>
          </cell>
        </row>
        <row r="161">
          <cell r="A161" t="str">
            <v>Мини-сосиски в тесте "Фрайпики" 3,7кг ВЕС, ТМ Зареченские  ПОКОМ</v>
          </cell>
          <cell r="D161">
            <v>3.7</v>
          </cell>
        </row>
        <row r="162">
          <cell r="A162" t="str">
            <v>Мини-сосиски в тесте Фрайпики 1,8кг ВЕС ТМ Зареченские  Поком</v>
          </cell>
          <cell r="D162">
            <v>5.4</v>
          </cell>
        </row>
        <row r="163">
          <cell r="A163" t="str">
            <v>Наггетсы из печи 0,25кг ТМ Вязанка ТС Няняггетсы Сливушки замор.  ПОКОМ</v>
          </cell>
          <cell r="D163">
            <v>36</v>
          </cell>
        </row>
        <row r="164">
          <cell r="A164" t="str">
            <v>Наггетсы Нагетосы Сочная курочка ТМ Горячая штучка 0,25 кг зам  ПОКОМ</v>
          </cell>
          <cell r="D164">
            <v>260</v>
          </cell>
        </row>
        <row r="165">
          <cell r="A165" t="str">
            <v>Наггетсы с индейкой 0,25кг ТМ Вязанка ТС Няняггетсы Сливушки НД2 замор.  ПОКОМ</v>
          </cell>
          <cell r="D165">
            <v>279</v>
          </cell>
        </row>
        <row r="166">
          <cell r="A166" t="str">
            <v>Наггетсы хрустящие п/ф ВЕС ПОКОМ</v>
          </cell>
          <cell r="D166">
            <v>6</v>
          </cell>
        </row>
        <row r="167">
          <cell r="A167" t="str">
            <v>Наггетсы Хрустящие ТМ Зареченские ТС Зареченские продукты. Поком</v>
          </cell>
          <cell r="D167">
            <v>122.7</v>
          </cell>
        </row>
        <row r="168">
          <cell r="A168" t="str">
            <v>Пекерсы с индейкой в сливочном соусе ТМ Горячая штучка 0,25 кг зам  ПОКОМ</v>
          </cell>
          <cell r="D168">
            <v>3</v>
          </cell>
        </row>
        <row r="169">
          <cell r="A169" t="str">
            <v>Пельмени Grandmeni с говядиной ТМ Горячая штучка флоупак сфера 0,75 кг. ПОКОМ</v>
          </cell>
          <cell r="D169">
            <v>13</v>
          </cell>
        </row>
        <row r="170">
          <cell r="A170" t="str">
            <v>Пельмени Grandmeni со сливочным маслом Горячая штучка 0,75 кг ПОКОМ</v>
          </cell>
          <cell r="D170">
            <v>67</v>
          </cell>
        </row>
        <row r="171">
          <cell r="A171" t="str">
            <v>Пельмени Бигбули #МЕГАВКУСИЩЕ с сочной грудинкой ТМ Горячая шту БУЛЬМЕНИ ТС Бигбули  сфера 0,9 ПОКОМ</v>
          </cell>
          <cell r="D171">
            <v>12</v>
          </cell>
        </row>
        <row r="172">
          <cell r="A172" t="str">
            <v>Пельмени Бигбули с мясом, Горячая штучка 0,9кг  ПОКОМ</v>
          </cell>
          <cell r="D172">
            <v>31</v>
          </cell>
        </row>
        <row r="173">
          <cell r="A173" t="str">
            <v>Пельмени Бигбули с мясом, Горячая штучка сфера 0,43 кг  ПОКОМ</v>
          </cell>
          <cell r="D173">
            <v>7</v>
          </cell>
        </row>
        <row r="174">
          <cell r="A174" t="str">
            <v>Пельмени Бигбули со слив.маслом 0,9 кг   Поком</v>
          </cell>
          <cell r="D174">
            <v>65</v>
          </cell>
        </row>
        <row r="175">
          <cell r="A175" t="str">
            <v>Пельмени Бигбули со сливочным маслом ТМ Горячая штучка ТС Бигбули ГШ флоу-пак сфера 0,43 УВС.  ПОКОМ</v>
          </cell>
          <cell r="D175">
            <v>19</v>
          </cell>
        </row>
        <row r="176">
          <cell r="A176" t="str">
            <v>Пельмени Бульмени с говядиной и свининой Горячая шт. 0,9 кг  ПОКОМ</v>
          </cell>
          <cell r="D176">
            <v>97</v>
          </cell>
        </row>
        <row r="177">
          <cell r="A177" t="str">
            <v>Пельмени Бульмени с говядиной и свининой Горячая штучка 0,43  ПОКОМ</v>
          </cell>
          <cell r="D177">
            <v>20</v>
          </cell>
        </row>
        <row r="178">
          <cell r="A178" t="str">
            <v>Пельмени Бульмени с говядиной и свининой Наваристые Горячая штучка ВЕС  ПОКОМ</v>
          </cell>
          <cell r="D178">
            <v>365</v>
          </cell>
        </row>
        <row r="179">
          <cell r="A179" t="str">
            <v>Пельмени Бульмени со сливочным маслом Горячая штучка 0,9 кг  ПОКОМ</v>
          </cell>
          <cell r="D179">
            <v>148</v>
          </cell>
        </row>
        <row r="180">
          <cell r="A180" t="str">
            <v>Пельмени Бульмени со сливочным маслом ТМ Горячая шт. 0,43 кг  ПОКОМ</v>
          </cell>
          <cell r="D180">
            <v>34</v>
          </cell>
        </row>
        <row r="181">
          <cell r="A181" t="str">
            <v>Пельмени Быстромени рубл. в тесте из мяса кур. вареные сфера "Мясная галерея" ВЕС</v>
          </cell>
          <cell r="D181">
            <v>5</v>
          </cell>
        </row>
        <row r="182">
          <cell r="A182" t="str">
            <v>Пельмени Зареченские сфера 5 кг.  ПОКОМ</v>
          </cell>
          <cell r="D182">
            <v>10</v>
          </cell>
        </row>
        <row r="183">
          <cell r="A183" t="str">
            <v>Пельмени Мясорубские с рубленой грудинкой ТМ Стародворье фоу-пак классическая форма 0,7 кг.  Поком</v>
          </cell>
          <cell r="D183">
            <v>17</v>
          </cell>
        </row>
        <row r="184">
          <cell r="A184" t="str">
            <v>Пельмени Мясорубские ТМ Стародворье фоу-пак равиоли 0,7 кг.  Поком</v>
          </cell>
          <cell r="D184">
            <v>77</v>
          </cell>
        </row>
        <row r="185">
          <cell r="A185" t="str">
            <v>Пельмени отборные  с говядиной и свининой 0,43кг ушко  Поком</v>
          </cell>
          <cell r="D185">
            <v>13</v>
          </cell>
        </row>
        <row r="186">
          <cell r="A186" t="str">
            <v>Пельмени Отборные из свинины и говядины 0,9 кг ТМ Стародворье ТС Медвежье ушко  ПОКОМ</v>
          </cell>
          <cell r="D186">
            <v>80</v>
          </cell>
        </row>
        <row r="187">
          <cell r="A187" t="str">
            <v>Пельмени отборные с говядиной 0,43кг Поком</v>
          </cell>
          <cell r="D187">
            <v>10</v>
          </cell>
        </row>
        <row r="188">
          <cell r="A188" t="str">
            <v>Пельмени Отборные с говядиной 0,9 кг НОВА ТМ Стародворье ТС Медвежье ушко  ПОКОМ</v>
          </cell>
          <cell r="D188">
            <v>23</v>
          </cell>
        </row>
        <row r="189">
          <cell r="A189" t="str">
            <v>Пельмени С говядиной и свининой, ВЕС, ТМ Славница сфера пуговки  ПОКОМ</v>
          </cell>
          <cell r="D189">
            <v>405</v>
          </cell>
        </row>
        <row r="190">
          <cell r="A190" t="str">
            <v>Пельмени Умелый повар равиоли  ПОКОМ</v>
          </cell>
          <cell r="D190">
            <v>5</v>
          </cell>
        </row>
        <row r="191">
          <cell r="A191" t="str">
            <v>Фрай-пицца с ветчиной и грибами 3,0 кг. ВЕС.  ПОКОМ</v>
          </cell>
          <cell r="D191">
            <v>12</v>
          </cell>
        </row>
        <row r="192">
          <cell r="A192" t="str">
            <v>Фрай-пицца с ветчиной и грибами ТМ Зареченские ТС Зареченские продукты.  Поком</v>
          </cell>
          <cell r="D192">
            <v>3</v>
          </cell>
        </row>
        <row r="193">
          <cell r="A193" t="str">
            <v>Хинкали Классические рубленые из мяса птицы вес ЗАО "Мясная галерея"  ПОКОМ</v>
          </cell>
          <cell r="D193">
            <v>53.5</v>
          </cell>
        </row>
        <row r="194">
          <cell r="A194" t="str">
            <v>Хотстеры ТМ Горячая штучка ТС Хотстеры 0,25 кг зам  ПОКОМ</v>
          </cell>
          <cell r="D194">
            <v>105</v>
          </cell>
        </row>
        <row r="195">
          <cell r="A195" t="str">
            <v>Хрустящие крылышки острые к пиву ТМ Горячая штучка 0,3кг зам  ПОКОМ</v>
          </cell>
          <cell r="D195">
            <v>45</v>
          </cell>
        </row>
        <row r="196">
          <cell r="A196" t="str">
            <v>Хрустящие крылышки ТМ Горячая штучка 0,3 кг зам  ПОКОМ</v>
          </cell>
          <cell r="D196">
            <v>86</v>
          </cell>
        </row>
        <row r="197">
          <cell r="A197" t="str">
            <v>Хрустящие крылышки ТМ Зареченские ТС Зареченские продукты.   Поком</v>
          </cell>
          <cell r="D197">
            <v>17.600000000000001</v>
          </cell>
        </row>
        <row r="198">
          <cell r="A198" t="str">
            <v>Чебупай сочное яблоко ТМ Горячая штучка ТС Чебупай 0,2 кг УВС.  зам  ПОКОМ</v>
          </cell>
          <cell r="D198">
            <v>38</v>
          </cell>
        </row>
        <row r="199">
          <cell r="A199" t="str">
            <v>Чебупай спелая вишня ТМ Горячая штучка ТС Чебупай 0,2 кг УВС. зам  ПОКОМ</v>
          </cell>
          <cell r="D199">
            <v>52</v>
          </cell>
        </row>
        <row r="200">
          <cell r="A200" t="str">
            <v>Чебупицца курочка по-итальянски Горячая штучка 0,25 кг зам  ПОКОМ</v>
          </cell>
          <cell r="D200">
            <v>165</v>
          </cell>
        </row>
        <row r="201">
          <cell r="A201" t="str">
            <v>Чебупицца Пепперони ТМ Горячая штучка ТС Чебупицца 0.25кг зам  ПОКОМ</v>
          </cell>
          <cell r="D201">
            <v>151</v>
          </cell>
        </row>
        <row r="202">
          <cell r="A202" t="str">
            <v>Чебуреки Мясные вес 2,7 кг ТМ Зареченские ТС Зареченские продукты   Поком</v>
          </cell>
          <cell r="D202">
            <v>8.1</v>
          </cell>
        </row>
        <row r="203">
          <cell r="A203" t="str">
            <v>Чебуреки сочные ТМ Зареченские ТС Зареченские продукты.  Поком</v>
          </cell>
          <cell r="D203">
            <v>196.9</v>
          </cell>
        </row>
        <row r="204">
          <cell r="A204" t="str">
            <v>Чебуречище горячая штучка 0,14кг Поком</v>
          </cell>
          <cell r="D204">
            <v>103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78"/>
  <sheetViews>
    <sheetView tabSelected="1" workbookViewId="0">
      <pane ySplit="5" topLeftCell="A21" activePane="bottomLeft" state="frozen"/>
      <selection pane="bottomLeft" activeCell="X36" sqref="X36"/>
    </sheetView>
  </sheetViews>
  <sheetFormatPr defaultColWidth="10.5" defaultRowHeight="11.45" customHeight="1" outlineLevelRow="1" x14ac:dyDescent="0.2"/>
  <cols>
    <col min="1" max="1" width="72.33203125" style="1" customWidth="1"/>
    <col min="2" max="2" width="4" style="1" customWidth="1"/>
    <col min="3" max="3" width="9" style="1" customWidth="1"/>
    <col min="4" max="7" width="7.33203125" style="1" customWidth="1"/>
    <col min="8" max="8" width="5.6640625" style="24" customWidth="1"/>
    <col min="9" max="10" width="8.1640625" style="2" customWidth="1"/>
    <col min="11" max="12" width="1.5" style="2" customWidth="1"/>
    <col min="13" max="13" width="8.1640625" style="2" customWidth="1"/>
    <col min="14" max="14" width="1.1640625" style="2" customWidth="1"/>
    <col min="15" max="17" width="8.1640625" style="2" customWidth="1"/>
    <col min="18" max="18" width="18.6640625" style="2" customWidth="1"/>
    <col min="19" max="20" width="6" style="2" customWidth="1"/>
    <col min="21" max="23" width="7.83203125" style="2" customWidth="1"/>
    <col min="24" max="24" width="18.83203125" style="2" customWidth="1"/>
    <col min="25" max="25" width="8.83203125" style="2" customWidth="1"/>
    <col min="26" max="26" width="8.83203125" style="24" customWidth="1"/>
    <col min="27" max="27" width="8.83203125" style="25" customWidth="1"/>
    <col min="28" max="28" width="8.83203125" style="2" customWidth="1"/>
    <col min="29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</row>
    <row r="3" spans="1:28" ht="26.1" customHeight="1" x14ac:dyDescent="0.2">
      <c r="A3" s="4" t="s">
        <v>1</v>
      </c>
      <c r="B3" s="4" t="s">
        <v>2</v>
      </c>
      <c r="C3" s="11" t="s">
        <v>81</v>
      </c>
      <c r="D3" s="5" t="s">
        <v>3</v>
      </c>
      <c r="E3" s="5"/>
      <c r="F3" s="5"/>
      <c r="G3" s="5"/>
      <c r="H3" s="12" t="s">
        <v>84</v>
      </c>
      <c r="I3" s="13" t="s">
        <v>85</v>
      </c>
      <c r="J3" s="13" t="s">
        <v>86</v>
      </c>
      <c r="K3" s="13" t="s">
        <v>87</v>
      </c>
      <c r="L3" s="13" t="s">
        <v>88</v>
      </c>
      <c r="M3" s="13" t="s">
        <v>89</v>
      </c>
      <c r="N3" s="13" t="s">
        <v>89</v>
      </c>
      <c r="O3" s="13" t="s">
        <v>90</v>
      </c>
      <c r="P3" s="13" t="s">
        <v>89</v>
      </c>
      <c r="Q3" s="14" t="s">
        <v>91</v>
      </c>
      <c r="R3" s="15"/>
      <c r="S3" s="13" t="s">
        <v>92</v>
      </c>
      <c r="T3" s="13" t="s">
        <v>93</v>
      </c>
      <c r="U3" s="16" t="s">
        <v>94</v>
      </c>
      <c r="V3" s="16" t="s">
        <v>95</v>
      </c>
      <c r="W3" s="16" t="s">
        <v>104</v>
      </c>
      <c r="X3" s="13" t="s">
        <v>96</v>
      </c>
      <c r="Y3" s="13" t="s">
        <v>97</v>
      </c>
      <c r="Z3" s="12"/>
      <c r="AA3" s="17" t="s">
        <v>98</v>
      </c>
      <c r="AB3" s="13" t="s">
        <v>99</v>
      </c>
    </row>
    <row r="4" spans="1:28" ht="26.1" customHeight="1" x14ac:dyDescent="0.2">
      <c r="A4" s="6"/>
      <c r="B4" s="7"/>
      <c r="C4" s="11" t="s">
        <v>81</v>
      </c>
      <c r="D4" s="5" t="s">
        <v>4</v>
      </c>
      <c r="E4" s="5" t="s">
        <v>5</v>
      </c>
      <c r="F4" s="5" t="s">
        <v>6</v>
      </c>
      <c r="G4" s="5" t="s">
        <v>7</v>
      </c>
      <c r="H4" s="12"/>
      <c r="I4" s="13"/>
      <c r="J4" s="13"/>
      <c r="K4" s="13"/>
      <c r="L4" s="16"/>
      <c r="M4" s="16" t="s">
        <v>100</v>
      </c>
      <c r="N4" s="13"/>
      <c r="O4" s="13"/>
      <c r="P4" s="18"/>
      <c r="Q4" s="14" t="s">
        <v>101</v>
      </c>
      <c r="R4" s="15" t="s">
        <v>102</v>
      </c>
      <c r="S4" s="13"/>
      <c r="T4" s="13"/>
      <c r="U4" s="13"/>
      <c r="V4" s="13"/>
      <c r="W4" s="13"/>
      <c r="X4" s="13"/>
      <c r="Y4" s="13"/>
      <c r="Z4" s="12"/>
      <c r="AA4" s="17"/>
      <c r="AB4" s="13"/>
    </row>
    <row r="5" spans="1:28" ht="10.5" customHeight="1" x14ac:dyDescent="0.2">
      <c r="A5" s="6"/>
      <c r="B5" s="7"/>
      <c r="C5" s="7"/>
      <c r="D5" s="5"/>
      <c r="E5" s="5"/>
      <c r="F5" s="19">
        <f>SUM(F6:F204)</f>
        <v>4031.7099999999996</v>
      </c>
      <c r="G5" s="19">
        <f>SUM(G6:G204)</f>
        <v>6602.3</v>
      </c>
      <c r="H5" s="12"/>
      <c r="I5" s="19">
        <f>SUM(I6:I204)</f>
        <v>4151.1000000000004</v>
      </c>
      <c r="J5" s="19">
        <f>SUM(J6:J204)</f>
        <v>-119.38999999999999</v>
      </c>
      <c r="K5" s="19">
        <f>SUM(K6:K204)</f>
        <v>0</v>
      </c>
      <c r="L5" s="19">
        <f>SUM(L6:L204)</f>
        <v>0</v>
      </c>
      <c r="M5" s="19">
        <f>SUM(M6:M204)</f>
        <v>2748</v>
      </c>
      <c r="N5" s="19">
        <f>SUM(N6:N204)</f>
        <v>0</v>
      </c>
      <c r="O5" s="19">
        <f>SUM(O6:O204)</f>
        <v>806.34199999999998</v>
      </c>
      <c r="P5" s="19">
        <f>SUM(P6:P204)</f>
        <v>3606.5679999999998</v>
      </c>
      <c r="Q5" s="19">
        <f>SUM(Q6:Q204)</f>
        <v>0</v>
      </c>
      <c r="R5" s="20"/>
      <c r="S5" s="13"/>
      <c r="T5" s="13"/>
      <c r="U5" s="19">
        <f>SUM(U6:U204)</f>
        <v>708.93999999999994</v>
      </c>
      <c r="V5" s="19">
        <f>SUM(V6:V204)</f>
        <v>590.86000000000013</v>
      </c>
      <c r="W5" s="19">
        <f>SUM(W6:W204)</f>
        <v>726.38</v>
      </c>
      <c r="X5" s="13"/>
      <c r="Y5" s="19">
        <f>SUM(Y6:Y204)</f>
        <v>2152.8120000000004</v>
      </c>
      <c r="Z5" s="12" t="s">
        <v>103</v>
      </c>
      <c r="AA5" s="21">
        <f>SUM(AA6:AA204)</f>
        <v>0</v>
      </c>
      <c r="AB5" s="19">
        <f>SUM(AB6:AB204)</f>
        <v>0</v>
      </c>
    </row>
    <row r="6" spans="1:28" ht="21.95" customHeight="1" x14ac:dyDescent="0.2">
      <c r="A6" s="8" t="s">
        <v>11</v>
      </c>
      <c r="B6" s="8" t="s">
        <v>12</v>
      </c>
      <c r="C6" s="8"/>
      <c r="D6" s="9">
        <v>10</v>
      </c>
      <c r="E6" s="9"/>
      <c r="F6" s="9">
        <v>10</v>
      </c>
      <c r="G6" s="9"/>
      <c r="H6" s="24">
        <f>VLOOKUP(A6,[2]TDSheet!$A:$H,8,0)</f>
        <v>0</v>
      </c>
      <c r="I6" s="2">
        <f>VLOOKUP(A6,[3]Донецк!$A:$E,4,0)</f>
        <v>15</v>
      </c>
      <c r="J6" s="2">
        <f>F6-I6</f>
        <v>-5</v>
      </c>
      <c r="M6" s="2">
        <f>VLOOKUP(A6,[2]TDSheet!$A:$AA,27,0)*Z6</f>
        <v>0</v>
      </c>
      <c r="O6" s="2">
        <f>F6/5</f>
        <v>2</v>
      </c>
      <c r="P6" s="23"/>
      <c r="Q6" s="23"/>
      <c r="S6" s="2">
        <f>(G6+P6+M6)/O6</f>
        <v>0</v>
      </c>
      <c r="T6" s="2">
        <f>(G6+M6)/O6</f>
        <v>0</v>
      </c>
      <c r="U6" s="2">
        <f>VLOOKUP(A6,[2]TDSheet!$A:$V,22,0)</f>
        <v>0</v>
      </c>
      <c r="V6" s="2">
        <f>VLOOKUP(A6,[2]TDSheet!$A:$W,23,0)</f>
        <v>0</v>
      </c>
      <c r="W6" s="2">
        <f>VLOOKUP(A6,[2]TDSheet!$A:$O,15,0)</f>
        <v>0</v>
      </c>
      <c r="Y6" s="2">
        <f>P6*H6</f>
        <v>0</v>
      </c>
      <c r="Z6" s="24">
        <f>VLOOKUP(A6,[2]TDSheet!$A:$Z,26,0)</f>
        <v>0</v>
      </c>
    </row>
    <row r="7" spans="1:28" ht="21.95" customHeight="1" x14ac:dyDescent="0.2">
      <c r="A7" s="8" t="s">
        <v>13</v>
      </c>
      <c r="B7" s="8" t="s">
        <v>12</v>
      </c>
      <c r="C7" s="8"/>
      <c r="D7" s="9">
        <v>30</v>
      </c>
      <c r="E7" s="9"/>
      <c r="F7" s="9"/>
      <c r="G7" s="9">
        <v>30</v>
      </c>
      <c r="H7" s="24">
        <f>VLOOKUP(A7,[2]TDSheet!$A:$H,8,0)</f>
        <v>0</v>
      </c>
      <c r="J7" s="2">
        <f t="shared" ref="J7:J70" si="0">F7-I7</f>
        <v>0</v>
      </c>
      <c r="M7" s="2">
        <f>VLOOKUP(A7,[2]TDSheet!$A:$AA,27,0)*Z7</f>
        <v>0</v>
      </c>
      <c r="O7" s="2">
        <f t="shared" ref="O7:O70" si="1">F7/5</f>
        <v>0</v>
      </c>
      <c r="P7" s="23"/>
      <c r="Q7" s="23"/>
      <c r="S7" s="2" t="e">
        <f t="shared" ref="S7:S70" si="2">(G7+P7+M7)/O7</f>
        <v>#DIV/0!</v>
      </c>
      <c r="T7" s="2" t="e">
        <f t="shared" ref="T7:T70" si="3">(G7+M7)/O7</f>
        <v>#DIV/0!</v>
      </c>
      <c r="U7" s="2">
        <f>VLOOKUP(A7,[2]TDSheet!$A:$V,22,0)</f>
        <v>0</v>
      </c>
      <c r="V7" s="2">
        <f>VLOOKUP(A7,[2]TDSheet!$A:$W,23,0)</f>
        <v>0</v>
      </c>
      <c r="W7" s="2">
        <f>VLOOKUP(A7,[2]TDSheet!$A:$O,15,0)</f>
        <v>0</v>
      </c>
      <c r="Y7" s="2">
        <f t="shared" ref="Y7:Y70" si="4">P7*H7</f>
        <v>0</v>
      </c>
      <c r="Z7" s="24">
        <f>VLOOKUP(A7,[2]TDSheet!$A:$Z,26,0)</f>
        <v>0</v>
      </c>
    </row>
    <row r="8" spans="1:28" ht="11.1" customHeight="1" x14ac:dyDescent="0.2">
      <c r="A8" s="8" t="s">
        <v>14</v>
      </c>
      <c r="B8" s="8" t="s">
        <v>9</v>
      </c>
      <c r="C8" s="8"/>
      <c r="D8" s="9">
        <v>8</v>
      </c>
      <c r="E8" s="9"/>
      <c r="F8" s="9">
        <v>4</v>
      </c>
      <c r="G8" s="9">
        <v>4</v>
      </c>
      <c r="H8" s="24">
        <f>VLOOKUP(A8,[2]TDSheet!$A:$H,8,0)</f>
        <v>0</v>
      </c>
      <c r="I8" s="2">
        <f>VLOOKUP(A8,[3]Донецк!$A:$E,4,0)</f>
        <v>4</v>
      </c>
      <c r="J8" s="2">
        <f t="shared" si="0"/>
        <v>0</v>
      </c>
      <c r="M8" s="2">
        <f>VLOOKUP(A8,[2]TDSheet!$A:$AA,27,0)*Z8</f>
        <v>0</v>
      </c>
      <c r="O8" s="2">
        <f t="shared" si="1"/>
        <v>0.8</v>
      </c>
      <c r="P8" s="23"/>
      <c r="Q8" s="23"/>
      <c r="S8" s="2">
        <f t="shared" si="2"/>
        <v>5</v>
      </c>
      <c r="T8" s="2">
        <f t="shared" si="3"/>
        <v>5</v>
      </c>
      <c r="U8" s="2">
        <f>VLOOKUP(A8,[2]TDSheet!$A:$V,22,0)</f>
        <v>0</v>
      </c>
      <c r="V8" s="2">
        <f>VLOOKUP(A8,[2]TDSheet!$A:$W,23,0)</f>
        <v>0</v>
      </c>
      <c r="W8" s="2">
        <f>VLOOKUP(A8,[2]TDSheet!$A:$O,15,0)</f>
        <v>0.8</v>
      </c>
      <c r="Y8" s="2">
        <f t="shared" si="4"/>
        <v>0</v>
      </c>
      <c r="Z8" s="24">
        <f>VLOOKUP(A8,[2]TDSheet!$A:$Z,26,0)</f>
        <v>0</v>
      </c>
    </row>
    <row r="9" spans="1:28" ht="11.1" customHeight="1" x14ac:dyDescent="0.2">
      <c r="A9" s="8" t="s">
        <v>15</v>
      </c>
      <c r="B9" s="8" t="s">
        <v>9</v>
      </c>
      <c r="C9" s="8"/>
      <c r="D9" s="9">
        <v>91</v>
      </c>
      <c r="E9" s="9">
        <v>72</v>
      </c>
      <c r="F9" s="9">
        <v>63</v>
      </c>
      <c r="G9" s="9">
        <v>75</v>
      </c>
      <c r="H9" s="24">
        <f>VLOOKUP(A9,[2]TDSheet!$A:$H,8,0)</f>
        <v>0.3</v>
      </c>
      <c r="I9" s="2">
        <f>VLOOKUP(A9,[3]Донецк!$A:$E,4,0)</f>
        <v>63</v>
      </c>
      <c r="J9" s="2">
        <f t="shared" si="0"/>
        <v>0</v>
      </c>
      <c r="M9" s="2">
        <f>VLOOKUP(A9,[2]TDSheet!$A:$AA,27,0)*Z9</f>
        <v>24</v>
      </c>
      <c r="O9" s="2">
        <f t="shared" si="1"/>
        <v>12.6</v>
      </c>
      <c r="P9" s="23">
        <f>14*O9-M9-G9</f>
        <v>77.400000000000006</v>
      </c>
      <c r="Q9" s="23"/>
      <c r="S9" s="2">
        <f t="shared" si="2"/>
        <v>14</v>
      </c>
      <c r="T9" s="2">
        <f t="shared" si="3"/>
        <v>7.8571428571428577</v>
      </c>
      <c r="U9" s="2">
        <f>VLOOKUP(A9,[2]TDSheet!$A:$V,22,0)</f>
        <v>12.8</v>
      </c>
      <c r="V9" s="2">
        <f>VLOOKUP(A9,[2]TDSheet!$A:$W,23,0)</f>
        <v>13.2</v>
      </c>
      <c r="W9" s="2">
        <f>VLOOKUP(A9,[2]TDSheet!$A:$O,15,0)</f>
        <v>10.4</v>
      </c>
      <c r="Y9" s="2">
        <f t="shared" si="4"/>
        <v>23.220000000000002</v>
      </c>
      <c r="Z9" s="24">
        <f>VLOOKUP(A9,[2]TDSheet!$A:$Z,26,0)</f>
        <v>12</v>
      </c>
    </row>
    <row r="10" spans="1:28" ht="11.1" customHeight="1" x14ac:dyDescent="0.2">
      <c r="A10" s="8" t="s">
        <v>16</v>
      </c>
      <c r="B10" s="8" t="s">
        <v>9</v>
      </c>
      <c r="C10" s="22" t="str">
        <f>VLOOKUP(A10,[1]TDSheet!$A:$C,3,0)</f>
        <v>Дек</v>
      </c>
      <c r="D10" s="9">
        <v>137</v>
      </c>
      <c r="E10" s="9">
        <v>50</v>
      </c>
      <c r="F10" s="9">
        <v>103</v>
      </c>
      <c r="G10" s="9">
        <v>67</v>
      </c>
      <c r="H10" s="24">
        <f>VLOOKUP(A10,[2]TDSheet!$A:$H,8,0)</f>
        <v>0.3</v>
      </c>
      <c r="I10" s="2">
        <f>VLOOKUP(A10,[3]Донецк!$A:$E,4,0)</f>
        <v>102</v>
      </c>
      <c r="J10" s="2">
        <f t="shared" si="0"/>
        <v>1</v>
      </c>
      <c r="M10" s="2">
        <f>VLOOKUP(A10,[2]TDSheet!$A:$AA,27,0)*Z10</f>
        <v>0</v>
      </c>
      <c r="O10" s="2">
        <f t="shared" si="1"/>
        <v>20.6</v>
      </c>
      <c r="P10" s="23">
        <f>12*O10-M10-G10</f>
        <v>180.20000000000002</v>
      </c>
      <c r="Q10" s="23"/>
      <c r="S10" s="2">
        <f t="shared" si="2"/>
        <v>12</v>
      </c>
      <c r="T10" s="2">
        <f t="shared" si="3"/>
        <v>3.2524271844660193</v>
      </c>
      <c r="U10" s="2">
        <f>VLOOKUP(A10,[2]TDSheet!$A:$V,22,0)</f>
        <v>14.4</v>
      </c>
      <c r="V10" s="2">
        <f>VLOOKUP(A10,[2]TDSheet!$A:$W,23,0)</f>
        <v>11.2</v>
      </c>
      <c r="W10" s="2">
        <f>VLOOKUP(A10,[2]TDSheet!$A:$O,15,0)</f>
        <v>7.4</v>
      </c>
      <c r="Y10" s="2">
        <f t="shared" si="4"/>
        <v>54.06</v>
      </c>
      <c r="Z10" s="24">
        <f>VLOOKUP(A10,[2]TDSheet!$A:$Z,26,0)</f>
        <v>12</v>
      </c>
    </row>
    <row r="11" spans="1:28" ht="11.1" customHeight="1" x14ac:dyDescent="0.2">
      <c r="A11" s="8" t="s">
        <v>17</v>
      </c>
      <c r="B11" s="8" t="s">
        <v>9</v>
      </c>
      <c r="C11" s="22" t="str">
        <f>VLOOKUP(A11,[1]TDSheet!$A:$C,3,0)</f>
        <v>Дек</v>
      </c>
      <c r="D11" s="9">
        <v>194</v>
      </c>
      <c r="E11" s="9">
        <v>96</v>
      </c>
      <c r="F11" s="9">
        <v>93</v>
      </c>
      <c r="G11" s="9">
        <v>83</v>
      </c>
      <c r="H11" s="24">
        <f>VLOOKUP(A11,[2]TDSheet!$A:$H,8,0)</f>
        <v>0.3</v>
      </c>
      <c r="I11" s="2">
        <f>VLOOKUP(A11,[3]Донецк!$A:$E,4,0)</f>
        <v>92</v>
      </c>
      <c r="J11" s="2">
        <f t="shared" si="0"/>
        <v>1</v>
      </c>
      <c r="M11" s="2">
        <f>VLOOKUP(A11,[2]TDSheet!$A:$AA,27,0)*Z11</f>
        <v>180</v>
      </c>
      <c r="O11" s="2">
        <f t="shared" si="1"/>
        <v>18.600000000000001</v>
      </c>
      <c r="P11" s="23"/>
      <c r="Q11" s="23"/>
      <c r="S11" s="2">
        <f t="shared" si="2"/>
        <v>14.139784946236558</v>
      </c>
      <c r="T11" s="2">
        <f t="shared" si="3"/>
        <v>14.139784946236558</v>
      </c>
      <c r="U11" s="2">
        <f>VLOOKUP(A11,[2]TDSheet!$A:$V,22,0)</f>
        <v>13.4</v>
      </c>
      <c r="V11" s="2">
        <f>VLOOKUP(A11,[2]TDSheet!$A:$W,23,0)</f>
        <v>5.4</v>
      </c>
      <c r="W11" s="2">
        <f>VLOOKUP(A11,[2]TDSheet!$A:$O,15,0)</f>
        <v>24.6</v>
      </c>
      <c r="Y11" s="2">
        <f t="shared" si="4"/>
        <v>0</v>
      </c>
      <c r="Z11" s="24">
        <f>VLOOKUP(A11,[2]TDSheet!$A:$Z,26,0)</f>
        <v>12</v>
      </c>
    </row>
    <row r="12" spans="1:28" ht="11.1" customHeight="1" x14ac:dyDescent="0.2">
      <c r="A12" s="8" t="s">
        <v>18</v>
      </c>
      <c r="B12" s="8" t="s">
        <v>9</v>
      </c>
      <c r="C12" s="8"/>
      <c r="D12" s="9">
        <v>440</v>
      </c>
      <c r="E12" s="9"/>
      <c r="F12" s="9">
        <v>66</v>
      </c>
      <c r="G12" s="9">
        <v>357</v>
      </c>
      <c r="H12" s="24">
        <f>VLOOKUP(A12,[2]TDSheet!$A:$H,8,0)</f>
        <v>0.09</v>
      </c>
      <c r="I12" s="2">
        <f>VLOOKUP(A12,[3]Донецк!$A:$E,4,0)</f>
        <v>66</v>
      </c>
      <c r="J12" s="2">
        <f t="shared" si="0"/>
        <v>0</v>
      </c>
      <c r="M12" s="2">
        <f>VLOOKUP(A12,[2]TDSheet!$A:$AA,27,0)*Z12</f>
        <v>0</v>
      </c>
      <c r="O12" s="2">
        <f t="shared" si="1"/>
        <v>13.2</v>
      </c>
      <c r="P12" s="23"/>
      <c r="Q12" s="23"/>
      <c r="S12" s="2">
        <f t="shared" si="2"/>
        <v>27.045454545454547</v>
      </c>
      <c r="T12" s="2">
        <f t="shared" si="3"/>
        <v>27.045454545454547</v>
      </c>
      <c r="U12" s="2">
        <f>VLOOKUP(A12,[2]TDSheet!$A:$V,22,0)</f>
        <v>9.4</v>
      </c>
      <c r="V12" s="2">
        <f>VLOOKUP(A12,[2]TDSheet!$A:$W,23,0)</f>
        <v>7.4</v>
      </c>
      <c r="W12" s="2">
        <f>VLOOKUP(A12,[2]TDSheet!$A:$O,15,0)</f>
        <v>8</v>
      </c>
      <c r="Y12" s="2">
        <f t="shared" si="4"/>
        <v>0</v>
      </c>
      <c r="Z12" s="24">
        <f>VLOOKUP(A12,[2]TDSheet!$A:$Z,26,0)</f>
        <v>24</v>
      </c>
    </row>
    <row r="13" spans="1:28" ht="21.95" customHeight="1" x14ac:dyDescent="0.2">
      <c r="A13" s="8" t="s">
        <v>19</v>
      </c>
      <c r="B13" s="8" t="s">
        <v>12</v>
      </c>
      <c r="C13" s="8"/>
      <c r="D13" s="9">
        <v>63</v>
      </c>
      <c r="E13" s="9">
        <v>60</v>
      </c>
      <c r="F13" s="9">
        <v>27</v>
      </c>
      <c r="G13" s="9">
        <v>27</v>
      </c>
      <c r="H13" s="24">
        <f>VLOOKUP(A13,[2]TDSheet!$A:$H,8,0)</f>
        <v>1</v>
      </c>
      <c r="I13" s="2">
        <f>VLOOKUP(A13,[3]Донецк!$A:$E,4,0)</f>
        <v>26</v>
      </c>
      <c r="J13" s="2">
        <f t="shared" si="0"/>
        <v>1</v>
      </c>
      <c r="M13" s="2">
        <f>VLOOKUP(A13,[2]TDSheet!$A:$AA,27,0)*Z13</f>
        <v>0</v>
      </c>
      <c r="O13" s="2">
        <f t="shared" si="1"/>
        <v>5.4</v>
      </c>
      <c r="P13" s="23">
        <f t="shared" ref="P10:P13" si="5">14*O13-M13-G13</f>
        <v>48.600000000000009</v>
      </c>
      <c r="Q13" s="23"/>
      <c r="S13" s="2">
        <f t="shared" si="2"/>
        <v>14</v>
      </c>
      <c r="T13" s="2">
        <f t="shared" si="3"/>
        <v>5</v>
      </c>
      <c r="U13" s="2">
        <f>VLOOKUP(A13,[2]TDSheet!$A:$V,22,0)</f>
        <v>17.399999999999999</v>
      </c>
      <c r="V13" s="2">
        <f>VLOOKUP(A13,[2]TDSheet!$A:$W,23,0)</f>
        <v>3.6</v>
      </c>
      <c r="W13" s="2">
        <f>VLOOKUP(A13,[2]TDSheet!$A:$O,15,0)</f>
        <v>3.6</v>
      </c>
      <c r="Y13" s="2">
        <f t="shared" si="4"/>
        <v>48.600000000000009</v>
      </c>
      <c r="Z13" s="24">
        <f>VLOOKUP(A13,[2]TDSheet!$A:$Z,26,0)</f>
        <v>3</v>
      </c>
    </row>
    <row r="14" spans="1:28" ht="21.95" customHeight="1" x14ac:dyDescent="0.2">
      <c r="A14" s="8" t="s">
        <v>82</v>
      </c>
      <c r="B14" s="8" t="s">
        <v>12</v>
      </c>
      <c r="C14" s="8"/>
      <c r="D14" s="9"/>
      <c r="E14" s="9"/>
      <c r="F14" s="9"/>
      <c r="G14" s="9"/>
      <c r="H14" s="24">
        <f>VLOOKUP(A14,[2]TDSheet!$A:$H,8,0)</f>
        <v>1</v>
      </c>
      <c r="J14" s="2">
        <f t="shared" si="0"/>
        <v>0</v>
      </c>
      <c r="M14" s="2">
        <f>VLOOKUP(A14,[2]TDSheet!$A:$AA,27,0)*Z14</f>
        <v>0</v>
      </c>
      <c r="O14" s="2">
        <f t="shared" si="1"/>
        <v>0</v>
      </c>
      <c r="P14" s="26">
        <v>50</v>
      </c>
      <c r="Q14" s="23"/>
      <c r="S14" s="2" t="e">
        <f t="shared" si="2"/>
        <v>#DIV/0!</v>
      </c>
      <c r="T14" s="2" t="e">
        <f t="shared" si="3"/>
        <v>#DIV/0!</v>
      </c>
      <c r="U14" s="2">
        <f>VLOOKUP(A14,[2]TDSheet!$A:$V,22,0)</f>
        <v>0.74</v>
      </c>
      <c r="V14" s="2">
        <f>VLOOKUP(A14,[2]TDSheet!$A:$W,23,0)</f>
        <v>0</v>
      </c>
      <c r="W14" s="2">
        <f>VLOOKUP(A14,[2]TDSheet!$A:$O,15,0)</f>
        <v>0</v>
      </c>
      <c r="Y14" s="2">
        <f t="shared" si="4"/>
        <v>50</v>
      </c>
      <c r="Z14" s="24">
        <f>VLOOKUP(A14,[2]TDSheet!$A:$Z,26,0)</f>
        <v>3.7</v>
      </c>
    </row>
    <row r="15" spans="1:28" ht="11.1" customHeight="1" x14ac:dyDescent="0.2">
      <c r="A15" s="8" t="s">
        <v>20</v>
      </c>
      <c r="B15" s="8" t="s">
        <v>12</v>
      </c>
      <c r="C15" s="8"/>
      <c r="D15" s="9">
        <v>55.5</v>
      </c>
      <c r="E15" s="9">
        <v>6.3</v>
      </c>
      <c r="F15" s="9">
        <v>40.700000000000003</v>
      </c>
      <c r="G15" s="9">
        <v>10</v>
      </c>
      <c r="H15" s="24">
        <f>VLOOKUP(A15,[2]TDSheet!$A:$H,8,0)</f>
        <v>0</v>
      </c>
      <c r="I15" s="2">
        <f>VLOOKUP(A15,[3]Донецк!$A:$E,4,0)</f>
        <v>116.3</v>
      </c>
      <c r="J15" s="2">
        <f t="shared" si="0"/>
        <v>-75.599999999999994</v>
      </c>
      <c r="M15" s="2">
        <f>VLOOKUP(A15,[2]TDSheet!$A:$AA,27,0)*Z15</f>
        <v>0</v>
      </c>
      <c r="O15" s="2">
        <f t="shared" si="1"/>
        <v>8.14</v>
      </c>
      <c r="P15" s="23"/>
      <c r="Q15" s="23"/>
      <c r="S15" s="2">
        <f t="shared" si="2"/>
        <v>1.2285012285012284</v>
      </c>
      <c r="T15" s="2">
        <f t="shared" si="3"/>
        <v>1.2285012285012284</v>
      </c>
      <c r="U15" s="2">
        <f>VLOOKUP(A15,[2]TDSheet!$A:$V,22,0)</f>
        <v>0</v>
      </c>
      <c r="V15" s="2">
        <f>VLOOKUP(A15,[2]TDSheet!$A:$W,23,0)</f>
        <v>0</v>
      </c>
      <c r="W15" s="2">
        <f>VLOOKUP(A15,[2]TDSheet!$A:$O,15,0)</f>
        <v>14.8</v>
      </c>
      <c r="Y15" s="2">
        <f t="shared" si="4"/>
        <v>0</v>
      </c>
      <c r="Z15" s="24">
        <f>VLOOKUP(A15,[2]TDSheet!$A:$Z,26,0)</f>
        <v>0</v>
      </c>
    </row>
    <row r="16" spans="1:28" ht="21.95" customHeight="1" x14ac:dyDescent="0.2">
      <c r="A16" s="8" t="s">
        <v>21</v>
      </c>
      <c r="B16" s="8" t="s">
        <v>12</v>
      </c>
      <c r="C16" s="8"/>
      <c r="D16" s="9">
        <v>151.69999999999999</v>
      </c>
      <c r="E16" s="9"/>
      <c r="F16" s="9">
        <v>122.7</v>
      </c>
      <c r="G16" s="9">
        <v>14.2</v>
      </c>
      <c r="H16" s="24">
        <f>VLOOKUP(A16,[2]TDSheet!$A:$H,8,0)</f>
        <v>0</v>
      </c>
      <c r="I16" s="2">
        <f>VLOOKUP(A16,[3]Донецк!$A:$E,4,0)</f>
        <v>113.6</v>
      </c>
      <c r="J16" s="2">
        <f t="shared" si="0"/>
        <v>9.1000000000000085</v>
      </c>
      <c r="M16" s="2">
        <f>VLOOKUP(A16,[2]TDSheet!$A:$AA,27,0)*Z16</f>
        <v>0</v>
      </c>
      <c r="O16" s="2">
        <f t="shared" si="1"/>
        <v>24.54</v>
      </c>
      <c r="P16" s="23"/>
      <c r="Q16" s="23"/>
      <c r="S16" s="2">
        <f t="shared" si="2"/>
        <v>0.57864710676446618</v>
      </c>
      <c r="T16" s="2">
        <f t="shared" si="3"/>
        <v>0.57864710676446618</v>
      </c>
      <c r="U16" s="2">
        <f>VLOOKUP(A16,[2]TDSheet!$A:$V,22,0)</f>
        <v>0</v>
      </c>
      <c r="V16" s="2">
        <f>VLOOKUP(A16,[2]TDSheet!$A:$W,23,0)</f>
        <v>0</v>
      </c>
      <c r="W16" s="2">
        <f>VLOOKUP(A16,[2]TDSheet!$A:$O,15,0)</f>
        <v>2.96</v>
      </c>
      <c r="Y16" s="2">
        <f t="shared" si="4"/>
        <v>0</v>
      </c>
      <c r="Z16" s="24">
        <f>VLOOKUP(A16,[2]TDSheet!$A:$Z,26,0)</f>
        <v>0</v>
      </c>
    </row>
    <row r="17" spans="1:26" ht="21.95" customHeight="1" x14ac:dyDescent="0.2">
      <c r="A17" s="8" t="s">
        <v>22</v>
      </c>
      <c r="B17" s="8" t="s">
        <v>12</v>
      </c>
      <c r="C17" s="8"/>
      <c r="D17" s="9">
        <v>107.3</v>
      </c>
      <c r="E17" s="9"/>
      <c r="F17" s="9">
        <v>18.5</v>
      </c>
      <c r="G17" s="9">
        <v>88.8</v>
      </c>
      <c r="H17" s="24">
        <f>VLOOKUP(A17,[2]TDSheet!$A:$H,8,0)</f>
        <v>1</v>
      </c>
      <c r="I17" s="2">
        <f>VLOOKUP(A17,[3]Донецк!$A:$E,4,0)</f>
        <v>29.5</v>
      </c>
      <c r="J17" s="2">
        <f t="shared" si="0"/>
        <v>-11</v>
      </c>
      <c r="M17" s="2">
        <f>VLOOKUP(A17,[2]TDSheet!$A:$AA,27,0)*Z17</f>
        <v>0</v>
      </c>
      <c r="O17" s="2">
        <f t="shared" si="1"/>
        <v>3.7</v>
      </c>
      <c r="P17" s="23"/>
      <c r="Q17" s="23"/>
      <c r="S17" s="2">
        <f t="shared" si="2"/>
        <v>23.999999999999996</v>
      </c>
      <c r="T17" s="2">
        <f t="shared" si="3"/>
        <v>23.999999999999996</v>
      </c>
      <c r="U17" s="2">
        <f>VLOOKUP(A17,[2]TDSheet!$A:$V,22,0)</f>
        <v>2.96</v>
      </c>
      <c r="V17" s="2">
        <f>VLOOKUP(A17,[2]TDSheet!$A:$W,23,0)</f>
        <v>2.2199999999999998</v>
      </c>
      <c r="W17" s="2">
        <f>VLOOKUP(A17,[2]TDSheet!$A:$O,15,0)</f>
        <v>0.74</v>
      </c>
      <c r="Y17" s="2">
        <f t="shared" si="4"/>
        <v>0</v>
      </c>
      <c r="Z17" s="24">
        <f>VLOOKUP(A17,[2]TDSheet!$A:$Z,26,0)</f>
        <v>3.7</v>
      </c>
    </row>
    <row r="18" spans="1:26" ht="11.1" customHeight="1" x14ac:dyDescent="0.2">
      <c r="A18" s="8" t="s">
        <v>23</v>
      </c>
      <c r="B18" s="8" t="s">
        <v>12</v>
      </c>
      <c r="C18" s="8"/>
      <c r="D18" s="9">
        <v>99</v>
      </c>
      <c r="E18" s="9"/>
      <c r="F18" s="9">
        <v>60.5</v>
      </c>
      <c r="G18" s="9">
        <v>27.5</v>
      </c>
      <c r="H18" s="24">
        <f>VLOOKUP(A18,[2]TDSheet!$A:$H,8,0)</f>
        <v>0</v>
      </c>
      <c r="I18" s="2">
        <f>VLOOKUP(A18,[3]Донецк!$A:$E,4,0)</f>
        <v>67.599999999999994</v>
      </c>
      <c r="J18" s="2">
        <f t="shared" si="0"/>
        <v>-7.0999999999999943</v>
      </c>
      <c r="M18" s="2">
        <f>VLOOKUP(A18,[2]TDSheet!$A:$AA,27,0)*Z18</f>
        <v>0</v>
      </c>
      <c r="O18" s="2">
        <f t="shared" si="1"/>
        <v>12.1</v>
      </c>
      <c r="P18" s="23"/>
      <c r="Q18" s="23"/>
      <c r="S18" s="2">
        <f t="shared" si="2"/>
        <v>2.2727272727272729</v>
      </c>
      <c r="T18" s="2">
        <f t="shared" si="3"/>
        <v>2.2727272727272729</v>
      </c>
      <c r="U18" s="2">
        <f>VLOOKUP(A18,[2]TDSheet!$A:$V,22,0)</f>
        <v>0</v>
      </c>
      <c r="V18" s="2">
        <f>VLOOKUP(A18,[2]TDSheet!$A:$W,23,0)</f>
        <v>0</v>
      </c>
      <c r="W18" s="2">
        <f>VLOOKUP(A18,[2]TDSheet!$A:$O,15,0)</f>
        <v>2.2000000000000002</v>
      </c>
      <c r="Y18" s="2">
        <f t="shared" si="4"/>
        <v>0</v>
      </c>
      <c r="Z18" s="24">
        <f>VLOOKUP(A18,[2]TDSheet!$A:$Z,26,0)</f>
        <v>0</v>
      </c>
    </row>
    <row r="19" spans="1:26" ht="11.1" customHeight="1" x14ac:dyDescent="0.2">
      <c r="A19" s="8" t="s">
        <v>24</v>
      </c>
      <c r="B19" s="8" t="s">
        <v>9</v>
      </c>
      <c r="C19" s="8"/>
      <c r="D19" s="9">
        <v>118</v>
      </c>
      <c r="E19" s="9">
        <v>42</v>
      </c>
      <c r="F19" s="9">
        <v>58</v>
      </c>
      <c r="G19" s="9">
        <v>90</v>
      </c>
      <c r="H19" s="24">
        <f>VLOOKUP(A19,[2]TDSheet!$A:$H,8,0)</f>
        <v>0.25</v>
      </c>
      <c r="I19" s="2">
        <f>VLOOKUP(A19,[3]Донецк!$A:$E,4,0)</f>
        <v>58</v>
      </c>
      <c r="J19" s="2">
        <f t="shared" si="0"/>
        <v>0</v>
      </c>
      <c r="M19" s="2">
        <f>VLOOKUP(A19,[2]TDSheet!$A:$AA,27,0)*Z19</f>
        <v>48</v>
      </c>
      <c r="O19" s="2">
        <f t="shared" si="1"/>
        <v>11.6</v>
      </c>
      <c r="P19" s="23">
        <f>14*O19-M19-G19</f>
        <v>24.400000000000006</v>
      </c>
      <c r="Q19" s="23"/>
      <c r="S19" s="2">
        <f t="shared" si="2"/>
        <v>14.000000000000002</v>
      </c>
      <c r="T19" s="2">
        <f t="shared" si="3"/>
        <v>11.896551724137931</v>
      </c>
      <c r="U19" s="2">
        <f>VLOOKUP(A19,[2]TDSheet!$A:$V,22,0)</f>
        <v>17.2</v>
      </c>
      <c r="V19" s="2">
        <f>VLOOKUP(A19,[2]TDSheet!$A:$W,23,0)</f>
        <v>10.6</v>
      </c>
      <c r="W19" s="2">
        <f>VLOOKUP(A19,[2]TDSheet!$A:$O,15,0)</f>
        <v>13.4</v>
      </c>
      <c r="Y19" s="2">
        <f t="shared" si="4"/>
        <v>6.1000000000000014</v>
      </c>
      <c r="Z19" s="24">
        <f>VLOOKUP(A19,[2]TDSheet!$A:$Z,26,0)</f>
        <v>12</v>
      </c>
    </row>
    <row r="20" spans="1:26" ht="11.1" customHeight="1" x14ac:dyDescent="0.2">
      <c r="A20" s="8" t="s">
        <v>25</v>
      </c>
      <c r="B20" s="8" t="s">
        <v>12</v>
      </c>
      <c r="C20" s="8"/>
      <c r="D20" s="9">
        <v>12</v>
      </c>
      <c r="E20" s="9"/>
      <c r="F20" s="9"/>
      <c r="G20" s="9">
        <v>12</v>
      </c>
      <c r="H20" s="24">
        <f>VLOOKUP(A20,[2]TDSheet!$A:$H,8,0)</f>
        <v>0</v>
      </c>
      <c r="J20" s="2">
        <f t="shared" si="0"/>
        <v>0</v>
      </c>
      <c r="M20" s="2">
        <f>VLOOKUP(A20,[2]TDSheet!$A:$AA,27,0)*Z20</f>
        <v>0</v>
      </c>
      <c r="O20" s="2">
        <f t="shared" si="1"/>
        <v>0</v>
      </c>
      <c r="P20" s="23"/>
      <c r="Q20" s="23"/>
      <c r="S20" s="2" t="e">
        <f t="shared" si="2"/>
        <v>#DIV/0!</v>
      </c>
      <c r="T20" s="2" t="e">
        <f t="shared" si="3"/>
        <v>#DIV/0!</v>
      </c>
      <c r="U20" s="2">
        <f>VLOOKUP(A20,[2]TDSheet!$A:$V,22,0)</f>
        <v>0</v>
      </c>
      <c r="V20" s="2">
        <f>VLOOKUP(A20,[2]TDSheet!$A:$W,23,0)</f>
        <v>0</v>
      </c>
      <c r="W20" s="2">
        <f>VLOOKUP(A20,[2]TDSheet!$A:$O,15,0)</f>
        <v>0</v>
      </c>
      <c r="Y20" s="2">
        <f t="shared" si="4"/>
        <v>0</v>
      </c>
      <c r="Z20" s="24">
        <f>VLOOKUP(A20,[2]TDSheet!$A:$Z,26,0)</f>
        <v>0</v>
      </c>
    </row>
    <row r="21" spans="1:26" ht="11.1" customHeight="1" x14ac:dyDescent="0.2">
      <c r="A21" s="8" t="s">
        <v>26</v>
      </c>
      <c r="B21" s="8" t="s">
        <v>9</v>
      </c>
      <c r="C21" s="8"/>
      <c r="D21" s="9">
        <v>158</v>
      </c>
      <c r="E21" s="9"/>
      <c r="F21" s="9">
        <v>59</v>
      </c>
      <c r="G21" s="9">
        <v>86</v>
      </c>
      <c r="H21" s="24">
        <f>VLOOKUP(A21,[2]TDSheet!$A:$H,8,0)</f>
        <v>0.25</v>
      </c>
      <c r="I21" s="2">
        <f>VLOOKUP(A21,[3]Донецк!$A:$E,4,0)</f>
        <v>59</v>
      </c>
      <c r="J21" s="2">
        <f t="shared" si="0"/>
        <v>0</v>
      </c>
      <c r="M21" s="2">
        <f>VLOOKUP(A21,[2]TDSheet!$A:$AA,27,0)*Z21</f>
        <v>24</v>
      </c>
      <c r="O21" s="2">
        <f t="shared" si="1"/>
        <v>11.8</v>
      </c>
      <c r="P21" s="23">
        <f>14*O21-M21-G21</f>
        <v>55.200000000000017</v>
      </c>
      <c r="Q21" s="23"/>
      <c r="S21" s="2">
        <f t="shared" si="2"/>
        <v>14</v>
      </c>
      <c r="T21" s="2">
        <f t="shared" si="3"/>
        <v>9.3220338983050848</v>
      </c>
      <c r="U21" s="2">
        <f>VLOOKUP(A21,[2]TDSheet!$A:$V,22,0)</f>
        <v>12</v>
      </c>
      <c r="V21" s="2">
        <f>VLOOKUP(A21,[2]TDSheet!$A:$W,23,0)</f>
        <v>9.8000000000000007</v>
      </c>
      <c r="W21" s="2">
        <f>VLOOKUP(A21,[2]TDSheet!$A:$O,15,0)</f>
        <v>10.6</v>
      </c>
      <c r="Y21" s="2">
        <f t="shared" si="4"/>
        <v>13.800000000000004</v>
      </c>
      <c r="Z21" s="24">
        <f>VLOOKUP(A21,[2]TDSheet!$A:$Z,26,0)</f>
        <v>12</v>
      </c>
    </row>
    <row r="22" spans="1:26" ht="21.95" customHeight="1" x14ac:dyDescent="0.2">
      <c r="A22" s="8" t="s">
        <v>27</v>
      </c>
      <c r="B22" s="8" t="s">
        <v>12</v>
      </c>
      <c r="C22" s="8"/>
      <c r="D22" s="9">
        <v>27</v>
      </c>
      <c r="E22" s="9"/>
      <c r="F22" s="9"/>
      <c r="G22" s="9">
        <v>27</v>
      </c>
      <c r="H22" s="24">
        <f>VLOOKUP(A22,[2]TDSheet!$A:$H,8,0)</f>
        <v>0</v>
      </c>
      <c r="J22" s="2">
        <f t="shared" si="0"/>
        <v>0</v>
      </c>
      <c r="M22" s="2">
        <f>VLOOKUP(A22,[2]TDSheet!$A:$AA,27,0)*Z22</f>
        <v>0</v>
      </c>
      <c r="O22" s="2">
        <f t="shared" si="1"/>
        <v>0</v>
      </c>
      <c r="P22" s="23"/>
      <c r="Q22" s="23"/>
      <c r="S22" s="2" t="e">
        <f t="shared" si="2"/>
        <v>#DIV/0!</v>
      </c>
      <c r="T22" s="2" t="e">
        <f t="shared" si="3"/>
        <v>#DIV/0!</v>
      </c>
      <c r="U22" s="2">
        <f>VLOOKUP(A22,[2]TDSheet!$A:$V,22,0)</f>
        <v>0</v>
      </c>
      <c r="V22" s="2">
        <f>VLOOKUP(A22,[2]TDSheet!$A:$W,23,0)</f>
        <v>0</v>
      </c>
      <c r="W22" s="2">
        <f>VLOOKUP(A22,[2]TDSheet!$A:$O,15,0)</f>
        <v>0</v>
      </c>
      <c r="Y22" s="2">
        <f t="shared" si="4"/>
        <v>0</v>
      </c>
      <c r="Z22" s="24">
        <f>VLOOKUP(A22,[2]TDSheet!$A:$Z,26,0)</f>
        <v>0</v>
      </c>
    </row>
    <row r="23" spans="1:26" ht="11.1" customHeight="1" x14ac:dyDescent="0.2">
      <c r="A23" s="8" t="s">
        <v>28</v>
      </c>
      <c r="B23" s="8" t="s">
        <v>12</v>
      </c>
      <c r="C23" s="8"/>
      <c r="D23" s="9">
        <v>19.8</v>
      </c>
      <c r="E23" s="9"/>
      <c r="F23" s="9">
        <v>12.6</v>
      </c>
      <c r="G23" s="9">
        <v>7.2</v>
      </c>
      <c r="H23" s="24">
        <f>VLOOKUP(A23,[2]TDSheet!$A:$H,8,0)</f>
        <v>0</v>
      </c>
      <c r="I23" s="2">
        <f>VLOOKUP(A23,[3]Донецк!$A:$E,4,0)</f>
        <v>11.6</v>
      </c>
      <c r="J23" s="2">
        <f t="shared" si="0"/>
        <v>1</v>
      </c>
      <c r="M23" s="2">
        <f>VLOOKUP(A23,[2]TDSheet!$A:$AA,27,0)*Z23</f>
        <v>0</v>
      </c>
      <c r="O23" s="2">
        <f t="shared" si="1"/>
        <v>2.52</v>
      </c>
      <c r="P23" s="23"/>
      <c r="Q23" s="23"/>
      <c r="S23" s="2">
        <f t="shared" si="2"/>
        <v>2.8571428571428572</v>
      </c>
      <c r="T23" s="2">
        <f t="shared" si="3"/>
        <v>2.8571428571428572</v>
      </c>
      <c r="U23" s="2">
        <f>VLOOKUP(A23,[2]TDSheet!$A:$V,22,0)</f>
        <v>6.8400000000000007</v>
      </c>
      <c r="V23" s="2">
        <f>VLOOKUP(A23,[2]TDSheet!$A:$W,23,0)</f>
        <v>5.76</v>
      </c>
      <c r="W23" s="2">
        <f>VLOOKUP(A23,[2]TDSheet!$A:$O,15,0)</f>
        <v>0.72</v>
      </c>
      <c r="Y23" s="2">
        <f t="shared" si="4"/>
        <v>0</v>
      </c>
      <c r="Z23" s="24">
        <f>VLOOKUP(A23,[2]TDSheet!$A:$Z,26,0)</f>
        <v>0</v>
      </c>
    </row>
    <row r="24" spans="1:26" ht="11.1" customHeight="1" x14ac:dyDescent="0.2">
      <c r="A24" s="8" t="s">
        <v>29</v>
      </c>
      <c r="B24" s="8" t="s">
        <v>12</v>
      </c>
      <c r="C24" s="8"/>
      <c r="D24" s="9">
        <v>24.4</v>
      </c>
      <c r="E24" s="9">
        <v>8.9</v>
      </c>
      <c r="F24" s="9">
        <v>25.9</v>
      </c>
      <c r="G24" s="9"/>
      <c r="H24" s="24">
        <f>VLOOKUP(A24,[2]TDSheet!$A:$H,8,0)</f>
        <v>0</v>
      </c>
      <c r="I24" s="2">
        <f>VLOOKUP(A24,[3]Донецк!$A:$E,4,0)</f>
        <v>29.6</v>
      </c>
      <c r="J24" s="2">
        <f t="shared" si="0"/>
        <v>-3.7000000000000028</v>
      </c>
      <c r="M24" s="2">
        <f>VLOOKUP(A24,[2]TDSheet!$A:$AA,27,0)*Z24</f>
        <v>0</v>
      </c>
      <c r="O24" s="2">
        <f t="shared" si="1"/>
        <v>5.18</v>
      </c>
      <c r="P24" s="23"/>
      <c r="Q24" s="23"/>
      <c r="S24" s="2">
        <f t="shared" si="2"/>
        <v>0</v>
      </c>
      <c r="T24" s="2">
        <f t="shared" si="3"/>
        <v>0</v>
      </c>
      <c r="U24" s="2">
        <f>VLOOKUP(A24,[2]TDSheet!$A:$V,22,0)</f>
        <v>0</v>
      </c>
      <c r="V24" s="2">
        <f>VLOOKUP(A24,[2]TDSheet!$A:$W,23,0)</f>
        <v>10.7</v>
      </c>
      <c r="W24" s="2">
        <f>VLOOKUP(A24,[2]TDSheet!$A:$O,15,0)</f>
        <v>10.32</v>
      </c>
      <c r="Y24" s="2">
        <f t="shared" si="4"/>
        <v>0</v>
      </c>
      <c r="Z24" s="24">
        <f>VLOOKUP(A24,[2]TDSheet!$A:$Z,26,0)</f>
        <v>0</v>
      </c>
    </row>
    <row r="25" spans="1:26" ht="11.1" customHeight="1" x14ac:dyDescent="0.2">
      <c r="A25" s="8" t="s">
        <v>30</v>
      </c>
      <c r="B25" s="8" t="s">
        <v>12</v>
      </c>
      <c r="C25" s="8"/>
      <c r="D25" s="9">
        <v>39.6</v>
      </c>
      <c r="E25" s="9"/>
      <c r="F25" s="9">
        <v>5.4</v>
      </c>
      <c r="G25" s="9">
        <v>27</v>
      </c>
      <c r="H25" s="24">
        <f>VLOOKUP(A25,[2]TDSheet!$A:$H,8,0)</f>
        <v>1</v>
      </c>
      <c r="I25" s="2">
        <f>VLOOKUP(A25,[3]Донецк!$A:$E,4,0)</f>
        <v>5.4</v>
      </c>
      <c r="J25" s="2">
        <f t="shared" si="0"/>
        <v>0</v>
      </c>
      <c r="M25" s="2">
        <f>VLOOKUP(A25,[2]TDSheet!$A:$AA,27,0)*Z25</f>
        <v>0</v>
      </c>
      <c r="O25" s="2">
        <f t="shared" si="1"/>
        <v>1.08</v>
      </c>
      <c r="P25" s="23"/>
      <c r="Q25" s="23"/>
      <c r="S25" s="2">
        <f t="shared" si="2"/>
        <v>25</v>
      </c>
      <c r="T25" s="2">
        <f t="shared" si="3"/>
        <v>25</v>
      </c>
      <c r="U25" s="2">
        <f>VLOOKUP(A25,[2]TDSheet!$A:$V,22,0)</f>
        <v>0</v>
      </c>
      <c r="V25" s="2">
        <f>VLOOKUP(A25,[2]TDSheet!$A:$W,23,0)</f>
        <v>0</v>
      </c>
      <c r="W25" s="2">
        <f>VLOOKUP(A25,[2]TDSheet!$A:$O,15,0)</f>
        <v>0.72</v>
      </c>
      <c r="Y25" s="2">
        <f t="shared" si="4"/>
        <v>0</v>
      </c>
      <c r="Z25" s="24">
        <f>VLOOKUP(A25,[2]TDSheet!$A:$Z,26,0)</f>
        <v>1.8</v>
      </c>
    </row>
    <row r="26" spans="1:26" ht="11.1" customHeight="1" x14ac:dyDescent="0.2">
      <c r="A26" s="8" t="s">
        <v>83</v>
      </c>
      <c r="B26" s="8" t="s">
        <v>12</v>
      </c>
      <c r="C26" s="8"/>
      <c r="D26" s="9"/>
      <c r="E26" s="9"/>
      <c r="F26" s="9"/>
      <c r="G26" s="9"/>
      <c r="H26" s="24">
        <f>VLOOKUP(A26,[2]TDSheet!$A:$H,8,0)</f>
        <v>1</v>
      </c>
      <c r="I26" s="2">
        <f>VLOOKUP(A26,[3]Донецк!$A:$E,4,0)</f>
        <v>3.7</v>
      </c>
      <c r="J26" s="2">
        <f t="shared" si="0"/>
        <v>-3.7</v>
      </c>
      <c r="M26" s="2">
        <f>VLOOKUP(A26,[2]TDSheet!$A:$AA,27,0)*Z26</f>
        <v>0</v>
      </c>
      <c r="O26" s="2">
        <f t="shared" si="1"/>
        <v>0</v>
      </c>
      <c r="P26" s="26">
        <v>100</v>
      </c>
      <c r="Q26" s="23"/>
      <c r="S26" s="2" t="e">
        <f t="shared" si="2"/>
        <v>#DIV/0!</v>
      </c>
      <c r="T26" s="2" t="e">
        <f t="shared" si="3"/>
        <v>#DIV/0!</v>
      </c>
      <c r="U26" s="2">
        <f>VLOOKUP(A26,[2]TDSheet!$A:$V,22,0)</f>
        <v>4.32</v>
      </c>
      <c r="V26" s="2">
        <f>VLOOKUP(A26,[2]TDSheet!$A:$W,23,0)</f>
        <v>0.74</v>
      </c>
      <c r="W26" s="2">
        <f>VLOOKUP(A26,[2]TDSheet!$A:$O,15,0)</f>
        <v>0</v>
      </c>
      <c r="Y26" s="2">
        <f t="shared" si="4"/>
        <v>100</v>
      </c>
      <c r="Z26" s="24">
        <f>VLOOKUP(A26,[2]TDSheet!$A:$Z,26,0)</f>
        <v>3.7</v>
      </c>
    </row>
    <row r="27" spans="1:26" ht="11.1" customHeight="1" x14ac:dyDescent="0.2">
      <c r="A27" s="8" t="s">
        <v>31</v>
      </c>
      <c r="B27" s="8" t="s">
        <v>9</v>
      </c>
      <c r="C27" s="8"/>
      <c r="D27" s="9">
        <v>55</v>
      </c>
      <c r="E27" s="9">
        <v>6</v>
      </c>
      <c r="F27" s="9">
        <v>32</v>
      </c>
      <c r="G27" s="9"/>
      <c r="H27" s="24">
        <f>VLOOKUP(A27,[2]TDSheet!$A:$H,8,0)</f>
        <v>0</v>
      </c>
      <c r="I27" s="2">
        <f>VLOOKUP(A27,[3]Донецк!$A:$E,4,0)</f>
        <v>36</v>
      </c>
      <c r="J27" s="2">
        <f t="shared" si="0"/>
        <v>-4</v>
      </c>
      <c r="M27" s="2">
        <f>VLOOKUP(A27,[2]TDSheet!$A:$AA,27,0)*Z27</f>
        <v>0</v>
      </c>
      <c r="O27" s="2">
        <f t="shared" si="1"/>
        <v>6.4</v>
      </c>
      <c r="P27" s="23"/>
      <c r="Q27" s="23"/>
      <c r="S27" s="2">
        <f t="shared" si="2"/>
        <v>0</v>
      </c>
      <c r="T27" s="2">
        <f t="shared" si="3"/>
        <v>0</v>
      </c>
      <c r="U27" s="2">
        <f>VLOOKUP(A27,[2]TDSheet!$A:$V,22,0)</f>
        <v>0</v>
      </c>
      <c r="V27" s="2">
        <f>VLOOKUP(A27,[2]TDSheet!$A:$W,23,0)</f>
        <v>10.199999999999999</v>
      </c>
      <c r="W27" s="2">
        <f>VLOOKUP(A27,[2]TDSheet!$A:$O,15,0)</f>
        <v>13.8</v>
      </c>
      <c r="Y27" s="2">
        <f t="shared" si="4"/>
        <v>0</v>
      </c>
      <c r="Z27" s="24">
        <f>VLOOKUP(A27,[2]TDSheet!$A:$Z,26,0)</f>
        <v>0</v>
      </c>
    </row>
    <row r="28" spans="1:26" ht="11.1" customHeight="1" x14ac:dyDescent="0.2">
      <c r="A28" s="8" t="s">
        <v>32</v>
      </c>
      <c r="B28" s="8" t="s">
        <v>9</v>
      </c>
      <c r="C28" s="22" t="str">
        <f>VLOOKUP(A28,[1]TDSheet!$A:$C,3,0)</f>
        <v>Дек</v>
      </c>
      <c r="D28" s="9">
        <v>282</v>
      </c>
      <c r="E28" s="9">
        <v>48</v>
      </c>
      <c r="F28" s="9">
        <v>263</v>
      </c>
      <c r="G28" s="9">
        <v>6</v>
      </c>
      <c r="H28" s="24">
        <f>VLOOKUP(A28,[2]TDSheet!$A:$H,8,0)</f>
        <v>0.25</v>
      </c>
      <c r="I28" s="2">
        <f>VLOOKUP(A28,[3]Донецк!$A:$E,4,0)</f>
        <v>260</v>
      </c>
      <c r="J28" s="2">
        <f t="shared" si="0"/>
        <v>3</v>
      </c>
      <c r="M28" s="2">
        <f>VLOOKUP(A28,[2]TDSheet!$A:$AA,27,0)*Z28</f>
        <v>414</v>
      </c>
      <c r="O28" s="2">
        <f t="shared" si="1"/>
        <v>52.6</v>
      </c>
      <c r="P28" s="23">
        <f t="shared" ref="P28:P29" si="6">14*O28-M28-G28</f>
        <v>316.39999999999998</v>
      </c>
      <c r="Q28" s="23"/>
      <c r="S28" s="2">
        <f t="shared" si="2"/>
        <v>14</v>
      </c>
      <c r="T28" s="2">
        <f t="shared" si="3"/>
        <v>7.9847908745247143</v>
      </c>
      <c r="U28" s="2">
        <f>VLOOKUP(A28,[2]TDSheet!$A:$V,22,0)</f>
        <v>51</v>
      </c>
      <c r="V28" s="2">
        <f>VLOOKUP(A28,[2]TDSheet!$A:$W,23,0)</f>
        <v>37.4</v>
      </c>
      <c r="W28" s="2">
        <f>VLOOKUP(A28,[2]TDSheet!$A:$O,15,0)</f>
        <v>45.8</v>
      </c>
      <c r="Y28" s="2">
        <f t="shared" si="4"/>
        <v>79.099999999999994</v>
      </c>
      <c r="Z28" s="24">
        <f>VLOOKUP(A28,[2]TDSheet!$A:$Z,26,0)</f>
        <v>6</v>
      </c>
    </row>
    <row r="29" spans="1:26" ht="11.1" customHeight="1" x14ac:dyDescent="0.2">
      <c r="A29" s="8" t="s">
        <v>33</v>
      </c>
      <c r="B29" s="8" t="s">
        <v>9</v>
      </c>
      <c r="C29" s="8"/>
      <c r="D29" s="9">
        <v>314</v>
      </c>
      <c r="E29" s="9">
        <v>120</v>
      </c>
      <c r="F29" s="9">
        <v>277</v>
      </c>
      <c r="G29" s="9">
        <v>49</v>
      </c>
      <c r="H29" s="24">
        <f>VLOOKUP(A29,[2]TDSheet!$A:$H,8,0)</f>
        <v>0.25</v>
      </c>
      <c r="I29" s="2">
        <f>VLOOKUP(A29,[3]Донецк!$A:$E,4,0)</f>
        <v>279</v>
      </c>
      <c r="J29" s="2">
        <f t="shared" si="0"/>
        <v>-2</v>
      </c>
      <c r="M29" s="2">
        <f>VLOOKUP(A29,[2]TDSheet!$A:$AA,27,0)*Z29</f>
        <v>264</v>
      </c>
      <c r="O29" s="2">
        <f t="shared" si="1"/>
        <v>55.4</v>
      </c>
      <c r="P29" s="23">
        <f t="shared" si="6"/>
        <v>462.6</v>
      </c>
      <c r="Q29" s="23"/>
      <c r="S29" s="2">
        <f t="shared" si="2"/>
        <v>14</v>
      </c>
      <c r="T29" s="2">
        <f t="shared" si="3"/>
        <v>5.6498194945848379</v>
      </c>
      <c r="U29" s="2">
        <f>VLOOKUP(A29,[2]TDSheet!$A:$V,22,0)</f>
        <v>34.200000000000003</v>
      </c>
      <c r="V29" s="2">
        <f>VLOOKUP(A29,[2]TDSheet!$A:$W,23,0)</f>
        <v>47</v>
      </c>
      <c r="W29" s="2">
        <f>VLOOKUP(A29,[2]TDSheet!$A:$O,15,0)</f>
        <v>43.6</v>
      </c>
      <c r="Y29" s="2">
        <f t="shared" si="4"/>
        <v>115.65</v>
      </c>
      <c r="Z29" s="24">
        <f>VLOOKUP(A29,[2]TDSheet!$A:$Z,26,0)</f>
        <v>12</v>
      </c>
    </row>
    <row r="30" spans="1:26" ht="11.1" customHeight="1" x14ac:dyDescent="0.2">
      <c r="A30" s="8" t="s">
        <v>34</v>
      </c>
      <c r="B30" s="8" t="s">
        <v>12</v>
      </c>
      <c r="C30" s="8"/>
      <c r="D30" s="9">
        <v>6</v>
      </c>
      <c r="E30" s="9"/>
      <c r="F30" s="9"/>
      <c r="G30" s="9">
        <v>6</v>
      </c>
      <c r="H30" s="24">
        <f>VLOOKUP(A30,[2]TDSheet!$A:$H,8,0)</f>
        <v>0</v>
      </c>
      <c r="I30" s="2">
        <f>VLOOKUP(A30,[3]Донецк!$A:$E,4,0)</f>
        <v>6</v>
      </c>
      <c r="J30" s="2">
        <f t="shared" si="0"/>
        <v>-6</v>
      </c>
      <c r="M30" s="2">
        <f>VLOOKUP(A30,[2]TDSheet!$A:$AA,27,0)*Z30</f>
        <v>0</v>
      </c>
      <c r="O30" s="2">
        <f t="shared" si="1"/>
        <v>0</v>
      </c>
      <c r="P30" s="23"/>
      <c r="Q30" s="23"/>
      <c r="S30" s="2" t="e">
        <f t="shared" si="2"/>
        <v>#DIV/0!</v>
      </c>
      <c r="T30" s="2" t="e">
        <f t="shared" si="3"/>
        <v>#DIV/0!</v>
      </c>
      <c r="U30" s="2">
        <f>VLOOKUP(A30,[2]TDSheet!$A:$V,22,0)</f>
        <v>0</v>
      </c>
      <c r="V30" s="2">
        <f>VLOOKUP(A30,[2]TDSheet!$A:$W,23,0)</f>
        <v>0</v>
      </c>
      <c r="W30" s="2">
        <f>VLOOKUP(A30,[2]TDSheet!$A:$O,15,0)</f>
        <v>0</v>
      </c>
      <c r="Y30" s="2">
        <f t="shared" si="4"/>
        <v>0</v>
      </c>
      <c r="Z30" s="24">
        <f>VLOOKUP(A30,[2]TDSheet!$A:$Z,26,0)</f>
        <v>0</v>
      </c>
    </row>
    <row r="31" spans="1:26" ht="11.1" customHeight="1" x14ac:dyDescent="0.2">
      <c r="A31" s="8" t="s">
        <v>35</v>
      </c>
      <c r="B31" s="8" t="s">
        <v>12</v>
      </c>
      <c r="C31" s="8"/>
      <c r="D31" s="9">
        <v>111</v>
      </c>
      <c r="E31" s="9">
        <v>60</v>
      </c>
      <c r="F31" s="9">
        <v>132</v>
      </c>
      <c r="G31" s="9">
        <v>-3</v>
      </c>
      <c r="H31" s="24">
        <f>VLOOKUP(A31,[2]TDSheet!$A:$H,8,0)</f>
        <v>1</v>
      </c>
      <c r="I31" s="2">
        <f>VLOOKUP(A31,[3]Донецк!$A:$E,4,0)</f>
        <v>122.7</v>
      </c>
      <c r="J31" s="2">
        <f t="shared" si="0"/>
        <v>9.2999999999999972</v>
      </c>
      <c r="M31" s="2">
        <f>VLOOKUP(A31,[2]TDSheet!$A:$AA,27,0)*Z31</f>
        <v>282</v>
      </c>
      <c r="O31" s="2">
        <f t="shared" si="1"/>
        <v>26.4</v>
      </c>
      <c r="P31" s="23">
        <f>14*O31-M31-G31</f>
        <v>90.599999999999966</v>
      </c>
      <c r="Q31" s="23"/>
      <c r="S31" s="2">
        <f t="shared" si="2"/>
        <v>14</v>
      </c>
      <c r="T31" s="2">
        <f t="shared" si="3"/>
        <v>10.568181818181818</v>
      </c>
      <c r="U31" s="2">
        <f>VLOOKUP(A31,[2]TDSheet!$A:$V,22,0)</f>
        <v>9.4</v>
      </c>
      <c r="V31" s="2">
        <f>VLOOKUP(A31,[2]TDSheet!$A:$W,23,0)</f>
        <v>18.8</v>
      </c>
      <c r="W31" s="2">
        <f>VLOOKUP(A31,[2]TDSheet!$A:$O,15,0)</f>
        <v>27.4</v>
      </c>
      <c r="Y31" s="2">
        <f t="shared" si="4"/>
        <v>90.599999999999966</v>
      </c>
      <c r="Z31" s="24">
        <f>VLOOKUP(A31,[2]TDSheet!$A:$Z,26,0)</f>
        <v>6</v>
      </c>
    </row>
    <row r="32" spans="1:26" ht="11.1" customHeight="1" x14ac:dyDescent="0.2">
      <c r="A32" s="8" t="s">
        <v>36</v>
      </c>
      <c r="B32" s="8" t="s">
        <v>9</v>
      </c>
      <c r="C32" s="8"/>
      <c r="D32" s="9">
        <v>8</v>
      </c>
      <c r="E32" s="9"/>
      <c r="F32" s="9">
        <v>3</v>
      </c>
      <c r="G32" s="9">
        <v>4</v>
      </c>
      <c r="H32" s="24">
        <f>VLOOKUP(A32,[2]TDSheet!$A:$H,8,0)</f>
        <v>0</v>
      </c>
      <c r="I32" s="2">
        <f>VLOOKUP(A32,[3]Донецк!$A:$E,4,0)</f>
        <v>3</v>
      </c>
      <c r="J32" s="2">
        <f t="shared" si="0"/>
        <v>0</v>
      </c>
      <c r="M32" s="2">
        <f>VLOOKUP(A32,[2]TDSheet!$A:$AA,27,0)*Z32</f>
        <v>0</v>
      </c>
      <c r="O32" s="2">
        <f t="shared" si="1"/>
        <v>0.6</v>
      </c>
      <c r="P32" s="23"/>
      <c r="Q32" s="23"/>
      <c r="S32" s="2">
        <f t="shared" si="2"/>
        <v>6.666666666666667</v>
      </c>
      <c r="T32" s="2">
        <f t="shared" si="3"/>
        <v>6.666666666666667</v>
      </c>
      <c r="U32" s="2">
        <f>VLOOKUP(A32,[2]TDSheet!$A:$V,22,0)</f>
        <v>0</v>
      </c>
      <c r="V32" s="2">
        <f>VLOOKUP(A32,[2]TDSheet!$A:$W,23,0)</f>
        <v>9.4</v>
      </c>
      <c r="W32" s="2">
        <f>VLOOKUP(A32,[2]TDSheet!$A:$O,15,0)</f>
        <v>1.2</v>
      </c>
      <c r="Y32" s="2">
        <f t="shared" si="4"/>
        <v>0</v>
      </c>
      <c r="Z32" s="24">
        <f>VLOOKUP(A32,[2]TDSheet!$A:$Z,26,0)</f>
        <v>0</v>
      </c>
    </row>
    <row r="33" spans="1:26" ht="11.1" customHeight="1" x14ac:dyDescent="0.2">
      <c r="A33" s="8" t="s">
        <v>37</v>
      </c>
      <c r="B33" s="8" t="s">
        <v>9</v>
      </c>
      <c r="C33" s="8"/>
      <c r="D33" s="9">
        <v>33</v>
      </c>
      <c r="E33" s="9"/>
      <c r="F33" s="9">
        <v>12</v>
      </c>
      <c r="G33" s="9"/>
      <c r="H33" s="24">
        <f>VLOOKUP(A33,[2]TDSheet!$A:$H,8,0)</f>
        <v>0</v>
      </c>
      <c r="I33" s="2">
        <f>VLOOKUP(A33,[3]Донецк!$A:$E,4,0)</f>
        <v>13</v>
      </c>
      <c r="J33" s="2">
        <f t="shared" si="0"/>
        <v>-1</v>
      </c>
      <c r="M33" s="2">
        <f>VLOOKUP(A33,[2]TDSheet!$A:$AA,27,0)*Z33</f>
        <v>0</v>
      </c>
      <c r="O33" s="2">
        <f t="shared" si="1"/>
        <v>2.4</v>
      </c>
      <c r="P33" s="23"/>
      <c r="Q33" s="23"/>
      <c r="S33" s="2">
        <f t="shared" si="2"/>
        <v>0</v>
      </c>
      <c r="T33" s="2">
        <f t="shared" si="3"/>
        <v>0</v>
      </c>
      <c r="U33" s="2">
        <f>VLOOKUP(A33,[2]TDSheet!$A:$V,22,0)</f>
        <v>0</v>
      </c>
      <c r="V33" s="2">
        <f>VLOOKUP(A33,[2]TDSheet!$A:$W,23,0)</f>
        <v>0</v>
      </c>
      <c r="W33" s="2">
        <f>VLOOKUP(A33,[2]TDSheet!$A:$O,15,0)</f>
        <v>4.8</v>
      </c>
      <c r="Y33" s="2">
        <f t="shared" si="4"/>
        <v>0</v>
      </c>
      <c r="Z33" s="24">
        <f>VLOOKUP(A33,[2]TDSheet!$A:$Z,26,0)</f>
        <v>0</v>
      </c>
    </row>
    <row r="34" spans="1:26" ht="11.1" customHeight="1" x14ac:dyDescent="0.2">
      <c r="A34" s="8" t="s">
        <v>38</v>
      </c>
      <c r="B34" s="8" t="s">
        <v>9</v>
      </c>
      <c r="C34" s="8"/>
      <c r="D34" s="9">
        <v>86</v>
      </c>
      <c r="E34" s="9">
        <v>32</v>
      </c>
      <c r="F34" s="9">
        <v>68</v>
      </c>
      <c r="G34" s="9">
        <v>24</v>
      </c>
      <c r="H34" s="24">
        <f>VLOOKUP(A34,[2]TDSheet!$A:$H,8,0)</f>
        <v>0.75</v>
      </c>
      <c r="I34" s="2">
        <f>VLOOKUP(A34,[3]Донецк!$A:$E,4,0)</f>
        <v>67</v>
      </c>
      <c r="J34" s="2">
        <f t="shared" si="0"/>
        <v>1</v>
      </c>
      <c r="M34" s="2">
        <f>VLOOKUP(A34,[2]TDSheet!$A:$AA,27,0)*Z34</f>
        <v>160</v>
      </c>
      <c r="O34" s="2">
        <f t="shared" si="1"/>
        <v>13.6</v>
      </c>
      <c r="P34" s="23">
        <f>14*O34-M34-G34</f>
        <v>6.4000000000000057</v>
      </c>
      <c r="Q34" s="23"/>
      <c r="S34" s="2">
        <f t="shared" si="2"/>
        <v>14</v>
      </c>
      <c r="T34" s="2">
        <f t="shared" si="3"/>
        <v>13.529411764705882</v>
      </c>
      <c r="U34" s="2">
        <f>VLOOKUP(A34,[2]TDSheet!$A:$V,22,0)</f>
        <v>14</v>
      </c>
      <c r="V34" s="2">
        <f>VLOOKUP(A34,[2]TDSheet!$A:$W,23,0)</f>
        <v>12.2</v>
      </c>
      <c r="W34" s="2">
        <f>VLOOKUP(A34,[2]TDSheet!$A:$O,15,0)</f>
        <v>16.8</v>
      </c>
      <c r="Y34" s="2">
        <f t="shared" si="4"/>
        <v>4.8000000000000043</v>
      </c>
      <c r="Z34" s="24">
        <f>VLOOKUP(A34,[2]TDSheet!$A:$Z,26,0)</f>
        <v>8</v>
      </c>
    </row>
    <row r="35" spans="1:26" ht="21.95" customHeight="1" x14ac:dyDescent="0.2">
      <c r="A35" s="8" t="s">
        <v>39</v>
      </c>
      <c r="B35" s="8" t="s">
        <v>9</v>
      </c>
      <c r="C35" s="8"/>
      <c r="D35" s="9">
        <v>11</v>
      </c>
      <c r="E35" s="9">
        <v>1</v>
      </c>
      <c r="F35" s="9">
        <v>8</v>
      </c>
      <c r="G35" s="9">
        <v>1</v>
      </c>
      <c r="H35" s="24">
        <f>VLOOKUP(A35,[2]TDSheet!$A:$H,8,0)</f>
        <v>0</v>
      </c>
      <c r="I35" s="2">
        <f>VLOOKUP(A35,[3]Донецк!$A:$E,4,0)</f>
        <v>12</v>
      </c>
      <c r="J35" s="2">
        <f t="shared" si="0"/>
        <v>-4</v>
      </c>
      <c r="M35" s="2">
        <f>VLOOKUP(A35,[2]TDSheet!$A:$AA,27,0)*Z35</f>
        <v>0</v>
      </c>
      <c r="O35" s="2">
        <f t="shared" si="1"/>
        <v>1.6</v>
      </c>
      <c r="P35" s="23"/>
      <c r="Q35" s="23"/>
      <c r="S35" s="2">
        <f t="shared" si="2"/>
        <v>0.625</v>
      </c>
      <c r="T35" s="2">
        <f t="shared" si="3"/>
        <v>0.625</v>
      </c>
      <c r="U35" s="2">
        <f>VLOOKUP(A35,[2]TDSheet!$A:$V,22,0)</f>
        <v>0</v>
      </c>
      <c r="V35" s="2">
        <f>VLOOKUP(A35,[2]TDSheet!$A:$W,23,0)</f>
        <v>0</v>
      </c>
      <c r="W35" s="2">
        <f>VLOOKUP(A35,[2]TDSheet!$A:$O,15,0)</f>
        <v>2.4</v>
      </c>
      <c r="Y35" s="2">
        <f t="shared" si="4"/>
        <v>0</v>
      </c>
      <c r="Z35" s="24">
        <f>VLOOKUP(A35,[2]TDSheet!$A:$Z,26,0)</f>
        <v>0</v>
      </c>
    </row>
    <row r="36" spans="1:26" ht="21.95" customHeight="1" x14ac:dyDescent="0.2">
      <c r="A36" s="8" t="s">
        <v>40</v>
      </c>
      <c r="B36" s="8" t="s">
        <v>9</v>
      </c>
      <c r="C36" s="8"/>
      <c r="D36" s="9">
        <v>9</v>
      </c>
      <c r="E36" s="9"/>
      <c r="F36" s="9"/>
      <c r="G36" s="9">
        <v>9</v>
      </c>
      <c r="H36" s="24">
        <f>VLOOKUP(A36,[2]TDSheet!$A:$H,8,0)</f>
        <v>0</v>
      </c>
      <c r="J36" s="2">
        <f t="shared" si="0"/>
        <v>0</v>
      </c>
      <c r="M36" s="2">
        <f>VLOOKUP(A36,[2]TDSheet!$A:$AA,27,0)*Z36</f>
        <v>0</v>
      </c>
      <c r="O36" s="2">
        <f t="shared" si="1"/>
        <v>0</v>
      </c>
      <c r="P36" s="23"/>
      <c r="Q36" s="23"/>
      <c r="S36" s="2" t="e">
        <f t="shared" si="2"/>
        <v>#DIV/0!</v>
      </c>
      <c r="T36" s="2" t="e">
        <f t="shared" si="3"/>
        <v>#DIV/0!</v>
      </c>
      <c r="U36" s="2">
        <f>VLOOKUP(A36,[2]TDSheet!$A:$V,22,0)</f>
        <v>0</v>
      </c>
      <c r="V36" s="2">
        <f>VLOOKUP(A36,[2]TDSheet!$A:$W,23,0)</f>
        <v>0</v>
      </c>
      <c r="W36" s="2">
        <f>VLOOKUP(A36,[2]TDSheet!$A:$O,15,0)</f>
        <v>1.4</v>
      </c>
      <c r="Y36" s="2">
        <f t="shared" si="4"/>
        <v>0</v>
      </c>
      <c r="Z36" s="24">
        <f>VLOOKUP(A36,[2]TDSheet!$A:$Z,26,0)</f>
        <v>0</v>
      </c>
    </row>
    <row r="37" spans="1:26" ht="11.1" customHeight="1" x14ac:dyDescent="0.2">
      <c r="A37" s="8" t="s">
        <v>41</v>
      </c>
      <c r="B37" s="8" t="s">
        <v>9</v>
      </c>
      <c r="C37" s="22" t="str">
        <f>VLOOKUP(A37,[1]TDSheet!$A:$C,3,0)</f>
        <v>Дек</v>
      </c>
      <c r="D37" s="9">
        <v>116</v>
      </c>
      <c r="E37" s="9"/>
      <c r="F37" s="9">
        <v>28</v>
      </c>
      <c r="G37" s="9">
        <v>1</v>
      </c>
      <c r="H37" s="24">
        <f>VLOOKUP(A37,[2]TDSheet!$A:$H,8,0)</f>
        <v>0.9</v>
      </c>
      <c r="I37" s="2">
        <f>VLOOKUP(A37,[3]Донецк!$A:$E,4,0)</f>
        <v>31</v>
      </c>
      <c r="J37" s="2">
        <f t="shared" si="0"/>
        <v>-3</v>
      </c>
      <c r="M37" s="2">
        <f>VLOOKUP(A37,[2]TDSheet!$A:$AA,27,0)*Z37</f>
        <v>32</v>
      </c>
      <c r="O37" s="2">
        <f t="shared" si="1"/>
        <v>5.6</v>
      </c>
      <c r="P37" s="23">
        <f>14*O37-M37-G37</f>
        <v>45.399999999999991</v>
      </c>
      <c r="Q37" s="23"/>
      <c r="S37" s="2">
        <f t="shared" si="2"/>
        <v>14</v>
      </c>
      <c r="T37" s="2">
        <f t="shared" si="3"/>
        <v>5.8928571428571432</v>
      </c>
      <c r="U37" s="2">
        <f>VLOOKUP(A37,[2]TDSheet!$A:$V,22,0)</f>
        <v>7.8</v>
      </c>
      <c r="V37" s="2">
        <f>VLOOKUP(A37,[2]TDSheet!$A:$W,23,0)</f>
        <v>9.6</v>
      </c>
      <c r="W37" s="2">
        <f>VLOOKUP(A37,[2]TDSheet!$A:$O,15,0)</f>
        <v>8.8000000000000007</v>
      </c>
      <c r="Y37" s="2">
        <f t="shared" si="4"/>
        <v>40.859999999999992</v>
      </c>
      <c r="Z37" s="24">
        <f>VLOOKUP(A37,[2]TDSheet!$A:$Z,26,0)</f>
        <v>8</v>
      </c>
    </row>
    <row r="38" spans="1:26" ht="11.1" customHeight="1" x14ac:dyDescent="0.2">
      <c r="A38" s="8" t="s">
        <v>42</v>
      </c>
      <c r="B38" s="8" t="s">
        <v>9</v>
      </c>
      <c r="C38" s="8"/>
      <c r="D38" s="9">
        <v>16</v>
      </c>
      <c r="E38" s="9">
        <v>2</v>
      </c>
      <c r="F38" s="9">
        <v>7</v>
      </c>
      <c r="G38" s="9">
        <v>11</v>
      </c>
      <c r="H38" s="24">
        <f>VLOOKUP(A38,[2]TDSheet!$A:$H,8,0)</f>
        <v>0</v>
      </c>
      <c r="I38" s="2">
        <f>VLOOKUP(A38,[3]Донецк!$A:$E,4,0)</f>
        <v>7</v>
      </c>
      <c r="J38" s="2">
        <f t="shared" si="0"/>
        <v>0</v>
      </c>
      <c r="M38" s="2">
        <f>VLOOKUP(A38,[2]TDSheet!$A:$AA,27,0)*Z38</f>
        <v>0</v>
      </c>
      <c r="O38" s="2">
        <f t="shared" si="1"/>
        <v>1.4</v>
      </c>
      <c r="P38" s="23"/>
      <c r="Q38" s="23"/>
      <c r="S38" s="2">
        <f t="shared" si="2"/>
        <v>7.8571428571428577</v>
      </c>
      <c r="T38" s="2">
        <f t="shared" si="3"/>
        <v>7.8571428571428577</v>
      </c>
      <c r="U38" s="2">
        <f>VLOOKUP(A38,[2]TDSheet!$A:$V,22,0)</f>
        <v>0</v>
      </c>
      <c r="V38" s="2">
        <f>VLOOKUP(A38,[2]TDSheet!$A:$W,23,0)</f>
        <v>0</v>
      </c>
      <c r="W38" s="2">
        <f>VLOOKUP(A38,[2]TDSheet!$A:$O,15,0)</f>
        <v>0</v>
      </c>
      <c r="Y38" s="2">
        <f t="shared" si="4"/>
        <v>0</v>
      </c>
      <c r="Z38" s="24">
        <f>VLOOKUP(A38,[2]TDSheet!$A:$Z,26,0)</f>
        <v>0</v>
      </c>
    </row>
    <row r="39" spans="1:26" ht="11.1" customHeight="1" x14ac:dyDescent="0.2">
      <c r="A39" s="8" t="s">
        <v>43</v>
      </c>
      <c r="B39" s="8" t="s">
        <v>9</v>
      </c>
      <c r="C39" s="8"/>
      <c r="D39" s="9">
        <v>123</v>
      </c>
      <c r="E39" s="9">
        <v>81</v>
      </c>
      <c r="F39" s="9">
        <v>65</v>
      </c>
      <c r="G39" s="9">
        <v>127</v>
      </c>
      <c r="H39" s="24">
        <f>VLOOKUP(A39,[2]TDSheet!$A:$H,8,0)</f>
        <v>0.9</v>
      </c>
      <c r="I39" s="2">
        <f>VLOOKUP(A39,[3]Донецк!$A:$E,4,0)</f>
        <v>65</v>
      </c>
      <c r="J39" s="2">
        <f t="shared" si="0"/>
        <v>0</v>
      </c>
      <c r="M39" s="2">
        <f>VLOOKUP(A39,[2]TDSheet!$A:$AA,27,0)*Z39</f>
        <v>56</v>
      </c>
      <c r="O39" s="2">
        <f t="shared" si="1"/>
        <v>13</v>
      </c>
      <c r="P39" s="23"/>
      <c r="Q39" s="23"/>
      <c r="S39" s="2">
        <f t="shared" si="2"/>
        <v>14.076923076923077</v>
      </c>
      <c r="T39" s="2">
        <f t="shared" si="3"/>
        <v>14.076923076923077</v>
      </c>
      <c r="U39" s="2">
        <f>VLOOKUP(A39,[2]TDSheet!$A:$V,22,0)</f>
        <v>6.8</v>
      </c>
      <c r="V39" s="2">
        <f>VLOOKUP(A39,[2]TDSheet!$A:$W,23,0)</f>
        <v>9.6</v>
      </c>
      <c r="W39" s="2">
        <f>VLOOKUP(A39,[2]TDSheet!$A:$O,15,0)</f>
        <v>11</v>
      </c>
      <c r="Y39" s="2">
        <f t="shared" si="4"/>
        <v>0</v>
      </c>
      <c r="Z39" s="24">
        <f>VLOOKUP(A39,[2]TDSheet!$A:$Z,26,0)</f>
        <v>8</v>
      </c>
    </row>
    <row r="40" spans="1:26" ht="21.95" customHeight="1" x14ac:dyDescent="0.2">
      <c r="A40" s="8" t="s">
        <v>44</v>
      </c>
      <c r="B40" s="8" t="s">
        <v>9</v>
      </c>
      <c r="C40" s="8"/>
      <c r="D40" s="9">
        <v>160</v>
      </c>
      <c r="E40" s="9">
        <v>8</v>
      </c>
      <c r="F40" s="9">
        <v>19</v>
      </c>
      <c r="G40" s="9">
        <v>149</v>
      </c>
      <c r="H40" s="24">
        <f>VLOOKUP(A40,[2]TDSheet!$A:$H,8,0)</f>
        <v>0</v>
      </c>
      <c r="I40" s="2">
        <f>VLOOKUP(A40,[3]Донецк!$A:$E,4,0)</f>
        <v>19</v>
      </c>
      <c r="J40" s="2">
        <f t="shared" si="0"/>
        <v>0</v>
      </c>
      <c r="M40" s="2">
        <f>VLOOKUP(A40,[2]TDSheet!$A:$AA,27,0)*Z40</f>
        <v>0</v>
      </c>
      <c r="O40" s="2">
        <f t="shared" si="1"/>
        <v>3.8</v>
      </c>
      <c r="P40" s="23"/>
      <c r="Q40" s="23"/>
      <c r="S40" s="2">
        <f t="shared" si="2"/>
        <v>39.210526315789473</v>
      </c>
      <c r="T40" s="2">
        <f t="shared" si="3"/>
        <v>39.210526315789473</v>
      </c>
      <c r="U40" s="2">
        <f>VLOOKUP(A40,[2]TDSheet!$A:$V,22,0)</f>
        <v>1.8</v>
      </c>
      <c r="V40" s="2">
        <f>VLOOKUP(A40,[2]TDSheet!$A:$W,23,0)</f>
        <v>3.8</v>
      </c>
      <c r="W40" s="2">
        <f>VLOOKUP(A40,[2]TDSheet!$A:$O,15,0)</f>
        <v>5.8</v>
      </c>
      <c r="Y40" s="2">
        <f t="shared" si="4"/>
        <v>0</v>
      </c>
      <c r="Z40" s="24">
        <f>VLOOKUP(A40,[2]TDSheet!$A:$Z,26,0)</f>
        <v>0</v>
      </c>
    </row>
    <row r="41" spans="1:26" ht="11.1" customHeight="1" x14ac:dyDescent="0.2">
      <c r="A41" s="8" t="s">
        <v>45</v>
      </c>
      <c r="B41" s="8" t="s">
        <v>9</v>
      </c>
      <c r="C41" s="22" t="str">
        <f>VLOOKUP(A41,[1]TDSheet!$A:$C,3,0)</f>
        <v>Дек</v>
      </c>
      <c r="D41" s="9">
        <v>201</v>
      </c>
      <c r="E41" s="9"/>
      <c r="F41" s="9">
        <v>97</v>
      </c>
      <c r="G41" s="9">
        <v>60</v>
      </c>
      <c r="H41" s="24">
        <f>VLOOKUP(A41,[2]TDSheet!$A:$H,8,0)</f>
        <v>0.9</v>
      </c>
      <c r="I41" s="2">
        <f>VLOOKUP(A41,[3]Донецк!$A:$E,4,0)</f>
        <v>97</v>
      </c>
      <c r="J41" s="2">
        <f t="shared" si="0"/>
        <v>0</v>
      </c>
      <c r="M41" s="2">
        <f>VLOOKUP(A41,[2]TDSheet!$A:$AA,27,0)*Z41</f>
        <v>32</v>
      </c>
      <c r="O41" s="2">
        <f t="shared" si="1"/>
        <v>19.399999999999999</v>
      </c>
      <c r="P41" s="23">
        <f t="shared" ref="P41:P43" si="7">14*O41-M41-G41</f>
        <v>179.59999999999997</v>
      </c>
      <c r="Q41" s="23"/>
      <c r="S41" s="2">
        <f t="shared" si="2"/>
        <v>14</v>
      </c>
      <c r="T41" s="2">
        <f t="shared" si="3"/>
        <v>4.7422680412371134</v>
      </c>
      <c r="U41" s="2">
        <f>VLOOKUP(A41,[2]TDSheet!$A:$V,22,0)</f>
        <v>23</v>
      </c>
      <c r="V41" s="2">
        <f>VLOOKUP(A41,[2]TDSheet!$A:$W,23,0)</f>
        <v>8.6</v>
      </c>
      <c r="W41" s="2">
        <f>VLOOKUP(A41,[2]TDSheet!$A:$O,15,0)</f>
        <v>14.6</v>
      </c>
      <c r="Y41" s="2">
        <f t="shared" si="4"/>
        <v>161.63999999999999</v>
      </c>
      <c r="Z41" s="24">
        <f>VLOOKUP(A41,[2]TDSheet!$A:$Z,26,0)</f>
        <v>8</v>
      </c>
    </row>
    <row r="42" spans="1:26" ht="11.1" customHeight="1" x14ac:dyDescent="0.2">
      <c r="A42" s="8" t="s">
        <v>46</v>
      </c>
      <c r="B42" s="8" t="s">
        <v>9</v>
      </c>
      <c r="C42" s="8"/>
      <c r="D42" s="9">
        <v>305</v>
      </c>
      <c r="E42" s="9"/>
      <c r="F42" s="9">
        <v>20</v>
      </c>
      <c r="G42" s="9">
        <v>285</v>
      </c>
      <c r="H42" s="24">
        <f>VLOOKUP(A42,[2]TDSheet!$A:$H,8,0)</f>
        <v>0.43</v>
      </c>
      <c r="I42" s="2">
        <f>VLOOKUP(A42,[3]Донецк!$A:$E,4,0)</f>
        <v>20</v>
      </c>
      <c r="J42" s="2">
        <f t="shared" si="0"/>
        <v>0</v>
      </c>
      <c r="M42" s="2">
        <f>VLOOKUP(A42,[2]TDSheet!$A:$AA,27,0)*Z42</f>
        <v>0</v>
      </c>
      <c r="O42" s="2">
        <f t="shared" si="1"/>
        <v>4</v>
      </c>
      <c r="P42" s="23"/>
      <c r="Q42" s="23"/>
      <c r="S42" s="2">
        <f t="shared" si="2"/>
        <v>71.25</v>
      </c>
      <c r="T42" s="2">
        <f t="shared" si="3"/>
        <v>71.25</v>
      </c>
      <c r="U42" s="2">
        <f>VLOOKUP(A42,[2]TDSheet!$A:$V,22,0)</f>
        <v>2.8</v>
      </c>
      <c r="V42" s="2">
        <f>VLOOKUP(A42,[2]TDSheet!$A:$W,23,0)</f>
        <v>6.4</v>
      </c>
      <c r="W42" s="2">
        <f>VLOOKUP(A42,[2]TDSheet!$A:$O,15,0)</f>
        <v>5.6</v>
      </c>
      <c r="Y42" s="2">
        <f t="shared" si="4"/>
        <v>0</v>
      </c>
      <c r="Z42" s="24">
        <f>VLOOKUP(A42,[2]TDSheet!$A:$Z,26,0)</f>
        <v>16</v>
      </c>
    </row>
    <row r="43" spans="1:26" ht="21.95" customHeight="1" x14ac:dyDescent="0.2">
      <c r="A43" s="8" t="s">
        <v>47</v>
      </c>
      <c r="B43" s="8" t="s">
        <v>12</v>
      </c>
      <c r="C43" s="8"/>
      <c r="D43" s="9">
        <v>622.9</v>
      </c>
      <c r="E43" s="9">
        <v>325</v>
      </c>
      <c r="F43" s="9">
        <v>367.61</v>
      </c>
      <c r="G43" s="9">
        <v>430</v>
      </c>
      <c r="H43" s="24">
        <f>VLOOKUP(A43,[2]TDSheet!$A:$H,8,0)</f>
        <v>1</v>
      </c>
      <c r="I43" s="2">
        <f>VLOOKUP(A43,[3]Донецк!$A:$E,4,0)</f>
        <v>365</v>
      </c>
      <c r="J43" s="2">
        <f t="shared" si="0"/>
        <v>2.6100000000000136</v>
      </c>
      <c r="M43" s="2">
        <f>VLOOKUP(A43,[2]TDSheet!$A:$AA,27,0)*Z43</f>
        <v>80</v>
      </c>
      <c r="O43" s="2">
        <f t="shared" si="1"/>
        <v>73.522000000000006</v>
      </c>
      <c r="P43" s="23">
        <f t="shared" si="7"/>
        <v>519.30799999999999</v>
      </c>
      <c r="Q43" s="23"/>
      <c r="S43" s="2">
        <f t="shared" si="2"/>
        <v>13.999999999999998</v>
      </c>
      <c r="T43" s="2">
        <f t="shared" si="3"/>
        <v>6.9366992192813033</v>
      </c>
      <c r="U43" s="2">
        <f>VLOOKUP(A43,[2]TDSheet!$A:$V,22,0)</f>
        <v>67</v>
      </c>
      <c r="V43" s="2">
        <f>VLOOKUP(A43,[2]TDSheet!$A:$W,23,0)</f>
        <v>64</v>
      </c>
      <c r="W43" s="2">
        <f>VLOOKUP(A43,[2]TDSheet!$A:$O,15,0)</f>
        <v>63</v>
      </c>
      <c r="Y43" s="2">
        <f t="shared" si="4"/>
        <v>519.30799999999999</v>
      </c>
      <c r="Z43" s="24">
        <f>VLOOKUP(A43,[2]TDSheet!$A:$Z,26,0)</f>
        <v>5</v>
      </c>
    </row>
    <row r="44" spans="1:26" ht="11.1" customHeight="1" x14ac:dyDescent="0.2">
      <c r="A44" s="8" t="s">
        <v>48</v>
      </c>
      <c r="B44" s="8" t="s">
        <v>9</v>
      </c>
      <c r="C44" s="22" t="str">
        <f>VLOOKUP(A44,[1]TDSheet!$A:$C,3,0)</f>
        <v>Дек</v>
      </c>
      <c r="D44" s="9">
        <v>465</v>
      </c>
      <c r="E44" s="9"/>
      <c r="F44" s="9">
        <v>149</v>
      </c>
      <c r="G44" s="9">
        <v>206</v>
      </c>
      <c r="H44" s="24">
        <f>VLOOKUP(A44,[2]TDSheet!$A:$H,8,0)</f>
        <v>0.9</v>
      </c>
      <c r="I44" s="2">
        <f>VLOOKUP(A44,[3]Донецк!$A:$E,4,0)</f>
        <v>148</v>
      </c>
      <c r="J44" s="2">
        <f t="shared" si="0"/>
        <v>1</v>
      </c>
      <c r="M44" s="2">
        <f>VLOOKUP(A44,[2]TDSheet!$A:$AA,27,0)*Z44</f>
        <v>536</v>
      </c>
      <c r="O44" s="2">
        <f t="shared" si="1"/>
        <v>29.8</v>
      </c>
      <c r="P44" s="23"/>
      <c r="Q44" s="23"/>
      <c r="S44" s="2">
        <f t="shared" si="2"/>
        <v>24.899328859060404</v>
      </c>
      <c r="T44" s="2">
        <f t="shared" si="3"/>
        <v>24.899328859060404</v>
      </c>
      <c r="U44" s="2">
        <f>VLOOKUP(A44,[2]TDSheet!$A:$V,22,0)</f>
        <v>50.6</v>
      </c>
      <c r="V44" s="2">
        <f>VLOOKUP(A44,[2]TDSheet!$A:$W,23,0)</f>
        <v>14.2</v>
      </c>
      <c r="W44" s="2">
        <f>VLOOKUP(A44,[2]TDSheet!$A:$O,15,0)</f>
        <v>58.4</v>
      </c>
      <c r="Y44" s="2">
        <f t="shared" si="4"/>
        <v>0</v>
      </c>
      <c r="Z44" s="24">
        <f>VLOOKUP(A44,[2]TDSheet!$A:$Z,26,0)</f>
        <v>8</v>
      </c>
    </row>
    <row r="45" spans="1:26" ht="11.1" customHeight="1" x14ac:dyDescent="0.2">
      <c r="A45" s="8" t="s">
        <v>49</v>
      </c>
      <c r="B45" s="8" t="s">
        <v>9</v>
      </c>
      <c r="C45" s="8"/>
      <c r="D45" s="9">
        <v>235</v>
      </c>
      <c r="E45" s="9">
        <v>16</v>
      </c>
      <c r="F45" s="9">
        <v>34</v>
      </c>
      <c r="G45" s="9">
        <v>202</v>
      </c>
      <c r="H45" s="24">
        <f>VLOOKUP(A45,[2]TDSheet!$A:$H,8,0)</f>
        <v>0.43</v>
      </c>
      <c r="I45" s="2">
        <f>VLOOKUP(A45,[3]Донецк!$A:$E,4,0)</f>
        <v>34</v>
      </c>
      <c r="J45" s="2">
        <f t="shared" si="0"/>
        <v>0</v>
      </c>
      <c r="M45" s="2">
        <f>VLOOKUP(A45,[2]TDSheet!$A:$AA,27,0)*Z45</f>
        <v>0</v>
      </c>
      <c r="O45" s="2">
        <f t="shared" si="1"/>
        <v>6.8</v>
      </c>
      <c r="P45" s="23"/>
      <c r="Q45" s="23"/>
      <c r="S45" s="2">
        <f t="shared" si="2"/>
        <v>29.705882352941178</v>
      </c>
      <c r="T45" s="2">
        <f t="shared" si="3"/>
        <v>29.705882352941178</v>
      </c>
      <c r="U45" s="2">
        <f>VLOOKUP(A45,[2]TDSheet!$A:$V,22,0)</f>
        <v>4.2</v>
      </c>
      <c r="V45" s="2">
        <f>VLOOKUP(A45,[2]TDSheet!$A:$W,23,0)</f>
        <v>0</v>
      </c>
      <c r="W45" s="2">
        <f>VLOOKUP(A45,[2]TDSheet!$A:$O,15,0)</f>
        <v>4.5999999999999996</v>
      </c>
      <c r="Y45" s="2">
        <f t="shared" si="4"/>
        <v>0</v>
      </c>
      <c r="Z45" s="24">
        <f>VLOOKUP(A45,[2]TDSheet!$A:$Z,26,0)</f>
        <v>16</v>
      </c>
    </row>
    <row r="46" spans="1:26" ht="21.95" customHeight="1" x14ac:dyDescent="0.2">
      <c r="A46" s="8" t="s">
        <v>50</v>
      </c>
      <c r="B46" s="8" t="s">
        <v>12</v>
      </c>
      <c r="C46" s="8"/>
      <c r="D46" s="9">
        <v>105</v>
      </c>
      <c r="E46" s="9">
        <v>15</v>
      </c>
      <c r="F46" s="9">
        <v>5</v>
      </c>
      <c r="G46" s="9">
        <v>115</v>
      </c>
      <c r="H46" s="24">
        <f>VLOOKUP(A46,[2]TDSheet!$A:$H,8,0)</f>
        <v>0</v>
      </c>
      <c r="I46" s="2">
        <f>VLOOKUP(A46,[3]Донецк!$A:$E,4,0)</f>
        <v>5</v>
      </c>
      <c r="J46" s="2">
        <f t="shared" si="0"/>
        <v>0</v>
      </c>
      <c r="M46" s="2">
        <f>VLOOKUP(A46,[2]TDSheet!$A:$AA,27,0)*Z46</f>
        <v>0</v>
      </c>
      <c r="O46" s="2">
        <f t="shared" si="1"/>
        <v>1</v>
      </c>
      <c r="P46" s="23"/>
      <c r="Q46" s="23"/>
      <c r="S46" s="2">
        <f t="shared" si="2"/>
        <v>115</v>
      </c>
      <c r="T46" s="2">
        <f t="shared" si="3"/>
        <v>115</v>
      </c>
      <c r="U46" s="2">
        <f>VLOOKUP(A46,[2]TDSheet!$A:$V,22,0)</f>
        <v>0</v>
      </c>
      <c r="V46" s="2">
        <f>VLOOKUP(A46,[2]TDSheet!$A:$W,23,0)</f>
        <v>0</v>
      </c>
      <c r="W46" s="2">
        <f>VLOOKUP(A46,[2]TDSheet!$A:$O,15,0)</f>
        <v>0</v>
      </c>
      <c r="Y46" s="2">
        <f t="shared" si="4"/>
        <v>0</v>
      </c>
      <c r="Z46" s="24">
        <f>VLOOKUP(A46,[2]TDSheet!$A:$Z,26,0)</f>
        <v>0</v>
      </c>
    </row>
    <row r="47" spans="1:26" ht="21.95" customHeight="1" x14ac:dyDescent="0.2">
      <c r="A47" s="8" t="s">
        <v>51</v>
      </c>
      <c r="B47" s="8" t="s">
        <v>9</v>
      </c>
      <c r="C47" s="8"/>
      <c r="D47" s="9">
        <v>24</v>
      </c>
      <c r="E47" s="9"/>
      <c r="F47" s="9"/>
      <c r="G47" s="9">
        <v>24</v>
      </c>
      <c r="H47" s="24">
        <f>VLOOKUP(A47,[2]TDSheet!$A:$H,8,0)</f>
        <v>0</v>
      </c>
      <c r="J47" s="2">
        <f t="shared" si="0"/>
        <v>0</v>
      </c>
      <c r="M47" s="2">
        <f>VLOOKUP(A47,[2]TDSheet!$A:$AA,27,0)*Z47</f>
        <v>0</v>
      </c>
      <c r="O47" s="2">
        <f t="shared" si="1"/>
        <v>0</v>
      </c>
      <c r="P47" s="23"/>
      <c r="Q47" s="23"/>
      <c r="S47" s="2" t="e">
        <f t="shared" si="2"/>
        <v>#DIV/0!</v>
      </c>
      <c r="T47" s="2" t="e">
        <f t="shared" si="3"/>
        <v>#DIV/0!</v>
      </c>
      <c r="U47" s="2">
        <f>VLOOKUP(A47,[2]TDSheet!$A:$V,22,0)</f>
        <v>0</v>
      </c>
      <c r="V47" s="2">
        <f>VLOOKUP(A47,[2]TDSheet!$A:$W,23,0)</f>
        <v>0</v>
      </c>
      <c r="W47" s="2">
        <f>VLOOKUP(A47,[2]TDSheet!$A:$O,15,0)</f>
        <v>0</v>
      </c>
      <c r="Y47" s="2">
        <f t="shared" si="4"/>
        <v>0</v>
      </c>
      <c r="Z47" s="24">
        <f>VLOOKUP(A47,[2]TDSheet!$A:$Z,26,0)</f>
        <v>0</v>
      </c>
    </row>
    <row r="48" spans="1:26" ht="11.1" customHeight="1" x14ac:dyDescent="0.2">
      <c r="A48" s="8" t="s">
        <v>52</v>
      </c>
      <c r="B48" s="8" t="s">
        <v>12</v>
      </c>
      <c r="C48" s="8"/>
      <c r="D48" s="9">
        <v>25</v>
      </c>
      <c r="E48" s="9"/>
      <c r="F48" s="9">
        <v>10</v>
      </c>
      <c r="G48" s="9">
        <v>15</v>
      </c>
      <c r="H48" s="24">
        <f>VLOOKUP(A48,[2]TDSheet!$A:$H,8,0)</f>
        <v>0</v>
      </c>
      <c r="I48" s="2">
        <f>VLOOKUP(A48,[3]Донецк!$A:$E,4,0)</f>
        <v>10</v>
      </c>
      <c r="J48" s="2">
        <f t="shared" si="0"/>
        <v>0</v>
      </c>
      <c r="M48" s="2">
        <f>VLOOKUP(A48,[2]TDSheet!$A:$AA,27,0)*Z48</f>
        <v>0</v>
      </c>
      <c r="O48" s="2">
        <f t="shared" si="1"/>
        <v>2</v>
      </c>
      <c r="P48" s="23"/>
      <c r="Q48" s="23"/>
      <c r="S48" s="2">
        <f t="shared" si="2"/>
        <v>7.5</v>
      </c>
      <c r="T48" s="2">
        <f t="shared" si="3"/>
        <v>7.5</v>
      </c>
      <c r="U48" s="2">
        <f>VLOOKUP(A48,[2]TDSheet!$A:$V,22,0)</f>
        <v>0</v>
      </c>
      <c r="V48" s="2">
        <f>VLOOKUP(A48,[2]TDSheet!$A:$W,23,0)</f>
        <v>0</v>
      </c>
      <c r="W48" s="2">
        <f>VLOOKUP(A48,[2]TDSheet!$A:$O,15,0)</f>
        <v>0</v>
      </c>
      <c r="Y48" s="2">
        <f t="shared" si="4"/>
        <v>0</v>
      </c>
      <c r="Z48" s="24">
        <f>VLOOKUP(A48,[2]TDSheet!$A:$Z,26,0)</f>
        <v>0</v>
      </c>
    </row>
    <row r="49" spans="1:26" ht="21.95" customHeight="1" x14ac:dyDescent="0.2">
      <c r="A49" s="8" t="s">
        <v>53</v>
      </c>
      <c r="B49" s="8" t="s">
        <v>9</v>
      </c>
      <c r="C49" s="8"/>
      <c r="D49" s="9">
        <v>200</v>
      </c>
      <c r="E49" s="9"/>
      <c r="F49" s="9">
        <v>17</v>
      </c>
      <c r="G49" s="9">
        <v>182</v>
      </c>
      <c r="H49" s="24">
        <f>VLOOKUP(A49,[2]TDSheet!$A:$H,8,0)</f>
        <v>0</v>
      </c>
      <c r="I49" s="2">
        <f>VLOOKUP(A49,[3]Донецк!$A:$E,4,0)</f>
        <v>17</v>
      </c>
      <c r="J49" s="2">
        <f t="shared" si="0"/>
        <v>0</v>
      </c>
      <c r="M49" s="2">
        <f>VLOOKUP(A49,[2]TDSheet!$A:$AA,27,0)*Z49</f>
        <v>0</v>
      </c>
      <c r="O49" s="2">
        <f t="shared" si="1"/>
        <v>3.4</v>
      </c>
      <c r="P49" s="23"/>
      <c r="Q49" s="23"/>
      <c r="S49" s="2">
        <f t="shared" si="2"/>
        <v>53.529411764705884</v>
      </c>
      <c r="T49" s="2">
        <f t="shared" si="3"/>
        <v>53.529411764705884</v>
      </c>
      <c r="U49" s="2">
        <f>VLOOKUP(A49,[2]TDSheet!$A:$V,22,0)</f>
        <v>0</v>
      </c>
      <c r="V49" s="2">
        <f>VLOOKUP(A49,[2]TDSheet!$A:$W,23,0)</f>
        <v>0</v>
      </c>
      <c r="W49" s="2">
        <f>VLOOKUP(A49,[2]TDSheet!$A:$O,15,0)</f>
        <v>0.2</v>
      </c>
      <c r="Y49" s="2">
        <f t="shared" si="4"/>
        <v>0</v>
      </c>
      <c r="Z49" s="24">
        <f>VLOOKUP(A49,[2]TDSheet!$A:$Z,26,0)</f>
        <v>0</v>
      </c>
    </row>
    <row r="50" spans="1:26" ht="11.1" customHeight="1" x14ac:dyDescent="0.2">
      <c r="A50" s="8" t="s">
        <v>54</v>
      </c>
      <c r="B50" s="8" t="s">
        <v>9</v>
      </c>
      <c r="C50" s="22" t="str">
        <f>VLOOKUP(A50,[1]TDSheet!$A:$C,3,0)</f>
        <v>Дек</v>
      </c>
      <c r="D50" s="9">
        <v>253</v>
      </c>
      <c r="E50" s="9">
        <v>136</v>
      </c>
      <c r="F50" s="9">
        <v>75</v>
      </c>
      <c r="G50" s="9">
        <v>308</v>
      </c>
      <c r="H50" s="24">
        <f>VLOOKUP(A50,[2]TDSheet!$A:$H,8,0)</f>
        <v>0.7</v>
      </c>
      <c r="I50" s="2">
        <f>VLOOKUP(A50,[3]Донецк!$A:$E,4,0)</f>
        <v>77</v>
      </c>
      <c r="J50" s="2">
        <f t="shared" si="0"/>
        <v>-2</v>
      </c>
      <c r="M50" s="2">
        <f>VLOOKUP(A50,[2]TDSheet!$A:$AA,27,0)*Z50</f>
        <v>0</v>
      </c>
      <c r="O50" s="2">
        <f t="shared" si="1"/>
        <v>15</v>
      </c>
      <c r="P50" s="23"/>
      <c r="Q50" s="23"/>
      <c r="S50" s="2">
        <f t="shared" si="2"/>
        <v>20.533333333333335</v>
      </c>
      <c r="T50" s="2">
        <f t="shared" si="3"/>
        <v>20.533333333333335</v>
      </c>
      <c r="U50" s="2">
        <f>VLOOKUP(A50,[2]TDSheet!$A:$V,22,0)</f>
        <v>15.2</v>
      </c>
      <c r="V50" s="2">
        <f>VLOOKUP(A50,[2]TDSheet!$A:$W,23,0)</f>
        <v>18.600000000000001</v>
      </c>
      <c r="W50" s="2">
        <f>VLOOKUP(A50,[2]TDSheet!$A:$O,15,0)</f>
        <v>13</v>
      </c>
      <c r="Y50" s="2">
        <f t="shared" si="4"/>
        <v>0</v>
      </c>
      <c r="Z50" s="24">
        <f>VLOOKUP(A50,[2]TDSheet!$A:$Z,26,0)</f>
        <v>8</v>
      </c>
    </row>
    <row r="51" spans="1:26" ht="11.1" customHeight="1" x14ac:dyDescent="0.2">
      <c r="A51" s="8" t="s">
        <v>55</v>
      </c>
      <c r="B51" s="8" t="s">
        <v>9</v>
      </c>
      <c r="C51" s="8"/>
      <c r="D51" s="9">
        <v>167</v>
      </c>
      <c r="E51" s="9">
        <v>48</v>
      </c>
      <c r="F51" s="9">
        <v>13</v>
      </c>
      <c r="G51" s="9">
        <v>199</v>
      </c>
      <c r="H51" s="24">
        <f>VLOOKUP(A51,[2]TDSheet!$A:$H,8,0)</f>
        <v>0.43</v>
      </c>
      <c r="I51" s="2">
        <f>VLOOKUP(A51,[3]Донецк!$A:$E,4,0)</f>
        <v>13</v>
      </c>
      <c r="J51" s="2">
        <f t="shared" si="0"/>
        <v>0</v>
      </c>
      <c r="M51" s="2">
        <f>VLOOKUP(A51,[2]TDSheet!$A:$AA,27,0)*Z51</f>
        <v>0</v>
      </c>
      <c r="O51" s="2">
        <f t="shared" si="1"/>
        <v>2.6</v>
      </c>
      <c r="P51" s="23"/>
      <c r="Q51" s="23"/>
      <c r="S51" s="2">
        <f t="shared" si="2"/>
        <v>76.538461538461533</v>
      </c>
      <c r="T51" s="2">
        <f t="shared" si="3"/>
        <v>76.538461538461533</v>
      </c>
      <c r="U51" s="2">
        <f>VLOOKUP(A51,[2]TDSheet!$A:$V,22,0)</f>
        <v>1.2</v>
      </c>
      <c r="V51" s="2">
        <f>VLOOKUP(A51,[2]TDSheet!$A:$W,23,0)</f>
        <v>3.6</v>
      </c>
      <c r="W51" s="2">
        <f>VLOOKUP(A51,[2]TDSheet!$A:$O,15,0)</f>
        <v>0.6</v>
      </c>
      <c r="Y51" s="2">
        <f t="shared" si="4"/>
        <v>0</v>
      </c>
      <c r="Z51" s="24">
        <f>VLOOKUP(A51,[2]TDSheet!$A:$Z,26,0)</f>
        <v>16</v>
      </c>
    </row>
    <row r="52" spans="1:26" ht="21.95" customHeight="1" x14ac:dyDescent="0.2">
      <c r="A52" s="8" t="s">
        <v>56</v>
      </c>
      <c r="B52" s="8" t="s">
        <v>9</v>
      </c>
      <c r="C52" s="22" t="str">
        <f>VLOOKUP(A52,[1]TDSheet!$A:$C,3,0)</f>
        <v>Дек</v>
      </c>
      <c r="D52" s="9">
        <v>81</v>
      </c>
      <c r="E52" s="9">
        <v>144</v>
      </c>
      <c r="F52" s="9">
        <v>66</v>
      </c>
      <c r="G52" s="9">
        <v>144</v>
      </c>
      <c r="H52" s="24">
        <f>VLOOKUP(A52,[2]TDSheet!$A:$H,8,0)</f>
        <v>0.9</v>
      </c>
      <c r="I52" s="2">
        <f>VLOOKUP(A52,[3]Донецк!$A:$E,4,0)</f>
        <v>80</v>
      </c>
      <c r="J52" s="2">
        <f t="shared" si="0"/>
        <v>-14</v>
      </c>
      <c r="M52" s="2">
        <f>VLOOKUP(A52,[2]TDSheet!$A:$AA,27,0)*Z52</f>
        <v>0</v>
      </c>
      <c r="O52" s="2">
        <f t="shared" si="1"/>
        <v>13.2</v>
      </c>
      <c r="P52" s="23">
        <f t="shared" ref="P52:P55" si="8">14*O52-M52-G52</f>
        <v>40.799999999999983</v>
      </c>
      <c r="Q52" s="23"/>
      <c r="S52" s="2">
        <f t="shared" si="2"/>
        <v>14</v>
      </c>
      <c r="T52" s="2">
        <f t="shared" si="3"/>
        <v>10.90909090909091</v>
      </c>
      <c r="U52" s="2">
        <f>VLOOKUP(A52,[2]TDSheet!$A:$V,22,0)</f>
        <v>18.399999999999999</v>
      </c>
      <c r="V52" s="2">
        <f>VLOOKUP(A52,[2]TDSheet!$A:$W,23,0)</f>
        <v>21</v>
      </c>
      <c r="W52" s="2">
        <f>VLOOKUP(A52,[2]TDSheet!$A:$O,15,0)</f>
        <v>15.6</v>
      </c>
      <c r="Y52" s="2">
        <f t="shared" si="4"/>
        <v>36.719999999999985</v>
      </c>
      <c r="Z52" s="24">
        <f>VLOOKUP(A52,[2]TDSheet!$A:$Z,26,0)</f>
        <v>8</v>
      </c>
    </row>
    <row r="53" spans="1:26" ht="11.1" customHeight="1" x14ac:dyDescent="0.2">
      <c r="A53" s="8" t="s">
        <v>57</v>
      </c>
      <c r="B53" s="8" t="s">
        <v>9</v>
      </c>
      <c r="C53" s="8"/>
      <c r="D53" s="9">
        <v>91</v>
      </c>
      <c r="E53" s="9"/>
      <c r="F53" s="9">
        <v>10</v>
      </c>
      <c r="G53" s="9">
        <v>78</v>
      </c>
      <c r="H53" s="24">
        <f>VLOOKUP(A53,[2]TDSheet!$A:$H,8,0)</f>
        <v>0.43</v>
      </c>
      <c r="I53" s="2">
        <f>VLOOKUP(A53,[3]Донецк!$A:$E,4,0)</f>
        <v>10</v>
      </c>
      <c r="J53" s="2">
        <f t="shared" si="0"/>
        <v>0</v>
      </c>
      <c r="M53" s="2">
        <f>VLOOKUP(A53,[2]TDSheet!$A:$AA,27,0)*Z53</f>
        <v>0</v>
      </c>
      <c r="O53" s="2">
        <f t="shared" si="1"/>
        <v>2</v>
      </c>
      <c r="P53" s="23"/>
      <c r="Q53" s="23"/>
      <c r="S53" s="2">
        <f t="shared" si="2"/>
        <v>39</v>
      </c>
      <c r="T53" s="2">
        <f t="shared" si="3"/>
        <v>39</v>
      </c>
      <c r="U53" s="2">
        <f>VLOOKUP(A53,[2]TDSheet!$A:$V,22,0)</f>
        <v>1.8</v>
      </c>
      <c r="V53" s="2">
        <f>VLOOKUP(A53,[2]TDSheet!$A:$W,23,0)</f>
        <v>0.8</v>
      </c>
      <c r="W53" s="2">
        <f>VLOOKUP(A53,[2]TDSheet!$A:$O,15,0)</f>
        <v>2.4</v>
      </c>
      <c r="Y53" s="2">
        <f t="shared" si="4"/>
        <v>0</v>
      </c>
      <c r="Z53" s="24">
        <f>VLOOKUP(A53,[2]TDSheet!$A:$Z,26,0)</f>
        <v>16</v>
      </c>
    </row>
    <row r="54" spans="1:26" ht="21.95" customHeight="1" x14ac:dyDescent="0.2">
      <c r="A54" s="8" t="s">
        <v>58</v>
      </c>
      <c r="B54" s="8" t="s">
        <v>9</v>
      </c>
      <c r="C54" s="8"/>
      <c r="D54" s="9">
        <v>214</v>
      </c>
      <c r="E54" s="9"/>
      <c r="F54" s="9">
        <v>23</v>
      </c>
      <c r="G54" s="9">
        <v>185</v>
      </c>
      <c r="H54" s="24">
        <f>VLOOKUP(A54,[2]TDSheet!$A:$H,8,0)</f>
        <v>0.9</v>
      </c>
      <c r="I54" s="2">
        <f>VLOOKUP(A54,[3]Донецк!$A:$E,4,0)</f>
        <v>23</v>
      </c>
      <c r="J54" s="2">
        <f t="shared" si="0"/>
        <v>0</v>
      </c>
      <c r="M54" s="2">
        <f>VLOOKUP(A54,[2]TDSheet!$A:$AA,27,0)*Z54</f>
        <v>0</v>
      </c>
      <c r="O54" s="2">
        <f t="shared" si="1"/>
        <v>4.5999999999999996</v>
      </c>
      <c r="P54" s="23"/>
      <c r="Q54" s="23"/>
      <c r="S54" s="2">
        <f t="shared" si="2"/>
        <v>40.217391304347828</v>
      </c>
      <c r="T54" s="2">
        <f t="shared" si="3"/>
        <v>40.217391304347828</v>
      </c>
      <c r="U54" s="2">
        <f>VLOOKUP(A54,[2]TDSheet!$A:$V,22,0)</f>
        <v>5.8</v>
      </c>
      <c r="V54" s="2">
        <f>VLOOKUP(A54,[2]TDSheet!$A:$W,23,0)</f>
        <v>3.4</v>
      </c>
      <c r="W54" s="2">
        <f>VLOOKUP(A54,[2]TDSheet!$A:$O,15,0)</f>
        <v>11.2</v>
      </c>
      <c r="Y54" s="2">
        <f t="shared" si="4"/>
        <v>0</v>
      </c>
      <c r="Z54" s="24">
        <f>VLOOKUP(A54,[2]TDSheet!$A:$Z,26,0)</f>
        <v>8</v>
      </c>
    </row>
    <row r="55" spans="1:26" ht="11.1" customHeight="1" x14ac:dyDescent="0.2">
      <c r="A55" s="8" t="s">
        <v>59</v>
      </c>
      <c r="B55" s="8" t="s">
        <v>12</v>
      </c>
      <c r="C55" s="8"/>
      <c r="D55" s="9">
        <v>480</v>
      </c>
      <c r="E55" s="9">
        <v>300</v>
      </c>
      <c r="F55" s="9">
        <v>405</v>
      </c>
      <c r="G55" s="9">
        <v>270</v>
      </c>
      <c r="H55" s="24">
        <f>VLOOKUP(A55,[2]TDSheet!$A:$H,8,0)</f>
        <v>1</v>
      </c>
      <c r="I55" s="2">
        <f>VLOOKUP(A55,[3]Донецк!$A:$E,4,0)</f>
        <v>405</v>
      </c>
      <c r="J55" s="2">
        <f t="shared" si="0"/>
        <v>0</v>
      </c>
      <c r="M55" s="2">
        <f>VLOOKUP(A55,[2]TDSheet!$A:$AA,27,0)*Z55</f>
        <v>280</v>
      </c>
      <c r="O55" s="2">
        <f t="shared" si="1"/>
        <v>81</v>
      </c>
      <c r="P55" s="23">
        <f t="shared" si="8"/>
        <v>584</v>
      </c>
      <c r="Q55" s="23"/>
      <c r="S55" s="2">
        <f t="shared" si="2"/>
        <v>14</v>
      </c>
      <c r="T55" s="2">
        <f t="shared" si="3"/>
        <v>6.7901234567901234</v>
      </c>
      <c r="U55" s="2">
        <f>VLOOKUP(A55,[2]TDSheet!$A:$V,22,0)</f>
        <v>74.8</v>
      </c>
      <c r="V55" s="2">
        <f>VLOOKUP(A55,[2]TDSheet!$A:$W,23,0)</f>
        <v>70</v>
      </c>
      <c r="W55" s="2">
        <f>VLOOKUP(A55,[2]TDSheet!$A:$O,15,0)</f>
        <v>64</v>
      </c>
      <c r="Y55" s="2">
        <f t="shared" si="4"/>
        <v>584</v>
      </c>
      <c r="Z55" s="24">
        <f>VLOOKUP(A55,[2]TDSheet!$A:$Z,26,0)</f>
        <v>5</v>
      </c>
    </row>
    <row r="56" spans="1:26" ht="11.1" customHeight="1" x14ac:dyDescent="0.2">
      <c r="A56" s="8" t="s">
        <v>60</v>
      </c>
      <c r="B56" s="8" t="s">
        <v>9</v>
      </c>
      <c r="C56" s="8"/>
      <c r="D56" s="9">
        <v>312</v>
      </c>
      <c r="E56" s="9"/>
      <c r="F56" s="9"/>
      <c r="G56" s="9">
        <v>312</v>
      </c>
      <c r="H56" s="24">
        <f>VLOOKUP(A56,[2]TDSheet!$A:$H,8,0)</f>
        <v>0</v>
      </c>
      <c r="J56" s="2">
        <f t="shared" si="0"/>
        <v>0</v>
      </c>
      <c r="M56" s="2">
        <f>VLOOKUP(A56,[2]TDSheet!$A:$AA,27,0)*Z56</f>
        <v>0</v>
      </c>
      <c r="O56" s="2">
        <f t="shared" si="1"/>
        <v>0</v>
      </c>
      <c r="P56" s="23"/>
      <c r="Q56" s="23"/>
      <c r="S56" s="2" t="e">
        <f t="shared" si="2"/>
        <v>#DIV/0!</v>
      </c>
      <c r="T56" s="2" t="e">
        <f t="shared" si="3"/>
        <v>#DIV/0!</v>
      </c>
      <c r="U56" s="2">
        <f>VLOOKUP(A56,[2]TDSheet!$A:$V,22,0)</f>
        <v>0</v>
      </c>
      <c r="V56" s="2">
        <f>VLOOKUP(A56,[2]TDSheet!$A:$W,23,0)</f>
        <v>0</v>
      </c>
      <c r="W56" s="2">
        <f>VLOOKUP(A56,[2]TDSheet!$A:$O,15,0)</f>
        <v>0</v>
      </c>
      <c r="Y56" s="2">
        <f t="shared" si="4"/>
        <v>0</v>
      </c>
      <c r="Z56" s="24">
        <f>VLOOKUP(A56,[2]TDSheet!$A:$Z,26,0)</f>
        <v>0</v>
      </c>
    </row>
    <row r="57" spans="1:26" ht="11.1" customHeight="1" x14ac:dyDescent="0.2">
      <c r="A57" s="8" t="s">
        <v>61</v>
      </c>
      <c r="B57" s="8" t="s">
        <v>9</v>
      </c>
      <c r="C57" s="8"/>
      <c r="D57" s="9">
        <v>71</v>
      </c>
      <c r="E57" s="9"/>
      <c r="F57" s="9"/>
      <c r="G57" s="9">
        <v>71</v>
      </c>
      <c r="H57" s="24">
        <f>VLOOKUP(A57,[2]TDSheet!$A:$H,8,0)</f>
        <v>0.43</v>
      </c>
      <c r="J57" s="2">
        <f t="shared" si="0"/>
        <v>0</v>
      </c>
      <c r="M57" s="2">
        <f>VLOOKUP(A57,[2]TDSheet!$A:$AA,27,0)*Z57</f>
        <v>0</v>
      </c>
      <c r="O57" s="2">
        <f t="shared" si="1"/>
        <v>0</v>
      </c>
      <c r="P57" s="23"/>
      <c r="Q57" s="23"/>
      <c r="S57" s="2" t="e">
        <f t="shared" si="2"/>
        <v>#DIV/0!</v>
      </c>
      <c r="T57" s="2" t="e">
        <f t="shared" si="3"/>
        <v>#DIV/0!</v>
      </c>
      <c r="U57" s="2">
        <f>VLOOKUP(A57,[2]TDSheet!$A:$V,22,0)</f>
        <v>0.4</v>
      </c>
      <c r="V57" s="2">
        <f>VLOOKUP(A57,[2]TDSheet!$A:$W,23,0)</f>
        <v>0</v>
      </c>
      <c r="W57" s="2">
        <f>VLOOKUP(A57,[2]TDSheet!$A:$O,15,0)</f>
        <v>0.6</v>
      </c>
      <c r="X57" s="27" t="s">
        <v>105</v>
      </c>
      <c r="Y57" s="2">
        <f t="shared" si="4"/>
        <v>0</v>
      </c>
      <c r="Z57" s="24">
        <f>VLOOKUP(A57,[2]TDSheet!$A:$Z,26,0)</f>
        <v>16</v>
      </c>
    </row>
    <row r="58" spans="1:26" ht="11.1" customHeight="1" x14ac:dyDescent="0.2">
      <c r="A58" s="8" t="s">
        <v>62</v>
      </c>
      <c r="B58" s="8" t="s">
        <v>9</v>
      </c>
      <c r="C58" s="8"/>
      <c r="D58" s="9">
        <v>70</v>
      </c>
      <c r="E58" s="9"/>
      <c r="F58" s="9"/>
      <c r="G58" s="9">
        <v>70</v>
      </c>
      <c r="H58" s="24">
        <f>VLOOKUP(A58,[2]TDSheet!$A:$H,8,0)</f>
        <v>0.9</v>
      </c>
      <c r="J58" s="2">
        <f t="shared" si="0"/>
        <v>0</v>
      </c>
      <c r="M58" s="2">
        <f>VLOOKUP(A58,[2]TDSheet!$A:$AA,27,0)*Z58</f>
        <v>0</v>
      </c>
      <c r="O58" s="2">
        <f t="shared" si="1"/>
        <v>0</v>
      </c>
      <c r="P58" s="23"/>
      <c r="Q58" s="23"/>
      <c r="S58" s="2" t="e">
        <f t="shared" si="2"/>
        <v>#DIV/0!</v>
      </c>
      <c r="T58" s="2" t="e">
        <f t="shared" si="3"/>
        <v>#DIV/0!</v>
      </c>
      <c r="U58" s="2">
        <f>VLOOKUP(A58,[2]TDSheet!$A:$V,22,0)</f>
        <v>0.6</v>
      </c>
      <c r="V58" s="2">
        <f>VLOOKUP(A58,[2]TDSheet!$A:$W,23,0)</f>
        <v>0.6</v>
      </c>
      <c r="W58" s="2">
        <f>VLOOKUP(A58,[2]TDSheet!$A:$O,15,0)</f>
        <v>1</v>
      </c>
      <c r="X58" s="27" t="s">
        <v>105</v>
      </c>
      <c r="Y58" s="2">
        <f t="shared" si="4"/>
        <v>0</v>
      </c>
      <c r="Z58" s="24">
        <f>VLOOKUP(A58,[2]TDSheet!$A:$Z,26,0)</f>
        <v>8</v>
      </c>
    </row>
    <row r="59" spans="1:26" ht="11.1" customHeight="1" x14ac:dyDescent="0.2">
      <c r="A59" s="8" t="s">
        <v>63</v>
      </c>
      <c r="B59" s="8" t="s">
        <v>9</v>
      </c>
      <c r="C59" s="8"/>
      <c r="D59" s="9">
        <v>12</v>
      </c>
      <c r="E59" s="9"/>
      <c r="F59" s="9"/>
      <c r="G59" s="9"/>
      <c r="H59" s="24">
        <f>VLOOKUP(A59,[2]TDSheet!$A:$H,8,0)</f>
        <v>0</v>
      </c>
      <c r="J59" s="2">
        <f t="shared" si="0"/>
        <v>0</v>
      </c>
      <c r="M59" s="2">
        <f>VLOOKUP(A59,[2]TDSheet!$A:$AA,27,0)*Z59</f>
        <v>0</v>
      </c>
      <c r="O59" s="2">
        <f t="shared" si="1"/>
        <v>0</v>
      </c>
      <c r="P59" s="23"/>
      <c r="Q59" s="23"/>
      <c r="S59" s="2" t="e">
        <f t="shared" si="2"/>
        <v>#DIV/0!</v>
      </c>
      <c r="T59" s="2" t="e">
        <f t="shared" si="3"/>
        <v>#DIV/0!</v>
      </c>
      <c r="U59" s="2">
        <f>VLOOKUP(A59,[2]TDSheet!$A:$V,22,0)</f>
        <v>0</v>
      </c>
      <c r="V59" s="2">
        <f>VLOOKUP(A59,[2]TDSheet!$A:$W,23,0)</f>
        <v>0</v>
      </c>
      <c r="W59" s="2">
        <f>VLOOKUP(A59,[2]TDSheet!$A:$O,15,0)</f>
        <v>0</v>
      </c>
      <c r="Y59" s="2">
        <f t="shared" si="4"/>
        <v>0</v>
      </c>
      <c r="Z59" s="24">
        <f>VLOOKUP(A59,[2]TDSheet!$A:$Z,26,0)</f>
        <v>0</v>
      </c>
    </row>
    <row r="60" spans="1:26" ht="11.1" customHeight="1" x14ac:dyDescent="0.2">
      <c r="A60" s="8" t="s">
        <v>64</v>
      </c>
      <c r="B60" s="8" t="s">
        <v>9</v>
      </c>
      <c r="C60" s="8"/>
      <c r="D60" s="9">
        <v>16</v>
      </c>
      <c r="E60" s="9"/>
      <c r="F60" s="9"/>
      <c r="G60" s="9"/>
      <c r="H60" s="24">
        <f>VLOOKUP(A60,[2]TDSheet!$A:$H,8,0)</f>
        <v>0</v>
      </c>
      <c r="J60" s="2">
        <f t="shared" si="0"/>
        <v>0</v>
      </c>
      <c r="M60" s="2">
        <f>VLOOKUP(A60,[2]TDSheet!$A:$AA,27,0)*Z60</f>
        <v>0</v>
      </c>
      <c r="O60" s="2">
        <f t="shared" si="1"/>
        <v>0</v>
      </c>
      <c r="P60" s="23"/>
      <c r="Q60" s="23"/>
      <c r="S60" s="2" t="e">
        <f t="shared" si="2"/>
        <v>#DIV/0!</v>
      </c>
      <c r="T60" s="2" t="e">
        <f t="shared" si="3"/>
        <v>#DIV/0!</v>
      </c>
      <c r="U60" s="2">
        <f>VLOOKUP(A60,[2]TDSheet!$A:$V,22,0)</f>
        <v>0</v>
      </c>
      <c r="V60" s="2">
        <f>VLOOKUP(A60,[2]TDSheet!$A:$W,23,0)</f>
        <v>0</v>
      </c>
      <c r="W60" s="2">
        <f>VLOOKUP(A60,[2]TDSheet!$A:$O,15,0)</f>
        <v>0</v>
      </c>
      <c r="Y60" s="2">
        <f t="shared" si="4"/>
        <v>0</v>
      </c>
      <c r="Z60" s="24">
        <f>VLOOKUP(A60,[2]TDSheet!$A:$Z,26,0)</f>
        <v>0</v>
      </c>
    </row>
    <row r="61" spans="1:26" ht="11.1" customHeight="1" x14ac:dyDescent="0.2">
      <c r="A61" s="8" t="s">
        <v>65</v>
      </c>
      <c r="B61" s="8" t="s">
        <v>12</v>
      </c>
      <c r="C61" s="8"/>
      <c r="D61" s="9">
        <v>50</v>
      </c>
      <c r="E61" s="9">
        <v>20.3</v>
      </c>
      <c r="F61" s="9">
        <v>5</v>
      </c>
      <c r="G61" s="9">
        <v>60.3</v>
      </c>
      <c r="H61" s="24">
        <f>VLOOKUP(A61,[2]TDSheet!$A:$H,8,0)</f>
        <v>0</v>
      </c>
      <c r="I61" s="2">
        <f>VLOOKUP(A61,[3]Донецк!$A:$E,4,0)</f>
        <v>5</v>
      </c>
      <c r="J61" s="2">
        <f t="shared" si="0"/>
        <v>0</v>
      </c>
      <c r="M61" s="2">
        <f>VLOOKUP(A61,[2]TDSheet!$A:$AA,27,0)*Z61</f>
        <v>0</v>
      </c>
      <c r="O61" s="2">
        <f t="shared" si="1"/>
        <v>1</v>
      </c>
      <c r="P61" s="23"/>
      <c r="Q61" s="23"/>
      <c r="S61" s="2">
        <f t="shared" si="2"/>
        <v>60.3</v>
      </c>
      <c r="T61" s="2">
        <f t="shared" si="3"/>
        <v>60.3</v>
      </c>
      <c r="U61" s="2">
        <f>VLOOKUP(A61,[2]TDSheet!$A:$V,22,0)</f>
        <v>0</v>
      </c>
      <c r="V61" s="2">
        <f>VLOOKUP(A61,[2]TDSheet!$A:$W,23,0)</f>
        <v>0</v>
      </c>
      <c r="W61" s="2">
        <f>VLOOKUP(A61,[2]TDSheet!$A:$O,15,0)</f>
        <v>1</v>
      </c>
      <c r="Y61" s="2">
        <f t="shared" si="4"/>
        <v>0</v>
      </c>
      <c r="Z61" s="24">
        <f>VLOOKUP(A61,[2]TDSheet!$A:$Z,26,0)</f>
        <v>0</v>
      </c>
    </row>
    <row r="62" spans="1:26" ht="11.1" customHeight="1" x14ac:dyDescent="0.2">
      <c r="A62" s="8" t="s">
        <v>66</v>
      </c>
      <c r="B62" s="8" t="s">
        <v>9</v>
      </c>
      <c r="C62" s="8"/>
      <c r="D62" s="9">
        <v>76</v>
      </c>
      <c r="E62" s="9"/>
      <c r="F62" s="9"/>
      <c r="G62" s="9">
        <v>76</v>
      </c>
      <c r="H62" s="24">
        <f>VLOOKUP(A62,[2]TDSheet!$A:$H,8,0)</f>
        <v>0.33</v>
      </c>
      <c r="J62" s="2">
        <f t="shared" si="0"/>
        <v>0</v>
      </c>
      <c r="M62" s="2">
        <f>VLOOKUP(A62,[2]TDSheet!$A:$AA,27,0)*Z62</f>
        <v>0</v>
      </c>
      <c r="O62" s="2">
        <f t="shared" si="1"/>
        <v>0</v>
      </c>
      <c r="P62" s="23"/>
      <c r="Q62" s="23"/>
      <c r="S62" s="2" t="e">
        <f t="shared" si="2"/>
        <v>#DIV/0!</v>
      </c>
      <c r="T62" s="2" t="e">
        <f t="shared" si="3"/>
        <v>#DIV/0!</v>
      </c>
      <c r="U62" s="2">
        <f>VLOOKUP(A62,[2]TDSheet!$A:$V,22,0)</f>
        <v>0.6</v>
      </c>
      <c r="V62" s="2">
        <f>VLOOKUP(A62,[2]TDSheet!$A:$W,23,0)</f>
        <v>0</v>
      </c>
      <c r="W62" s="2">
        <f>VLOOKUP(A62,[2]TDSheet!$A:$O,15,0)</f>
        <v>0</v>
      </c>
      <c r="X62" s="27" t="s">
        <v>105</v>
      </c>
      <c r="Y62" s="2">
        <f t="shared" si="4"/>
        <v>0</v>
      </c>
      <c r="Z62" s="24">
        <f>VLOOKUP(A62,[2]TDSheet!$A:$Z,26,0)</f>
        <v>6</v>
      </c>
    </row>
    <row r="63" spans="1:26" ht="11.1" customHeight="1" x14ac:dyDescent="0.2">
      <c r="A63" s="8" t="s">
        <v>67</v>
      </c>
      <c r="B63" s="8" t="s">
        <v>12</v>
      </c>
      <c r="C63" s="8"/>
      <c r="D63" s="9">
        <v>90</v>
      </c>
      <c r="E63" s="9">
        <v>12</v>
      </c>
      <c r="F63" s="9">
        <v>12</v>
      </c>
      <c r="G63" s="9">
        <v>87</v>
      </c>
      <c r="H63" s="24">
        <f>VLOOKUP(A63,[2]TDSheet!$A:$H,8,0)</f>
        <v>0</v>
      </c>
      <c r="I63" s="2">
        <f>VLOOKUP(A63,[3]Донецк!$A:$E,4,0)</f>
        <v>12</v>
      </c>
      <c r="J63" s="2">
        <f t="shared" si="0"/>
        <v>0</v>
      </c>
      <c r="M63" s="2">
        <f>VLOOKUP(A63,[2]TDSheet!$A:$AA,27,0)*Z63</f>
        <v>0</v>
      </c>
      <c r="O63" s="2">
        <f t="shared" si="1"/>
        <v>2.4</v>
      </c>
      <c r="P63" s="23"/>
      <c r="Q63" s="23"/>
      <c r="S63" s="2">
        <f t="shared" si="2"/>
        <v>36.25</v>
      </c>
      <c r="T63" s="2">
        <f t="shared" si="3"/>
        <v>36.25</v>
      </c>
      <c r="U63" s="2">
        <f>VLOOKUP(A63,[2]TDSheet!$A:$V,22,0)</f>
        <v>0</v>
      </c>
      <c r="V63" s="2">
        <f>VLOOKUP(A63,[2]TDSheet!$A:$W,23,0)</f>
        <v>0</v>
      </c>
      <c r="W63" s="2">
        <f>VLOOKUP(A63,[2]TDSheet!$A:$O,15,0)</f>
        <v>0.6</v>
      </c>
      <c r="Y63" s="2">
        <f t="shared" si="4"/>
        <v>0</v>
      </c>
      <c r="Z63" s="24">
        <f>VLOOKUP(A63,[2]TDSheet!$A:$Z,26,0)</f>
        <v>0</v>
      </c>
    </row>
    <row r="64" spans="1:26" ht="11.1" customHeight="1" x14ac:dyDescent="0.2">
      <c r="A64" s="8" t="s">
        <v>68</v>
      </c>
      <c r="B64" s="8" t="s">
        <v>12</v>
      </c>
      <c r="C64" s="8"/>
      <c r="D64" s="9">
        <v>63</v>
      </c>
      <c r="E64" s="9"/>
      <c r="F64" s="9">
        <v>3</v>
      </c>
      <c r="G64" s="9">
        <v>60</v>
      </c>
      <c r="H64" s="24">
        <f>VLOOKUP(A64,[2]TDSheet!$A:$H,8,0)</f>
        <v>1</v>
      </c>
      <c r="I64" s="2">
        <f>VLOOKUP(A64,[3]Донецк!$A:$E,4,0)</f>
        <v>3</v>
      </c>
      <c r="J64" s="2">
        <f t="shared" si="0"/>
        <v>0</v>
      </c>
      <c r="M64" s="2">
        <f>VLOOKUP(A64,[2]TDSheet!$A:$AA,27,0)*Z64</f>
        <v>0</v>
      </c>
      <c r="O64" s="2">
        <f t="shared" si="1"/>
        <v>0.6</v>
      </c>
      <c r="P64" s="23"/>
      <c r="Q64" s="23"/>
      <c r="S64" s="2">
        <f t="shared" si="2"/>
        <v>100</v>
      </c>
      <c r="T64" s="2">
        <f t="shared" si="3"/>
        <v>100</v>
      </c>
      <c r="U64" s="2">
        <f>VLOOKUP(A64,[2]TDSheet!$A:$V,22,0)</f>
        <v>0</v>
      </c>
      <c r="V64" s="2">
        <f>VLOOKUP(A64,[2]TDSheet!$A:$W,23,0)</f>
        <v>5.4</v>
      </c>
      <c r="W64" s="2">
        <f>VLOOKUP(A64,[2]TDSheet!$A:$O,15,0)</f>
        <v>2.4</v>
      </c>
      <c r="Y64" s="2">
        <f t="shared" si="4"/>
        <v>0</v>
      </c>
      <c r="Z64" s="24">
        <f>VLOOKUP(A64,[2]TDSheet!$A:$Z,26,0)</f>
        <v>3</v>
      </c>
    </row>
    <row r="65" spans="1:26" ht="11.1" customHeight="1" x14ac:dyDescent="0.2">
      <c r="A65" s="8" t="s">
        <v>69</v>
      </c>
      <c r="B65" s="8" t="s">
        <v>12</v>
      </c>
      <c r="C65" s="8"/>
      <c r="D65" s="9">
        <v>95</v>
      </c>
      <c r="E65" s="9"/>
      <c r="F65" s="9">
        <v>55</v>
      </c>
      <c r="G65" s="9">
        <v>25</v>
      </c>
      <c r="H65" s="24">
        <f>VLOOKUP(A65,[2]TDSheet!$A:$H,8,0)</f>
        <v>0</v>
      </c>
      <c r="I65" s="2">
        <f>VLOOKUP(A65,[3]Донецк!$A:$E,4,0)</f>
        <v>53.5</v>
      </c>
      <c r="J65" s="2">
        <f t="shared" si="0"/>
        <v>1.5</v>
      </c>
      <c r="M65" s="2">
        <f>VLOOKUP(A65,[2]TDSheet!$A:$AA,27,0)*Z65</f>
        <v>0</v>
      </c>
      <c r="O65" s="2">
        <f t="shared" si="1"/>
        <v>11</v>
      </c>
      <c r="P65" s="23"/>
      <c r="Q65" s="23"/>
      <c r="S65" s="2">
        <f t="shared" si="2"/>
        <v>2.2727272727272729</v>
      </c>
      <c r="T65" s="2">
        <f t="shared" si="3"/>
        <v>2.2727272727272729</v>
      </c>
      <c r="U65" s="2">
        <f>VLOOKUP(A65,[2]TDSheet!$A:$V,22,0)</f>
        <v>0</v>
      </c>
      <c r="V65" s="2">
        <f>VLOOKUP(A65,[2]TDSheet!$A:$W,23,0)</f>
        <v>0</v>
      </c>
      <c r="W65" s="2">
        <f>VLOOKUP(A65,[2]TDSheet!$A:$O,15,0)</f>
        <v>3</v>
      </c>
      <c r="Y65" s="2">
        <f t="shared" si="4"/>
        <v>0</v>
      </c>
      <c r="Z65" s="24">
        <f>VLOOKUP(A65,[2]TDSheet!$A:$Z,26,0)</f>
        <v>0</v>
      </c>
    </row>
    <row r="66" spans="1:26" ht="11.1" customHeight="1" x14ac:dyDescent="0.2">
      <c r="A66" s="8" t="s">
        <v>70</v>
      </c>
      <c r="B66" s="8" t="s">
        <v>9</v>
      </c>
      <c r="C66" s="8"/>
      <c r="D66" s="9">
        <v>348</v>
      </c>
      <c r="E66" s="9">
        <v>36</v>
      </c>
      <c r="F66" s="9">
        <v>105</v>
      </c>
      <c r="G66" s="9">
        <v>265</v>
      </c>
      <c r="H66" s="24">
        <f>VLOOKUP(A66,[2]TDSheet!$A:$H,8,0)</f>
        <v>0.25</v>
      </c>
      <c r="I66" s="2">
        <f>VLOOKUP(A66,[3]Донецк!$A:$E,4,0)</f>
        <v>105</v>
      </c>
      <c r="J66" s="2">
        <f t="shared" si="0"/>
        <v>0</v>
      </c>
      <c r="M66" s="2">
        <f>VLOOKUP(A66,[2]TDSheet!$A:$AA,27,0)*Z66</f>
        <v>0</v>
      </c>
      <c r="O66" s="2">
        <f t="shared" si="1"/>
        <v>21</v>
      </c>
      <c r="P66" s="23">
        <f t="shared" ref="P66:P76" si="9">14*O66-M66-G66</f>
        <v>29</v>
      </c>
      <c r="Q66" s="23"/>
      <c r="S66" s="2">
        <f t="shared" si="2"/>
        <v>14</v>
      </c>
      <c r="T66" s="2">
        <f t="shared" si="3"/>
        <v>12.619047619047619</v>
      </c>
      <c r="U66" s="2">
        <f>VLOOKUP(A66,[2]TDSheet!$A:$V,22,0)</f>
        <v>20</v>
      </c>
      <c r="V66" s="2">
        <f>VLOOKUP(A66,[2]TDSheet!$A:$W,23,0)</f>
        <v>11.6</v>
      </c>
      <c r="W66" s="2">
        <f>VLOOKUP(A66,[2]TDSheet!$A:$O,15,0)</f>
        <v>6.2</v>
      </c>
      <c r="Y66" s="2">
        <f t="shared" si="4"/>
        <v>7.25</v>
      </c>
      <c r="Z66" s="24">
        <f>VLOOKUP(A66,[2]TDSheet!$A:$Z,26,0)</f>
        <v>12</v>
      </c>
    </row>
    <row r="67" spans="1:26" ht="11.1" customHeight="1" x14ac:dyDescent="0.2">
      <c r="A67" s="8" t="s">
        <v>71</v>
      </c>
      <c r="B67" s="8" t="s">
        <v>9</v>
      </c>
      <c r="C67" s="8"/>
      <c r="D67" s="9">
        <v>16</v>
      </c>
      <c r="E67" s="9">
        <v>48</v>
      </c>
      <c r="F67" s="9">
        <v>45</v>
      </c>
      <c r="G67" s="9">
        <v>-4</v>
      </c>
      <c r="H67" s="24">
        <f>VLOOKUP(A67,[2]TDSheet!$A:$H,8,0)</f>
        <v>0.3</v>
      </c>
      <c r="I67" s="2">
        <f>VLOOKUP(A67,[3]Донецк!$A:$E,4,0)</f>
        <v>45</v>
      </c>
      <c r="J67" s="2">
        <f t="shared" si="0"/>
        <v>0</v>
      </c>
      <c r="M67" s="2">
        <f>VLOOKUP(A67,[2]TDSheet!$A:$AA,27,0)*Z67</f>
        <v>96</v>
      </c>
      <c r="O67" s="2">
        <f t="shared" si="1"/>
        <v>9</v>
      </c>
      <c r="P67" s="23">
        <f t="shared" si="9"/>
        <v>34</v>
      </c>
      <c r="Q67" s="23"/>
      <c r="S67" s="2">
        <f t="shared" si="2"/>
        <v>14</v>
      </c>
      <c r="T67" s="2">
        <f t="shared" si="3"/>
        <v>10.222222222222221</v>
      </c>
      <c r="U67" s="2">
        <f>VLOOKUP(A67,[2]TDSheet!$A:$V,22,0)</f>
        <v>5.8</v>
      </c>
      <c r="V67" s="2">
        <f>VLOOKUP(A67,[2]TDSheet!$A:$W,23,0)</f>
        <v>7.6</v>
      </c>
      <c r="W67" s="2">
        <f>VLOOKUP(A67,[2]TDSheet!$A:$O,15,0)</f>
        <v>9.1999999999999993</v>
      </c>
      <c r="Y67" s="2">
        <f t="shared" si="4"/>
        <v>10.199999999999999</v>
      </c>
      <c r="Z67" s="24">
        <f>VLOOKUP(A67,[2]TDSheet!$A:$Z,26,0)</f>
        <v>12</v>
      </c>
    </row>
    <row r="68" spans="1:26" ht="11.1" customHeight="1" x14ac:dyDescent="0.2">
      <c r="A68" s="8" t="s">
        <v>72</v>
      </c>
      <c r="B68" s="8" t="s">
        <v>9</v>
      </c>
      <c r="C68" s="8"/>
      <c r="D68" s="9">
        <v>18</v>
      </c>
      <c r="E68" s="9">
        <v>144</v>
      </c>
      <c r="F68" s="9">
        <v>80</v>
      </c>
      <c r="G68" s="9">
        <v>63</v>
      </c>
      <c r="H68" s="24">
        <f>VLOOKUP(A68,[2]TDSheet!$A:$H,8,0)</f>
        <v>0.3</v>
      </c>
      <c r="I68" s="2">
        <f>VLOOKUP(A68,[3]Донецк!$A:$E,4,0)</f>
        <v>86</v>
      </c>
      <c r="J68" s="2">
        <f t="shared" si="0"/>
        <v>-6</v>
      </c>
      <c r="M68" s="2">
        <f>VLOOKUP(A68,[2]TDSheet!$A:$AA,27,0)*Z68</f>
        <v>36</v>
      </c>
      <c r="O68" s="2">
        <f t="shared" si="1"/>
        <v>16</v>
      </c>
      <c r="P68" s="23">
        <f t="shared" si="9"/>
        <v>125</v>
      </c>
      <c r="Q68" s="23"/>
      <c r="S68" s="2">
        <f t="shared" si="2"/>
        <v>14</v>
      </c>
      <c r="T68" s="2">
        <f t="shared" si="3"/>
        <v>6.1875</v>
      </c>
      <c r="U68" s="2">
        <f>VLOOKUP(A68,[2]TDSheet!$A:$V,22,0)</f>
        <v>9.8000000000000007</v>
      </c>
      <c r="V68" s="2">
        <f>VLOOKUP(A68,[2]TDSheet!$A:$W,23,0)</f>
        <v>15.2</v>
      </c>
      <c r="W68" s="2">
        <f>VLOOKUP(A68,[2]TDSheet!$A:$O,15,0)</f>
        <v>11.8</v>
      </c>
      <c r="Y68" s="2">
        <f t="shared" si="4"/>
        <v>37.5</v>
      </c>
      <c r="Z68" s="24">
        <f>VLOOKUP(A68,[2]TDSheet!$A:$Z,26,0)</f>
        <v>12</v>
      </c>
    </row>
    <row r="69" spans="1:26" ht="11.1" customHeight="1" x14ac:dyDescent="0.2">
      <c r="A69" s="8" t="s">
        <v>73</v>
      </c>
      <c r="B69" s="8" t="s">
        <v>12</v>
      </c>
      <c r="C69" s="8"/>
      <c r="D69" s="9">
        <v>88.2</v>
      </c>
      <c r="E69" s="9">
        <v>50.4</v>
      </c>
      <c r="F69" s="9">
        <v>18</v>
      </c>
      <c r="G69" s="9">
        <v>115.2</v>
      </c>
      <c r="H69" s="24">
        <f>VLOOKUP(A69,[2]TDSheet!$A:$H,8,0)</f>
        <v>1</v>
      </c>
      <c r="I69" s="2">
        <f>VLOOKUP(A69,[3]Донецк!$A:$E,4,0)</f>
        <v>17.600000000000001</v>
      </c>
      <c r="J69" s="2">
        <f t="shared" si="0"/>
        <v>0.39999999999999858</v>
      </c>
      <c r="M69" s="2">
        <f>VLOOKUP(A69,[2]TDSheet!$A:$AA,27,0)*Z69</f>
        <v>0</v>
      </c>
      <c r="O69" s="2">
        <f t="shared" si="1"/>
        <v>3.6</v>
      </c>
      <c r="P69" s="23"/>
      <c r="Q69" s="23"/>
      <c r="S69" s="2">
        <f t="shared" si="2"/>
        <v>32</v>
      </c>
      <c r="T69" s="2">
        <f t="shared" si="3"/>
        <v>32</v>
      </c>
      <c r="U69" s="2">
        <f>VLOOKUP(A69,[2]TDSheet!$A:$V,22,0)</f>
        <v>10.08</v>
      </c>
      <c r="V69" s="2">
        <f>VLOOKUP(A69,[2]TDSheet!$A:$W,23,0)</f>
        <v>5.04</v>
      </c>
      <c r="W69" s="2">
        <f>VLOOKUP(A69,[2]TDSheet!$A:$O,15,0)</f>
        <v>7.92</v>
      </c>
      <c r="Y69" s="2">
        <f t="shared" si="4"/>
        <v>0</v>
      </c>
      <c r="Z69" s="24">
        <f>VLOOKUP(A69,[2]TDSheet!$A:$Z,26,0)</f>
        <v>1.8</v>
      </c>
    </row>
    <row r="70" spans="1:26" ht="11.1" customHeight="1" x14ac:dyDescent="0.2">
      <c r="A70" s="8" t="s">
        <v>74</v>
      </c>
      <c r="B70" s="8" t="s">
        <v>9</v>
      </c>
      <c r="C70" s="8"/>
      <c r="D70" s="9">
        <v>127</v>
      </c>
      <c r="E70" s="9">
        <v>18</v>
      </c>
      <c r="F70" s="9">
        <v>37</v>
      </c>
      <c r="G70" s="9">
        <v>93</v>
      </c>
      <c r="H70" s="24">
        <f>VLOOKUP(A70,[2]TDSheet!$A:$H,8,0)</f>
        <v>0.2</v>
      </c>
      <c r="I70" s="2">
        <f>VLOOKUP(A70,[3]Донецк!$A:$E,4,0)</f>
        <v>38</v>
      </c>
      <c r="J70" s="2">
        <f t="shared" si="0"/>
        <v>-1</v>
      </c>
      <c r="M70" s="2">
        <f>VLOOKUP(A70,[2]TDSheet!$A:$AA,27,0)*Z70</f>
        <v>0</v>
      </c>
      <c r="O70" s="2">
        <f t="shared" si="1"/>
        <v>7.4</v>
      </c>
      <c r="P70" s="23">
        <f t="shared" si="9"/>
        <v>10.600000000000009</v>
      </c>
      <c r="Q70" s="23"/>
      <c r="S70" s="2">
        <f t="shared" si="2"/>
        <v>14</v>
      </c>
      <c r="T70" s="2">
        <f t="shared" si="3"/>
        <v>12.567567567567567</v>
      </c>
      <c r="U70" s="2">
        <f>VLOOKUP(A70,[2]TDSheet!$A:$V,22,0)</f>
        <v>9.8000000000000007</v>
      </c>
      <c r="V70" s="2">
        <f>VLOOKUP(A70,[2]TDSheet!$A:$W,23,0)</f>
        <v>8</v>
      </c>
      <c r="W70" s="2">
        <f>VLOOKUP(A70,[2]TDSheet!$A:$O,15,0)</f>
        <v>7</v>
      </c>
      <c r="Y70" s="2">
        <f t="shared" si="4"/>
        <v>2.1200000000000019</v>
      </c>
      <c r="Z70" s="24">
        <f>VLOOKUP(A70,[2]TDSheet!$A:$Z,26,0)</f>
        <v>6</v>
      </c>
    </row>
    <row r="71" spans="1:26" ht="11.1" customHeight="1" x14ac:dyDescent="0.2">
      <c r="A71" s="8" t="s">
        <v>75</v>
      </c>
      <c r="B71" s="8" t="s">
        <v>9</v>
      </c>
      <c r="C71" s="8"/>
      <c r="D71" s="9">
        <v>133</v>
      </c>
      <c r="E71" s="9"/>
      <c r="F71" s="9">
        <v>54</v>
      </c>
      <c r="G71" s="9">
        <v>65</v>
      </c>
      <c r="H71" s="24">
        <f>VLOOKUP(A71,[2]TDSheet!$A:$H,8,0)</f>
        <v>0.2</v>
      </c>
      <c r="I71" s="2">
        <f>VLOOKUP(A71,[3]Донецк!$A:$E,4,0)</f>
        <v>52</v>
      </c>
      <c r="J71" s="2">
        <f t="shared" ref="J71:J78" si="10">F71-I71</f>
        <v>2</v>
      </c>
      <c r="M71" s="2">
        <f>VLOOKUP(A71,[2]TDSheet!$A:$AA,27,0)*Z71</f>
        <v>0</v>
      </c>
      <c r="O71" s="2">
        <f t="shared" ref="O71:O78" si="11">F71/5</f>
        <v>10.8</v>
      </c>
      <c r="P71" s="23">
        <f t="shared" si="9"/>
        <v>86.200000000000017</v>
      </c>
      <c r="Q71" s="23"/>
      <c r="S71" s="2">
        <f t="shared" ref="S71:S78" si="12">(G71+P71+M71)/O71</f>
        <v>14</v>
      </c>
      <c r="T71" s="2">
        <f t="shared" ref="T71:T78" si="13">(G71+M71)/O71</f>
        <v>6.0185185185185182</v>
      </c>
      <c r="U71" s="2">
        <f>VLOOKUP(A71,[2]TDSheet!$A:$V,22,0)</f>
        <v>10.4</v>
      </c>
      <c r="V71" s="2">
        <f>VLOOKUP(A71,[2]TDSheet!$A:$W,23,0)</f>
        <v>7.6</v>
      </c>
      <c r="W71" s="2">
        <f>VLOOKUP(A71,[2]TDSheet!$A:$O,15,0)</f>
        <v>6.4</v>
      </c>
      <c r="Y71" s="2">
        <f t="shared" ref="Y71:Y78" si="14">P71*H71</f>
        <v>17.240000000000006</v>
      </c>
      <c r="Z71" s="24">
        <f>VLOOKUP(A71,[2]TDSheet!$A:$Z,26,0)</f>
        <v>6</v>
      </c>
    </row>
    <row r="72" spans="1:26" ht="11.1" customHeight="1" x14ac:dyDescent="0.2">
      <c r="A72" s="8" t="s">
        <v>76</v>
      </c>
      <c r="B72" s="8" t="s">
        <v>9</v>
      </c>
      <c r="C72" s="22" t="str">
        <f>VLOOKUP(A72,[1]TDSheet!$A:$C,3,0)</f>
        <v>Дек</v>
      </c>
      <c r="D72" s="9">
        <v>386</v>
      </c>
      <c r="E72" s="9">
        <v>48</v>
      </c>
      <c r="F72" s="9">
        <v>168</v>
      </c>
      <c r="G72" s="9">
        <v>181</v>
      </c>
      <c r="H72" s="24">
        <f>VLOOKUP(A72,[2]TDSheet!$A:$H,8,0)</f>
        <v>0.25</v>
      </c>
      <c r="I72" s="2">
        <f>VLOOKUP(A72,[3]Донецк!$A:$E,4,0)</f>
        <v>165</v>
      </c>
      <c r="J72" s="2">
        <f t="shared" si="10"/>
        <v>3</v>
      </c>
      <c r="M72" s="2">
        <f>VLOOKUP(A72,[2]TDSheet!$A:$AA,27,0)*Z72</f>
        <v>0</v>
      </c>
      <c r="O72" s="2">
        <f t="shared" si="11"/>
        <v>33.6</v>
      </c>
      <c r="P72" s="23">
        <f t="shared" si="9"/>
        <v>289.40000000000003</v>
      </c>
      <c r="Q72" s="23"/>
      <c r="S72" s="2">
        <f t="shared" si="12"/>
        <v>14</v>
      </c>
      <c r="T72" s="2">
        <f t="shared" si="13"/>
        <v>5.3869047619047619</v>
      </c>
      <c r="U72" s="2">
        <f>VLOOKUP(A72,[2]TDSheet!$A:$V,22,0)</f>
        <v>28.8</v>
      </c>
      <c r="V72" s="2">
        <f>VLOOKUP(A72,[2]TDSheet!$A:$W,23,0)</f>
        <v>8.6</v>
      </c>
      <c r="W72" s="2">
        <f>VLOOKUP(A72,[2]TDSheet!$A:$O,15,0)</f>
        <v>13.6</v>
      </c>
      <c r="Y72" s="2">
        <f t="shared" si="14"/>
        <v>72.350000000000009</v>
      </c>
      <c r="Z72" s="24">
        <f>VLOOKUP(A72,[2]TDSheet!$A:$Z,26,0)</f>
        <v>12</v>
      </c>
    </row>
    <row r="73" spans="1:26" ht="11.1" customHeight="1" x14ac:dyDescent="0.2">
      <c r="A73" s="8" t="s">
        <v>77</v>
      </c>
      <c r="B73" s="8" t="s">
        <v>9</v>
      </c>
      <c r="C73" s="22" t="str">
        <f>VLOOKUP(A73,[1]TDSheet!$A:$C,3,0)</f>
        <v>Дек</v>
      </c>
      <c r="D73" s="9">
        <v>267</v>
      </c>
      <c r="E73" s="9">
        <v>47</v>
      </c>
      <c r="F73" s="9">
        <v>157</v>
      </c>
      <c r="G73" s="9">
        <v>125</v>
      </c>
      <c r="H73" s="24">
        <f>VLOOKUP(A73,[2]TDSheet!$A:$H,8,0)</f>
        <v>0.25</v>
      </c>
      <c r="I73" s="2">
        <f>VLOOKUP(A73,[3]Донецк!$A:$E,4,0)</f>
        <v>151</v>
      </c>
      <c r="J73" s="2">
        <f t="shared" si="10"/>
        <v>6</v>
      </c>
      <c r="M73" s="2">
        <f>VLOOKUP(A73,[2]TDSheet!$A:$AA,27,0)*Z73</f>
        <v>204</v>
      </c>
      <c r="O73" s="2">
        <f t="shared" si="11"/>
        <v>31.4</v>
      </c>
      <c r="P73" s="23">
        <f t="shared" si="9"/>
        <v>110.59999999999997</v>
      </c>
      <c r="Q73" s="23"/>
      <c r="S73" s="2">
        <f t="shared" si="12"/>
        <v>14</v>
      </c>
      <c r="T73" s="2">
        <f t="shared" si="13"/>
        <v>10.477707006369426</v>
      </c>
      <c r="U73" s="2">
        <f>VLOOKUP(A73,[2]TDSheet!$A:$V,22,0)</f>
        <v>27.8</v>
      </c>
      <c r="V73" s="2">
        <f>VLOOKUP(A73,[2]TDSheet!$A:$W,23,0)</f>
        <v>0.8</v>
      </c>
      <c r="W73" s="2">
        <f>VLOOKUP(A73,[2]TDSheet!$A:$O,15,0)</f>
        <v>29.6</v>
      </c>
      <c r="Y73" s="2">
        <f t="shared" si="14"/>
        <v>27.649999999999991</v>
      </c>
      <c r="Z73" s="24">
        <f>VLOOKUP(A73,[2]TDSheet!$A:$Z,26,0)</f>
        <v>12</v>
      </c>
    </row>
    <row r="74" spans="1:26" ht="11.1" customHeight="1" x14ac:dyDescent="0.2">
      <c r="A74" s="8" t="s">
        <v>78</v>
      </c>
      <c r="B74" s="8" t="s">
        <v>12</v>
      </c>
      <c r="C74" s="8"/>
      <c r="D74" s="10"/>
      <c r="E74" s="9">
        <v>99.9</v>
      </c>
      <c r="F74" s="9">
        <v>8.1</v>
      </c>
      <c r="G74" s="9">
        <v>91.8</v>
      </c>
      <c r="H74" s="24">
        <v>1</v>
      </c>
      <c r="I74" s="2">
        <f>VLOOKUP(A74,[3]Донецк!$A:$E,4,0)</f>
        <v>8.1</v>
      </c>
      <c r="J74" s="2">
        <f t="shared" si="10"/>
        <v>0</v>
      </c>
      <c r="M74" s="2">
        <v>0</v>
      </c>
      <c r="O74" s="2">
        <f t="shared" si="11"/>
        <v>1.6199999999999999</v>
      </c>
      <c r="P74" s="23"/>
      <c r="Q74" s="23"/>
      <c r="S74" s="2">
        <f t="shared" si="12"/>
        <v>56.666666666666671</v>
      </c>
      <c r="T74" s="2">
        <f t="shared" si="13"/>
        <v>56.666666666666671</v>
      </c>
      <c r="U74" s="2">
        <v>0</v>
      </c>
      <c r="V74" s="2">
        <v>0</v>
      </c>
      <c r="W74" s="2">
        <v>0</v>
      </c>
      <c r="Y74" s="2">
        <f t="shared" si="14"/>
        <v>0</v>
      </c>
      <c r="Z74" s="24">
        <v>2.7</v>
      </c>
    </row>
    <row r="75" spans="1:26" ht="11.1" customHeight="1" x14ac:dyDescent="0.2">
      <c r="A75" s="8" t="s">
        <v>79</v>
      </c>
      <c r="B75" s="8" t="s">
        <v>12</v>
      </c>
      <c r="C75" s="8"/>
      <c r="D75" s="9">
        <v>275</v>
      </c>
      <c r="E75" s="9">
        <v>550</v>
      </c>
      <c r="F75" s="9">
        <v>202.7</v>
      </c>
      <c r="G75" s="9">
        <v>532.29999999999995</v>
      </c>
      <c r="H75" s="24">
        <f>VLOOKUP(A75,[2]TDSheet!$A:$H,8,0)</f>
        <v>1</v>
      </c>
      <c r="I75" s="2">
        <f>VLOOKUP(A75,[3]Донецк!$A:$E,4,0)</f>
        <v>196.9</v>
      </c>
      <c r="J75" s="2">
        <f t="shared" si="10"/>
        <v>5.7999999999999829</v>
      </c>
      <c r="M75" s="2">
        <f>VLOOKUP(A75,[2]TDSheet!$A:$AA,27,0)*Z75</f>
        <v>0</v>
      </c>
      <c r="O75" s="2">
        <f t="shared" si="11"/>
        <v>40.54</v>
      </c>
      <c r="P75" s="23">
        <f t="shared" si="9"/>
        <v>35.259999999999991</v>
      </c>
      <c r="Q75" s="23"/>
      <c r="S75" s="2">
        <f t="shared" si="12"/>
        <v>13.999999999999998</v>
      </c>
      <c r="T75" s="2">
        <f t="shared" si="13"/>
        <v>13.130241736556487</v>
      </c>
      <c r="U75" s="2">
        <f>VLOOKUP(A75,[2]TDSheet!$A:$V,22,0)</f>
        <v>36</v>
      </c>
      <c r="V75" s="2">
        <f>VLOOKUP(A75,[2]TDSheet!$A:$W,23,0)</f>
        <v>52</v>
      </c>
      <c r="W75" s="2">
        <f>VLOOKUP(A75,[2]TDSheet!$A:$O,15,0)</f>
        <v>40</v>
      </c>
      <c r="Y75" s="2">
        <f t="shared" si="14"/>
        <v>35.259999999999991</v>
      </c>
      <c r="Z75" s="24">
        <f>VLOOKUP(A75,[2]TDSheet!$A:$Z,26,0)</f>
        <v>5</v>
      </c>
    </row>
    <row r="76" spans="1:26" ht="11.1" customHeight="1" x14ac:dyDescent="0.2">
      <c r="A76" s="8" t="s">
        <v>80</v>
      </c>
      <c r="B76" s="8" t="s">
        <v>9</v>
      </c>
      <c r="C76" s="8"/>
      <c r="D76" s="9">
        <v>306</v>
      </c>
      <c r="E76" s="9"/>
      <c r="F76" s="9">
        <v>107</v>
      </c>
      <c r="G76" s="9">
        <v>194</v>
      </c>
      <c r="H76" s="24">
        <f>VLOOKUP(A76,[2]TDSheet!$A:$H,8,0)</f>
        <v>0.14000000000000001</v>
      </c>
      <c r="I76" s="2">
        <f>VLOOKUP(A76,[3]Донецк!$A:$E,4,0)</f>
        <v>103</v>
      </c>
      <c r="J76" s="2">
        <f t="shared" si="10"/>
        <v>4</v>
      </c>
      <c r="M76" s="2">
        <f>VLOOKUP(A76,[2]TDSheet!$A:$AA,27,0)*Z76</f>
        <v>0</v>
      </c>
      <c r="O76" s="2">
        <f t="shared" si="11"/>
        <v>21.4</v>
      </c>
      <c r="P76" s="23">
        <f t="shared" si="9"/>
        <v>105.59999999999997</v>
      </c>
      <c r="Q76" s="23"/>
      <c r="S76" s="2">
        <f t="shared" si="12"/>
        <v>14</v>
      </c>
      <c r="T76" s="2">
        <f t="shared" si="13"/>
        <v>9.0654205607476648</v>
      </c>
      <c r="U76" s="2">
        <f>VLOOKUP(A76,[2]TDSheet!$A:$V,22,0)</f>
        <v>21.6</v>
      </c>
      <c r="V76" s="2">
        <f>VLOOKUP(A76,[2]TDSheet!$A:$W,23,0)</f>
        <v>16.2</v>
      </c>
      <c r="W76" s="2">
        <f>VLOOKUP(A76,[2]TDSheet!$A:$O,15,0)</f>
        <v>15.4</v>
      </c>
      <c r="Y76" s="2">
        <f t="shared" si="14"/>
        <v>14.783999999999997</v>
      </c>
      <c r="Z76" s="24">
        <f>VLOOKUP(A76,[2]TDSheet!$A:$Z,26,0)</f>
        <v>22</v>
      </c>
    </row>
    <row r="77" spans="1:26" ht="11.1" customHeight="1" x14ac:dyDescent="0.2">
      <c r="A77" s="8" t="s">
        <v>8</v>
      </c>
      <c r="B77" s="8" t="s">
        <v>9</v>
      </c>
      <c r="C77" s="8"/>
      <c r="D77" s="9">
        <v>-49</v>
      </c>
      <c r="E77" s="9">
        <v>65</v>
      </c>
      <c r="F77" s="9"/>
      <c r="G77" s="9"/>
      <c r="H77" s="24">
        <f>VLOOKUP(A77,[2]TDSheet!$A:$H,8,0)</f>
        <v>0</v>
      </c>
      <c r="I77" s="2">
        <f>VLOOKUP(A77,[3]Донецк!$A:$E,4,0)</f>
        <v>10</v>
      </c>
      <c r="J77" s="2">
        <f t="shared" si="10"/>
        <v>-10</v>
      </c>
      <c r="M77" s="2">
        <f>VLOOKUP(A77,[2]TDSheet!$A:$AA,27,0)*Z77</f>
        <v>0</v>
      </c>
      <c r="O77" s="2">
        <f t="shared" si="11"/>
        <v>0</v>
      </c>
      <c r="P77" s="23"/>
      <c r="Q77" s="23"/>
      <c r="S77" s="2" t="e">
        <f t="shared" si="12"/>
        <v>#DIV/0!</v>
      </c>
      <c r="T77" s="2" t="e">
        <f t="shared" si="13"/>
        <v>#DIV/0!</v>
      </c>
      <c r="U77" s="2">
        <f>VLOOKUP(A77,[2]TDSheet!$A:$V,22,0)</f>
        <v>12.4</v>
      </c>
      <c r="V77" s="2">
        <f>VLOOKUP(A77,[2]TDSheet!$A:$W,23,0)</f>
        <v>0.6</v>
      </c>
      <c r="W77" s="2">
        <f>VLOOKUP(A77,[2]TDSheet!$A:$O,15,0)</f>
        <v>9.8000000000000007</v>
      </c>
      <c r="Y77" s="2">
        <f t="shared" si="14"/>
        <v>0</v>
      </c>
      <c r="Z77" s="24">
        <f>VLOOKUP(A77,[2]TDSheet!$A:$Z,26,0)</f>
        <v>0</v>
      </c>
    </row>
    <row r="78" spans="1:26" ht="11.1" customHeight="1" x14ac:dyDescent="0.2">
      <c r="A78" s="8" t="s">
        <v>10</v>
      </c>
      <c r="B78" s="8" t="s">
        <v>9</v>
      </c>
      <c r="C78" s="8"/>
      <c r="D78" s="9">
        <v>-82</v>
      </c>
      <c r="E78" s="9">
        <v>91</v>
      </c>
      <c r="F78" s="9"/>
      <c r="G78" s="9"/>
      <c r="H78" s="24">
        <f>VLOOKUP(A78,[2]TDSheet!$A:$H,8,0)</f>
        <v>0</v>
      </c>
      <c r="I78" s="2">
        <f>VLOOKUP(A78,[3]Донецк!$A:$E,4,0)</f>
        <v>13</v>
      </c>
      <c r="J78" s="2">
        <f t="shared" si="10"/>
        <v>-13</v>
      </c>
      <c r="M78" s="2">
        <f>VLOOKUP(A78,[2]TDSheet!$A:$AA,27,0)*Z78</f>
        <v>0</v>
      </c>
      <c r="O78" s="2">
        <f t="shared" si="11"/>
        <v>0</v>
      </c>
      <c r="P78" s="23"/>
      <c r="Q78" s="23"/>
      <c r="S78" s="2" t="e">
        <f t="shared" si="12"/>
        <v>#DIV/0!</v>
      </c>
      <c r="T78" s="2" t="e">
        <f t="shared" si="13"/>
        <v>#DIV/0!</v>
      </c>
      <c r="U78" s="2">
        <f>VLOOKUP(A78,[2]TDSheet!$A:$V,22,0)</f>
        <v>13.6</v>
      </c>
      <c r="V78" s="2">
        <f>VLOOKUP(A78,[2]TDSheet!$A:$W,23,0)</f>
        <v>2.4</v>
      </c>
      <c r="W78" s="2">
        <f>VLOOKUP(A78,[2]TDSheet!$A:$O,15,0)</f>
        <v>13.6</v>
      </c>
      <c r="Y78" s="2">
        <f t="shared" si="14"/>
        <v>0</v>
      </c>
      <c r="Z78" s="24">
        <f>VLOOKUP(A78,[2]TDSheet!$A:$Z,26,0)</f>
        <v>0</v>
      </c>
    </row>
  </sheetData>
  <autoFilter ref="A3:AB78" xr:uid="{128DEE76-B342-4E77-AA07-5ABC8B8110D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2023-12-07T08:39:59Z</dcterms:modified>
</cp:coreProperties>
</file>