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2,23 Пушкарный\6 машина 10-ка согласована\"/>
    </mc:Choice>
  </mc:AlternateContent>
  <xr:revisionPtr revIDLastSave="0" documentId="13_ncr:1_{3BBB7B83-EE1B-4AFB-A8CC-0C7DCC8C4B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7" i="2"/>
  <c r="W457" i="2"/>
  <c r="W459" i="2" s="1"/>
  <c r="V455" i="2"/>
  <c r="V454" i="2"/>
  <c r="W453" i="2"/>
  <c r="X453" i="2" s="1"/>
  <c r="W452" i="2"/>
  <c r="X452" i="2" s="1"/>
  <c r="V450" i="2"/>
  <c r="V449" i="2"/>
  <c r="W448" i="2"/>
  <c r="X448" i="2" s="1"/>
  <c r="W447" i="2"/>
  <c r="X447" i="2" s="1"/>
  <c r="V443" i="2"/>
  <c r="V442" i="2"/>
  <c r="W441" i="2"/>
  <c r="N441" i="2"/>
  <c r="W440" i="2"/>
  <c r="X440" i="2" s="1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X437" i="2" s="1"/>
  <c r="W431" i="2"/>
  <c r="N431" i="2"/>
  <c r="V429" i="2"/>
  <c r="V428" i="2"/>
  <c r="W427" i="2"/>
  <c r="X427" i="2" s="1"/>
  <c r="N427" i="2"/>
  <c r="W426" i="2"/>
  <c r="N426" i="2"/>
  <c r="V424" i="2"/>
  <c r="V423" i="2"/>
  <c r="W422" i="2"/>
  <c r="X422" i="2" s="1"/>
  <c r="N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W417" i="2"/>
  <c r="X417" i="2" s="1"/>
  <c r="N417" i="2"/>
  <c r="W416" i="2"/>
  <c r="X416" i="2" s="1"/>
  <c r="N416" i="2"/>
  <c r="W415" i="2"/>
  <c r="X415" i="2" s="1"/>
  <c r="N415" i="2"/>
  <c r="X414" i="2"/>
  <c r="W414" i="2"/>
  <c r="N414" i="2"/>
  <c r="V410" i="2"/>
  <c r="V409" i="2"/>
  <c r="W408" i="2"/>
  <c r="X408" i="2" s="1"/>
  <c r="N408" i="2"/>
  <c r="W407" i="2"/>
  <c r="X407" i="2" s="1"/>
  <c r="N407" i="2"/>
  <c r="W406" i="2"/>
  <c r="X406" i="2" s="1"/>
  <c r="N406" i="2"/>
  <c r="W405" i="2"/>
  <c r="X405" i="2" s="1"/>
  <c r="W404" i="2"/>
  <c r="X404" i="2" s="1"/>
  <c r="N404" i="2"/>
  <c r="W403" i="2"/>
  <c r="W410" i="2" s="1"/>
  <c r="N403" i="2"/>
  <c r="X402" i="2"/>
  <c r="W402" i="2"/>
  <c r="N402" i="2"/>
  <c r="V400" i="2"/>
  <c r="V399" i="2"/>
  <c r="W398" i="2"/>
  <c r="X398" i="2" s="1"/>
  <c r="N398" i="2"/>
  <c r="W397" i="2"/>
  <c r="X397" i="2" s="1"/>
  <c r="X399" i="2" s="1"/>
  <c r="N397" i="2"/>
  <c r="V394" i="2"/>
  <c r="V393" i="2"/>
  <c r="W392" i="2"/>
  <c r="X392" i="2" s="1"/>
  <c r="W391" i="2"/>
  <c r="V389" i="2"/>
  <c r="V388" i="2"/>
  <c r="W387" i="2"/>
  <c r="X387" i="2" s="1"/>
  <c r="W386" i="2"/>
  <c r="X386" i="2" s="1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W369" i="2"/>
  <c r="X369" i="2" s="1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X358" i="2"/>
  <c r="W358" i="2"/>
  <c r="N358" i="2"/>
  <c r="W357" i="2"/>
  <c r="N357" i="2"/>
  <c r="V355" i="2"/>
  <c r="V354" i="2"/>
  <c r="W353" i="2"/>
  <c r="X353" i="2" s="1"/>
  <c r="N353" i="2"/>
  <c r="W352" i="2"/>
  <c r="N352" i="2"/>
  <c r="V348" i="2"/>
  <c r="V347" i="2"/>
  <c r="W346" i="2"/>
  <c r="N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W339" i="2"/>
  <c r="N339" i="2"/>
  <c r="V337" i="2"/>
  <c r="V336" i="2"/>
  <c r="W335" i="2"/>
  <c r="X335" i="2" s="1"/>
  <c r="N335" i="2"/>
  <c r="W334" i="2"/>
  <c r="X334" i="2" s="1"/>
  <c r="N334" i="2"/>
  <c r="V332" i="2"/>
  <c r="V331" i="2"/>
  <c r="W330" i="2"/>
  <c r="X330" i="2" s="1"/>
  <c r="N330" i="2"/>
  <c r="W329" i="2"/>
  <c r="X329" i="2" s="1"/>
  <c r="N329" i="2"/>
  <c r="W328" i="2"/>
  <c r="X328" i="2" s="1"/>
  <c r="N328" i="2"/>
  <c r="W327" i="2"/>
  <c r="N327" i="2"/>
  <c r="V324" i="2"/>
  <c r="V323" i="2"/>
  <c r="W322" i="2"/>
  <c r="W324" i="2" s="1"/>
  <c r="N322" i="2"/>
  <c r="V320" i="2"/>
  <c r="V319" i="2"/>
  <c r="W318" i="2"/>
  <c r="X318" i="2" s="1"/>
  <c r="X319" i="2" s="1"/>
  <c r="N318" i="2"/>
  <c r="V316" i="2"/>
  <c r="V315" i="2"/>
  <c r="W314" i="2"/>
  <c r="N314" i="2"/>
  <c r="W313" i="2"/>
  <c r="X313" i="2" s="1"/>
  <c r="W312" i="2"/>
  <c r="N312" i="2"/>
  <c r="V310" i="2"/>
  <c r="V309" i="2"/>
  <c r="W308" i="2"/>
  <c r="X308" i="2" s="1"/>
  <c r="N308" i="2"/>
  <c r="W307" i="2"/>
  <c r="X307" i="2" s="1"/>
  <c r="N307" i="2"/>
  <c r="W306" i="2"/>
  <c r="W305" i="2"/>
  <c r="X305" i="2" s="1"/>
  <c r="N305" i="2"/>
  <c r="W304" i="2"/>
  <c r="X304" i="2" s="1"/>
  <c r="N304" i="2"/>
  <c r="W303" i="2"/>
  <c r="X303" i="2" s="1"/>
  <c r="N303" i="2"/>
  <c r="W302" i="2"/>
  <c r="X302" i="2" s="1"/>
  <c r="N302" i="2"/>
  <c r="W301" i="2"/>
  <c r="N301" i="2"/>
  <c r="V297" i="2"/>
  <c r="V296" i="2"/>
  <c r="W295" i="2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V285" i="2"/>
  <c r="W284" i="2"/>
  <c r="V284" i="2"/>
  <c r="X283" i="2"/>
  <c r="X284" i="2" s="1"/>
  <c r="W283" i="2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W270" i="2"/>
  <c r="X270" i="2" s="1"/>
  <c r="W269" i="2"/>
  <c r="N269" i="2"/>
  <c r="W268" i="2"/>
  <c r="X268" i="2" s="1"/>
  <c r="N268" i="2"/>
  <c r="W267" i="2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W250" i="2"/>
  <c r="X250" i="2" s="1"/>
  <c r="N250" i="2"/>
  <c r="W249" i="2"/>
  <c r="X249" i="2" s="1"/>
  <c r="N249" i="2"/>
  <c r="W248" i="2"/>
  <c r="X248" i="2" s="1"/>
  <c r="X251" i="2" s="1"/>
  <c r="N248" i="2"/>
  <c r="V246" i="2"/>
  <c r="V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W239" i="2"/>
  <c r="X239" i="2" s="1"/>
  <c r="W238" i="2"/>
  <c r="X238" i="2" s="1"/>
  <c r="N238" i="2"/>
  <c r="W237" i="2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X230" i="2"/>
  <c r="W230" i="2"/>
  <c r="N230" i="2"/>
  <c r="V228" i="2"/>
  <c r="V227" i="2"/>
  <c r="W226" i="2"/>
  <c r="X226" i="2" s="1"/>
  <c r="X227" i="2" s="1"/>
  <c r="N226" i="2"/>
  <c r="V224" i="2"/>
  <c r="V223" i="2"/>
  <c r="W222" i="2"/>
  <c r="X222" i="2" s="1"/>
  <c r="N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W223" i="2" s="1"/>
  <c r="N209" i="2"/>
  <c r="X208" i="2"/>
  <c r="W208" i="2"/>
  <c r="N208" i="2"/>
  <c r="V205" i="2"/>
  <c r="V204" i="2"/>
  <c r="W203" i="2"/>
  <c r="W205" i="2" s="1"/>
  <c r="N203" i="2"/>
  <c r="V200" i="2"/>
  <c r="V199" i="2"/>
  <c r="W198" i="2"/>
  <c r="X198" i="2" s="1"/>
  <c r="N198" i="2"/>
  <c r="W197" i="2"/>
  <c r="X197" i="2" s="1"/>
  <c r="N197" i="2"/>
  <c r="W196" i="2"/>
  <c r="X196" i="2" s="1"/>
  <c r="W195" i="2"/>
  <c r="X195" i="2" s="1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X168" i="2" s="1"/>
  <c r="N168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V142" i="2"/>
  <c r="V141" i="2"/>
  <c r="W140" i="2"/>
  <c r="X140" i="2" s="1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W127" i="2" s="1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N96" i="2"/>
  <c r="W95" i="2"/>
  <c r="X95" i="2" s="1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X85" i="2" s="1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C481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N28" i="2"/>
  <c r="W27" i="2"/>
  <c r="X27" i="2" s="1"/>
  <c r="N27" i="2"/>
  <c r="W26" i="2"/>
  <c r="X26" i="2" s="1"/>
  <c r="N26" i="2"/>
  <c r="W24" i="2"/>
  <c r="V24" i="2"/>
  <c r="W23" i="2"/>
  <c r="V23" i="2"/>
  <c r="X22" i="2"/>
  <c r="X23" i="2" s="1"/>
  <c r="W22" i="2"/>
  <c r="N22" i="2"/>
  <c r="H10" i="2"/>
  <c r="A9" i="2"/>
  <c r="F10" i="2" s="1"/>
  <c r="D7" i="2"/>
  <c r="O6" i="2"/>
  <c r="N2" i="2"/>
  <c r="W37" i="2" l="1"/>
  <c r="X59" i="2"/>
  <c r="W394" i="2"/>
  <c r="V474" i="2"/>
  <c r="X423" i="2"/>
  <c r="W455" i="2"/>
  <c r="X43" i="2"/>
  <c r="X44" i="2" s="1"/>
  <c r="W44" i="2"/>
  <c r="W166" i="2"/>
  <c r="Q481" i="2"/>
  <c r="X449" i="2"/>
  <c r="W40" i="2"/>
  <c r="W105" i="2"/>
  <c r="X141" i="2"/>
  <c r="W204" i="2"/>
  <c r="M481" i="2"/>
  <c r="X267" i="2"/>
  <c r="W296" i="2"/>
  <c r="X295" i="2"/>
  <c r="X296" i="2" s="1"/>
  <c r="W297" i="2"/>
  <c r="O481" i="2"/>
  <c r="X301" i="2"/>
  <c r="W310" i="2"/>
  <c r="W315" i="2"/>
  <c r="X312" i="2"/>
  <c r="W347" i="2"/>
  <c r="X346" i="2"/>
  <c r="X347" i="2" s="1"/>
  <c r="W348" i="2"/>
  <c r="W354" i="2"/>
  <c r="W393" i="2"/>
  <c r="W399" i="2"/>
  <c r="W473" i="2"/>
  <c r="V475" i="2"/>
  <c r="V471" i="2"/>
  <c r="W82" i="2"/>
  <c r="W275" i="2"/>
  <c r="W319" i="2"/>
  <c r="W343" i="2"/>
  <c r="X426" i="2"/>
  <c r="X428" i="2" s="1"/>
  <c r="W429" i="2"/>
  <c r="W428" i="2"/>
  <c r="W32" i="2"/>
  <c r="W33" i="2"/>
  <c r="W51" i="2"/>
  <c r="W104" i="2"/>
  <c r="W118" i="2"/>
  <c r="W119" i="2"/>
  <c r="W126" i="2"/>
  <c r="G481" i="2"/>
  <c r="W141" i="2"/>
  <c r="H481" i="2"/>
  <c r="W224" i="2"/>
  <c r="W234" i="2"/>
  <c r="W233" i="2"/>
  <c r="W245" i="2"/>
  <c r="W251" i="2"/>
  <c r="W274" i="2"/>
  <c r="N481" i="2"/>
  <c r="W285" i="2"/>
  <c r="W316" i="2"/>
  <c r="W331" i="2"/>
  <c r="W332" i="2"/>
  <c r="W336" i="2"/>
  <c r="W371" i="2"/>
  <c r="R481" i="2"/>
  <c r="S481" i="2"/>
  <c r="W443" i="2"/>
  <c r="X454" i="2"/>
  <c r="X459" i="2"/>
  <c r="F9" i="2"/>
  <c r="H9" i="2"/>
  <c r="J9" i="2"/>
  <c r="X172" i="2"/>
  <c r="X192" i="2"/>
  <c r="X377" i="2"/>
  <c r="X199" i="2"/>
  <c r="X388" i="2"/>
  <c r="X91" i="2"/>
  <c r="X233" i="2"/>
  <c r="X336" i="2"/>
  <c r="X28" i="2"/>
  <c r="X32" i="2" s="1"/>
  <c r="X121" i="2"/>
  <c r="X126" i="2" s="1"/>
  <c r="W161" i="2"/>
  <c r="W172" i="2"/>
  <c r="X209" i="2"/>
  <c r="X223" i="2" s="1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09" i="2" s="1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5" i="2" l="1"/>
  <c r="W474" i="2"/>
  <c r="W471" i="2"/>
  <c r="X476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<sst xmlns="http://schemas.openxmlformats.org/spreadsheetml/2006/main" count="3090" uniqueCount="705">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</sst>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60" zoomScaleNormal="100" zoomScaleSheetLayoutView="100" workbookViewId="0">
      <selection activeCell="Z474" sqref="Z47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/>
      <c r="I5" s="327"/>
      <c r="J5" s="327"/>
      <c r="K5" s="327"/>
      <c r="L5" s="327"/>
      <c r="N5" s="27" t="s">
        <v>4</v>
      </c>
      <c r="O5" s="329">
        <v>45270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Воскресенье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0.33333333333333331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1100</v>
      </c>
      <c r="W236" s="56">
        <f t="shared" ref="W236:W244" si="12">IFERROR(IF(V236="",0,CEILING((V236/$H236),1)*$H236),"")</f>
        <v>1101.5999999999999</v>
      </c>
      <c r="X236" s="42">
        <f>IFERROR(IF(W236=0,"",ROUNDUP(W236/H236,0)*0.02175),"")</f>
        <v>2.9579999999999997</v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135.80246913580248</v>
      </c>
      <c r="W245" s="44">
        <f>IFERROR(W236/H236,"0")+IFERROR(W237/H237,"0")+IFERROR(W238/H238,"0")+IFERROR(W239/H239,"0")+IFERROR(W240/H240,"0")+IFERROR(W241/H241,"0")+IFERROR(W242/H242,"0")+IFERROR(W243/H243,"0")+IFERROR(W244/H244,"0")</f>
        <v>136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2.9579999999999997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1100</v>
      </c>
      <c r="W246" s="44">
        <f>IFERROR(SUM(W236:W244),"0")</f>
        <v>1101.5999999999999</v>
      </c>
      <c r="X246" s="43"/>
      <c r="Y246" s="68"/>
      <c r="Z246" s="68"/>
    </row>
    <row r="247" spans="1:53" ht="14.25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3000</v>
      </c>
      <c r="W301" s="56">
        <f t="shared" ref="W301:W308" si="14">IFERROR(IF(V301="",0,CEILING((V301/$H301),1)*$H301),"")</f>
        <v>3000</v>
      </c>
      <c r="X301" s="42">
        <f>IFERROR(IF(W301=0,"",ROUNDUP(W301/H301,0)*0.02175),"")</f>
        <v>4.3499999999999996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1000</v>
      </c>
      <c r="W303" s="56">
        <f t="shared" si="14"/>
        <v>1005</v>
      </c>
      <c r="X303" s="42">
        <f>IFERROR(IF(W303=0,"",ROUNDUP(W303/H303,0)*0.02175),"")</f>
        <v>1.4572499999999999</v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1000</v>
      </c>
      <c r="W305" s="56">
        <f t="shared" si="14"/>
        <v>1005</v>
      </c>
      <c r="X305" s="42">
        <f>IFERROR(IF(W305=0,"",ROUNDUP(W305/H305,0)*0.02175),"")</f>
        <v>1.4572499999999999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333.33333333333337</v>
      </c>
      <c r="W309" s="44">
        <f>IFERROR(W301/H301,"0")+IFERROR(W302/H302,"0")+IFERROR(W303/H303,"0")+IFERROR(W304/H304,"0")+IFERROR(W305/H305,"0")+IFERROR(W306/H306,"0")+IFERROR(W307/H307,"0")+IFERROR(W308/H308,"0")</f>
        <v>334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7.2645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5000</v>
      </c>
      <c r="W310" s="44">
        <f>IFERROR(SUM(W301:W308),"0")</f>
        <v>5010</v>
      </c>
      <c r="X310" s="43"/>
      <c r="Y310" s="68"/>
      <c r="Z310" s="68"/>
    </row>
    <row r="311" spans="1:53" ht="14.25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2200</v>
      </c>
      <c r="W312" s="56">
        <f>IFERROR(IF(V312="",0,CEILING((V312/$H312),1)*$H312),"")</f>
        <v>2205</v>
      </c>
      <c r="X312" s="42">
        <f>IFERROR(IF(W312=0,"",ROUNDUP(W312/H312,0)*0.02175),"")</f>
        <v>3.1972499999999999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146.66666666666666</v>
      </c>
      <c r="W315" s="44">
        <f>IFERROR(W312/H312,"0")+IFERROR(W313/H313,"0")+IFERROR(W314/H314,"0")</f>
        <v>147</v>
      </c>
      <c r="X315" s="44">
        <f>IFERROR(IF(X312="",0,X312),"0")+IFERROR(IF(X313="",0,X313),"0")+IFERROR(IF(X314="",0,X314),"0")</f>
        <v>3.1972499999999999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2200</v>
      </c>
      <c r="W316" s="44">
        <f>IFERROR(SUM(W312:W314),"0")</f>
        <v>2205</v>
      </c>
      <c r="X316" s="43"/>
      <c r="Y316" s="68"/>
      <c r="Z316" s="68"/>
    </row>
    <row r="317" spans="1:53" ht="14.25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5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7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8300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8316.6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8606.177777777777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8623.3679999999986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13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13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8931.177777777777</v>
      </c>
      <c r="W474" s="44">
        <f>GrossWeightTotalR+PalletQtyTotalR*25</f>
        <v>8948.3679999999986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615.80246913580254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617</v>
      </c>
      <c r="X475" s="43"/>
      <c r="Y475" s="68"/>
      <c r="Z475" s="68"/>
    </row>
    <row r="476" spans="1:53" ht="14.25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13.419750000000001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1101.5999999999999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7215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2023-12-12T09:56:07Z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