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X88" i="1" l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9" i="1"/>
  <c r="AH90" i="1"/>
  <c r="AH91" i="1"/>
  <c r="AH92" i="1"/>
  <c r="AH93" i="1"/>
  <c r="AH95" i="1"/>
  <c r="AH96" i="1"/>
  <c r="AH97" i="1"/>
  <c r="AH98" i="1"/>
  <c r="AH99" i="1"/>
  <c r="AH100" i="1"/>
  <c r="AH101" i="1"/>
  <c r="AH102" i="1"/>
  <c r="AH103" i="1"/>
  <c r="AH105" i="1"/>
  <c r="AH106" i="1"/>
  <c r="AH107" i="1"/>
  <c r="AH108" i="1"/>
  <c r="AH109" i="1"/>
  <c r="AH110" i="1"/>
  <c r="AH111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Z38" i="1" s="1"/>
  <c r="W39" i="1"/>
  <c r="Y39" i="1" s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7" i="1"/>
  <c r="AD10" i="1"/>
  <c r="AD11" i="1"/>
  <c r="AD12" i="1"/>
  <c r="AD18" i="1"/>
  <c r="AD19" i="1"/>
  <c r="AD39" i="1"/>
  <c r="AD40" i="1"/>
  <c r="AD57" i="1"/>
  <c r="AD65" i="1"/>
  <c r="AD81" i="1"/>
  <c r="AD82" i="1"/>
  <c r="AD6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7" i="1"/>
  <c r="AB6" i="1"/>
  <c r="AC6" i="1"/>
  <c r="AA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AL6" i="1" l="1"/>
  <c r="AK6" i="1"/>
  <c r="Y38" i="1"/>
  <c r="Z39" i="1"/>
  <c r="AJ6" i="1"/>
  <c r="AH6" i="1"/>
  <c r="AF6" i="1"/>
  <c r="AE6" i="1"/>
  <c r="L6" i="1"/>
  <c r="K6" i="1"/>
  <c r="J6" i="1"/>
</calcChain>
</file>

<file path=xl/sharedStrings.xml><?xml version="1.0" encoding="utf-8"?>
<sst xmlns="http://schemas.openxmlformats.org/spreadsheetml/2006/main" count="294" uniqueCount="156">
  <si>
    <t>Период: 13.11.2024 - 20.11.2024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</si>
  <si>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</si>
  <si>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</si>
  <si>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</si>
  <si>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</si>
  <si>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</si>
  <si>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</si>
  <si>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</si>
  <si>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</si>
  <si>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</si>
  <si>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</si>
  <si>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</si>
  <si>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</si>
  <si>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</si>
  <si>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</si>
  <si>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</si>
  <si>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</si>
  <si>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</si>
  <si>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</si>
  <si>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</si>
  <si>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</si>
  <si>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</si>
  <si>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</si>
  <si>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</si>
  <si>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</si>
  <si>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</si>
  <si>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</si>
  <si>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</si>
  <si>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</si>
  <si>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</si>
  <si>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</si>
  <si>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</si>
  <si>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</si>
  <si>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</si>
  <si>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</si>
  <si>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</si>
  <si>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</si>
  <si>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</si>
  <si>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</si>
  <si>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</si>
  <si>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</si>
  <si>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</si>
  <si>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</si>
  <si>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</si>
  <si>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</si>
  <si>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</si>
  <si>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</si>
  <si>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</si>
  <si>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</si>
  <si>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</si>
  <si>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</si>
  <si>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</si>
  <si>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</si>
  <si>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</si>
  <si>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</si>
  <si>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</si>
  <si>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</si>
  <si>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</si>
  <si>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</si>
  <si>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</si>
  <si>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</si>
  <si>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</si>
  <si>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</si>
  <si>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</si>
  <si>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</si>
  <si>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</si>
  <si>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</si>
  <si>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</si>
  <si>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</si>
  <si>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</si>
  <si>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</si>
  <si>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</si>
  <si>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</si>
  <si>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</si>
  <si>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</si>
  <si>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</si>
  <si>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</si>
  <si>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</si>
  <si>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</si>
  <si>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</si>
  <si>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</si>
  <si>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</si>
  <si>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</si>
  <si>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</si>
  <si>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</si>
  <si>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</si>
  <si>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</si>
  <si>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</si>
  <si>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</si>
  <si>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</si>
  <si>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</si>
  <si>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</si>
  <si>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</si>
  <si>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</si>
  <si>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</si>
  <si>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</si>
  <si>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</si>
  <si>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</si>
  <si>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</si>
  <si>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</si>
  <si>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</si>
  <si>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</si>
  <si>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</si>
  <si>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</si>
  <si>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</si>
  <si>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</si>
  <si>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</si>
  <si>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</si>
  <si>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</si>
  <si>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</si>
  <si>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</si>
  <si>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</si>
  <si>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</si>
  <si>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</si>
  <si>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</si>
  <si>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</si>
  <si>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</si>
  <si>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</si>
  <si>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</si>
  <si>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</si>
  <si>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</si>
  <si>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</si>
  <si>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</si>
  <si>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</si>
  <si>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</si>
  <si>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</si>
  <si>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</si>
  <si>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</si>
  <si>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</si>
  <si>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</si>
  <si>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</si>
  <si>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</si>
  <si>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</si>
  <si>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</si>
  <si>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</si>
  <si>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</si>
  <si>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</si>
  <si>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</si>
  <si>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</si>
  <si>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</si>
  <si>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</si>
  <si>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</si>
  <si>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</si>
  <si>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</si>
  <si>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</si>
  <si>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19,11д</t>
  </si>
  <si>
    <t>20,11,</t>
  </si>
  <si>
    <t>21,11,</t>
  </si>
  <si>
    <t>25,11,</t>
  </si>
  <si>
    <t>26,11,</t>
  </si>
  <si>
    <t>01,11,</t>
  </si>
  <si>
    <t>08,11,</t>
  </si>
  <si>
    <t>15,11,</t>
  </si>
  <si>
    <t>11,8т</t>
  </si>
  <si>
    <t>17т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</si>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</sst>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1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0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08.11.2024 - 15.11.2024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15,11,</v>
          </cell>
          <cell r="M5" t="str">
            <v>18,11,</v>
          </cell>
          <cell r="N5" t="str">
            <v>19,11,</v>
          </cell>
          <cell r="O5" t="str">
            <v>19,11д</v>
          </cell>
          <cell r="P5" t="str">
            <v>20,11,</v>
          </cell>
          <cell r="X5" t="str">
            <v>21,11,</v>
          </cell>
          <cell r="AE5" t="str">
            <v>25,10,</v>
          </cell>
          <cell r="AF5" t="str">
            <v>01,11,</v>
          </cell>
          <cell r="AG5" t="str">
            <v>08,11,</v>
          </cell>
          <cell r="AH5" t="str">
            <v>15,11,</v>
          </cell>
        </row>
        <row r="6">
          <cell r="E6">
            <v>113371.49000000002</v>
          </cell>
          <cell r="F6">
            <v>58646.005000000012</v>
          </cell>
          <cell r="J6">
            <v>119931.12699999999</v>
          </cell>
          <cell r="K6">
            <v>-6559.6369999999997</v>
          </cell>
          <cell r="L6">
            <v>29800</v>
          </cell>
          <cell r="M6">
            <v>19230</v>
          </cell>
          <cell r="N6">
            <v>29820</v>
          </cell>
          <cell r="O6">
            <v>5400</v>
          </cell>
          <cell r="P6">
            <v>8010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19641.498000000007</v>
          </cell>
          <cell r="X6">
            <v>33360</v>
          </cell>
          <cell r="AA6">
            <v>0</v>
          </cell>
          <cell r="AB6">
            <v>0</v>
          </cell>
          <cell r="AC6">
            <v>0</v>
          </cell>
          <cell r="AD6">
            <v>15164</v>
          </cell>
          <cell r="AE6">
            <v>19841.011399999999</v>
          </cell>
          <cell r="AF6">
            <v>19504.055399999997</v>
          </cell>
          <cell r="AG6">
            <v>21944.94219999999</v>
          </cell>
          <cell r="AH6">
            <v>20513.46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156.78200000000001</v>
          </cell>
          <cell r="D7">
            <v>490.41699999999997</v>
          </cell>
          <cell r="E7">
            <v>450.15800000000002</v>
          </cell>
          <cell r="F7">
            <v>192.559</v>
          </cell>
          <cell r="G7" t="str">
            <v>н</v>
          </cell>
          <cell r="H7">
            <v>1</v>
          </cell>
          <cell r="I7">
            <v>45</v>
          </cell>
          <cell r="J7">
            <v>563.67399999999998</v>
          </cell>
          <cell r="K7">
            <v>-113.51599999999996</v>
          </cell>
          <cell r="L7">
            <v>200</v>
          </cell>
          <cell r="M7">
            <v>200</v>
          </cell>
          <cell r="N7">
            <v>150</v>
          </cell>
          <cell r="O7">
            <v>0</v>
          </cell>
          <cell r="P7">
            <v>50</v>
          </cell>
          <cell r="W7">
            <v>90.031599999999997</v>
          </cell>
          <cell r="X7">
            <v>250</v>
          </cell>
          <cell r="Y7">
            <v>11.579923049240488</v>
          </cell>
          <cell r="Z7">
            <v>2.1387934902856331</v>
          </cell>
          <cell r="AD7">
            <v>0</v>
          </cell>
          <cell r="AE7">
            <v>104.42260000000002</v>
          </cell>
          <cell r="AF7">
            <v>86.3202</v>
          </cell>
          <cell r="AG7">
            <v>100.2448</v>
          </cell>
          <cell r="AH7">
            <v>148.398</v>
          </cell>
          <cell r="AI7" t="str">
            <v>склад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394.51600000000002</v>
          </cell>
          <cell r="D8">
            <v>461.06700000000001</v>
          </cell>
          <cell r="E8">
            <v>559.428</v>
          </cell>
          <cell r="F8">
            <v>280.38099999999997</v>
          </cell>
          <cell r="G8" t="str">
            <v>ябл</v>
          </cell>
          <cell r="H8">
            <v>1</v>
          </cell>
          <cell r="I8">
            <v>45</v>
          </cell>
          <cell r="J8">
            <v>588.62300000000005</v>
          </cell>
          <cell r="K8">
            <v>-29.19500000000005</v>
          </cell>
          <cell r="L8">
            <v>100</v>
          </cell>
          <cell r="M8">
            <v>130</v>
          </cell>
          <cell r="N8">
            <v>150</v>
          </cell>
          <cell r="O8">
            <v>0</v>
          </cell>
          <cell r="P8">
            <v>120</v>
          </cell>
          <cell r="W8">
            <v>111.8856</v>
          </cell>
          <cell r="X8">
            <v>200</v>
          </cell>
          <cell r="Y8">
            <v>8.7623519023002068</v>
          </cell>
          <cell r="Z8">
            <v>2.5059614463344699</v>
          </cell>
          <cell r="AD8">
            <v>0</v>
          </cell>
          <cell r="AE8">
            <v>121.62780000000001</v>
          </cell>
          <cell r="AF8">
            <v>114.60080000000001</v>
          </cell>
          <cell r="AG8">
            <v>103.25579999999999</v>
          </cell>
          <cell r="AH8">
            <v>111.733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1326.4880000000001</v>
          </cell>
          <cell r="D9">
            <v>843.84799999999996</v>
          </cell>
          <cell r="E9">
            <v>1373.729</v>
          </cell>
          <cell r="F9">
            <v>783.92700000000002</v>
          </cell>
          <cell r="G9" t="str">
            <v>н</v>
          </cell>
          <cell r="H9">
            <v>1</v>
          </cell>
          <cell r="I9">
            <v>45</v>
          </cell>
          <cell r="J9">
            <v>1544.482</v>
          </cell>
          <cell r="K9">
            <v>-170.75299999999993</v>
          </cell>
          <cell r="L9">
            <v>380</v>
          </cell>
          <cell r="M9">
            <v>700</v>
          </cell>
          <cell r="N9">
            <v>550</v>
          </cell>
          <cell r="O9">
            <v>0</v>
          </cell>
          <cell r="P9">
            <v>200</v>
          </cell>
          <cell r="W9">
            <v>274.74580000000003</v>
          </cell>
          <cell r="X9">
            <v>600</v>
          </cell>
          <cell r="Y9">
            <v>11.697820312448815</v>
          </cell>
          <cell r="Z9">
            <v>2.8532811056620337</v>
          </cell>
          <cell r="AD9">
            <v>0</v>
          </cell>
          <cell r="AE9">
            <v>240.88359999999997</v>
          </cell>
          <cell r="AF9">
            <v>280.23400000000004</v>
          </cell>
          <cell r="AG9">
            <v>290.39520000000005</v>
          </cell>
          <cell r="AH9">
            <v>344.17599999999999</v>
          </cell>
          <cell r="AI9" t="str">
            <v>нояаб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1144</v>
          </cell>
          <cell r="D10">
            <v>2720</v>
          </cell>
          <cell r="E10">
            <v>2874</v>
          </cell>
          <cell r="F10">
            <v>944</v>
          </cell>
          <cell r="G10" t="str">
            <v>ябл</v>
          </cell>
          <cell r="H10">
            <v>0.4</v>
          </cell>
          <cell r="I10">
            <v>45</v>
          </cell>
          <cell r="J10">
            <v>3205</v>
          </cell>
          <cell r="K10">
            <v>-331</v>
          </cell>
          <cell r="L10">
            <v>400</v>
          </cell>
          <cell r="M10">
            <v>500</v>
          </cell>
          <cell r="N10">
            <v>500</v>
          </cell>
          <cell r="O10">
            <v>0</v>
          </cell>
          <cell r="P10">
            <v>400</v>
          </cell>
          <cell r="W10">
            <v>398.8</v>
          </cell>
          <cell r="X10">
            <v>850</v>
          </cell>
          <cell r="Y10">
            <v>9.012036108324974</v>
          </cell>
          <cell r="Z10">
            <v>2.3671013039117352</v>
          </cell>
          <cell r="AD10">
            <v>880</v>
          </cell>
          <cell r="AE10">
            <v>376</v>
          </cell>
          <cell r="AF10">
            <v>381.2</v>
          </cell>
          <cell r="AG10">
            <v>395.8</v>
          </cell>
          <cell r="AH10">
            <v>503</v>
          </cell>
          <cell r="AI10" t="str">
            <v>продноя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1641</v>
          </cell>
          <cell r="D11">
            <v>3616</v>
          </cell>
          <cell r="E11">
            <v>4269</v>
          </cell>
          <cell r="F11">
            <v>913</v>
          </cell>
          <cell r="G11">
            <v>0</v>
          </cell>
          <cell r="H11">
            <v>0.45</v>
          </cell>
          <cell r="I11">
            <v>45</v>
          </cell>
          <cell r="J11">
            <v>4321</v>
          </cell>
          <cell r="K11">
            <v>-52</v>
          </cell>
          <cell r="L11">
            <v>1400</v>
          </cell>
          <cell r="M11">
            <v>1600</v>
          </cell>
          <cell r="N11">
            <v>1300</v>
          </cell>
          <cell r="O11">
            <v>0</v>
          </cell>
          <cell r="P11">
            <v>0</v>
          </cell>
          <cell r="W11">
            <v>769.8</v>
          </cell>
          <cell r="X11">
            <v>1700</v>
          </cell>
          <cell r="Y11">
            <v>8.9802546115874264</v>
          </cell>
          <cell r="Z11">
            <v>1.1860223434658355</v>
          </cell>
          <cell r="AD11">
            <v>420</v>
          </cell>
          <cell r="AE11">
            <v>478.6</v>
          </cell>
          <cell r="AF11">
            <v>455.2</v>
          </cell>
          <cell r="AG11">
            <v>731.2</v>
          </cell>
          <cell r="AH11">
            <v>844</v>
          </cell>
          <cell r="AI11" t="str">
            <v>нояаб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2768</v>
          </cell>
          <cell r="D12">
            <v>3815</v>
          </cell>
          <cell r="E12">
            <v>4375</v>
          </cell>
          <cell r="F12">
            <v>2145</v>
          </cell>
          <cell r="G12">
            <v>0</v>
          </cell>
          <cell r="H12">
            <v>0.45</v>
          </cell>
          <cell r="I12">
            <v>45</v>
          </cell>
          <cell r="J12">
            <v>4414</v>
          </cell>
          <cell r="K12">
            <v>-39</v>
          </cell>
          <cell r="L12">
            <v>1100</v>
          </cell>
          <cell r="M12">
            <v>400</v>
          </cell>
          <cell r="N12">
            <v>1100</v>
          </cell>
          <cell r="O12">
            <v>0</v>
          </cell>
          <cell r="P12">
            <v>0</v>
          </cell>
          <cell r="W12">
            <v>631.4</v>
          </cell>
          <cell r="X12">
            <v>900</v>
          </cell>
          <cell r="Y12">
            <v>8.9404497941083303</v>
          </cell>
          <cell r="Z12">
            <v>3.3972125435540073</v>
          </cell>
          <cell r="AD12">
            <v>1218</v>
          </cell>
          <cell r="AE12">
            <v>902.2</v>
          </cell>
          <cell r="AF12">
            <v>879.6</v>
          </cell>
          <cell r="AG12">
            <v>793.8</v>
          </cell>
          <cell r="AH12">
            <v>579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33</v>
          </cell>
          <cell r="D13">
            <v>43</v>
          </cell>
          <cell r="E13">
            <v>45</v>
          </cell>
          <cell r="F13">
            <v>28</v>
          </cell>
          <cell r="G13">
            <v>0</v>
          </cell>
          <cell r="H13">
            <v>0.4</v>
          </cell>
          <cell r="I13">
            <v>50</v>
          </cell>
          <cell r="J13">
            <v>79</v>
          </cell>
          <cell r="K13">
            <v>-34</v>
          </cell>
          <cell r="L13">
            <v>10</v>
          </cell>
          <cell r="M13">
            <v>0</v>
          </cell>
          <cell r="N13">
            <v>10</v>
          </cell>
          <cell r="O13">
            <v>0</v>
          </cell>
          <cell r="P13">
            <v>0</v>
          </cell>
          <cell r="W13">
            <v>9</v>
          </cell>
          <cell r="X13">
            <v>40</v>
          </cell>
          <cell r="Y13">
            <v>9.7777777777777786</v>
          </cell>
          <cell r="Z13">
            <v>3.1111111111111112</v>
          </cell>
          <cell r="AD13">
            <v>0</v>
          </cell>
          <cell r="AE13">
            <v>11.4</v>
          </cell>
          <cell r="AF13">
            <v>6.2</v>
          </cell>
          <cell r="AG13">
            <v>10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335</v>
          </cell>
          <cell r="D14">
            <v>1314</v>
          </cell>
          <cell r="E14">
            <v>20</v>
          </cell>
          <cell r="G14">
            <v>0</v>
          </cell>
          <cell r="H14">
            <v>0.17</v>
          </cell>
          <cell r="I14">
            <v>180</v>
          </cell>
          <cell r="J14">
            <v>198</v>
          </cell>
          <cell r="K14">
            <v>-178</v>
          </cell>
          <cell r="L14">
            <v>150</v>
          </cell>
          <cell r="M14">
            <v>100</v>
          </cell>
          <cell r="N14">
            <v>100</v>
          </cell>
          <cell r="O14">
            <v>0</v>
          </cell>
          <cell r="P14">
            <v>0</v>
          </cell>
          <cell r="W14">
            <v>4</v>
          </cell>
          <cell r="X14">
            <v>100</v>
          </cell>
          <cell r="Y14">
            <v>112.5</v>
          </cell>
          <cell r="Z14">
            <v>0</v>
          </cell>
          <cell r="AD14">
            <v>0</v>
          </cell>
          <cell r="AE14">
            <v>32</v>
          </cell>
          <cell r="AF14">
            <v>42</v>
          </cell>
          <cell r="AG14">
            <v>30.4</v>
          </cell>
          <cell r="AH14">
            <v>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278</v>
          </cell>
          <cell r="D15">
            <v>202</v>
          </cell>
          <cell r="E15">
            <v>250</v>
          </cell>
          <cell r="F15">
            <v>222</v>
          </cell>
          <cell r="G15">
            <v>0</v>
          </cell>
          <cell r="H15">
            <v>0.3</v>
          </cell>
          <cell r="I15">
            <v>40</v>
          </cell>
          <cell r="J15">
            <v>342</v>
          </cell>
          <cell r="K15">
            <v>-92</v>
          </cell>
          <cell r="L15">
            <v>90</v>
          </cell>
          <cell r="M15">
            <v>50</v>
          </cell>
          <cell r="N15">
            <v>50</v>
          </cell>
          <cell r="O15">
            <v>0</v>
          </cell>
          <cell r="P15">
            <v>0</v>
          </cell>
          <cell r="W15">
            <v>50</v>
          </cell>
          <cell r="X15">
            <v>50</v>
          </cell>
          <cell r="Y15">
            <v>9.24</v>
          </cell>
          <cell r="Z15">
            <v>4.4400000000000004</v>
          </cell>
          <cell r="AD15">
            <v>0</v>
          </cell>
          <cell r="AE15">
            <v>53.2</v>
          </cell>
          <cell r="AF15">
            <v>69.2</v>
          </cell>
          <cell r="AG15">
            <v>61</v>
          </cell>
          <cell r="AH15">
            <v>59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1181</v>
          </cell>
          <cell r="D16">
            <v>6480</v>
          </cell>
          <cell r="E16">
            <v>691</v>
          </cell>
          <cell r="F16">
            <v>1210</v>
          </cell>
          <cell r="G16">
            <v>0</v>
          </cell>
          <cell r="H16">
            <v>0.17</v>
          </cell>
          <cell r="I16">
            <v>180</v>
          </cell>
          <cell r="J16">
            <v>1471</v>
          </cell>
          <cell r="K16">
            <v>-780</v>
          </cell>
          <cell r="L16">
            <v>1200</v>
          </cell>
          <cell r="M16">
            <v>0</v>
          </cell>
          <cell r="N16">
            <v>1000</v>
          </cell>
          <cell r="O16">
            <v>0</v>
          </cell>
          <cell r="P16">
            <v>0</v>
          </cell>
          <cell r="W16">
            <v>138.19999999999999</v>
          </cell>
          <cell r="X16">
            <v>1000</v>
          </cell>
          <cell r="Y16">
            <v>31.910274963820552</v>
          </cell>
          <cell r="Z16">
            <v>8.7554269175108548</v>
          </cell>
          <cell r="AD16">
            <v>0</v>
          </cell>
          <cell r="AE16">
            <v>200</v>
          </cell>
          <cell r="AF16">
            <v>248.6</v>
          </cell>
          <cell r="AG16">
            <v>198.2</v>
          </cell>
          <cell r="AH16">
            <v>296</v>
          </cell>
          <cell r="AI16" t="str">
            <v>склад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462</v>
          </cell>
          <cell r="D17">
            <v>594</v>
          </cell>
          <cell r="E17">
            <v>666</v>
          </cell>
          <cell r="F17">
            <v>331</v>
          </cell>
          <cell r="G17">
            <v>0</v>
          </cell>
          <cell r="H17">
            <v>0.35</v>
          </cell>
          <cell r="I17">
            <v>45</v>
          </cell>
          <cell r="J17">
            <v>727</v>
          </cell>
          <cell r="K17">
            <v>-61</v>
          </cell>
          <cell r="L17">
            <v>200</v>
          </cell>
          <cell r="M17">
            <v>100</v>
          </cell>
          <cell r="N17">
            <v>150</v>
          </cell>
          <cell r="O17">
            <v>0</v>
          </cell>
          <cell r="P17">
            <v>0</v>
          </cell>
          <cell r="W17">
            <v>133.19999999999999</v>
          </cell>
          <cell r="X17">
            <v>400</v>
          </cell>
          <cell r="Y17">
            <v>8.8663663663663677</v>
          </cell>
          <cell r="Z17">
            <v>2.484984984984985</v>
          </cell>
          <cell r="AD17">
            <v>0</v>
          </cell>
          <cell r="AE17">
            <v>144.4</v>
          </cell>
          <cell r="AF17">
            <v>124.4</v>
          </cell>
          <cell r="AG17">
            <v>147.4</v>
          </cell>
          <cell r="AH17">
            <v>197</v>
          </cell>
          <cell r="AI17" t="str">
            <v>продноя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177</v>
          </cell>
          <cell r="D18">
            <v>554</v>
          </cell>
          <cell r="E18">
            <v>517</v>
          </cell>
          <cell r="F18">
            <v>210</v>
          </cell>
          <cell r="G18" t="str">
            <v>н</v>
          </cell>
          <cell r="H18">
            <v>0.35</v>
          </cell>
          <cell r="I18">
            <v>45</v>
          </cell>
          <cell r="J18">
            <v>608</v>
          </cell>
          <cell r="K18">
            <v>-91</v>
          </cell>
          <cell r="L18">
            <v>30</v>
          </cell>
          <cell r="M18">
            <v>0</v>
          </cell>
          <cell r="N18">
            <v>20</v>
          </cell>
          <cell r="O18">
            <v>0</v>
          </cell>
          <cell r="P18">
            <v>0</v>
          </cell>
          <cell r="W18">
            <v>17</v>
          </cell>
          <cell r="X18">
            <v>20</v>
          </cell>
          <cell r="Y18">
            <v>16.470588235294116</v>
          </cell>
          <cell r="Z18">
            <v>12.352941176470589</v>
          </cell>
          <cell r="AD18">
            <v>432</v>
          </cell>
          <cell r="AE18">
            <v>3.6</v>
          </cell>
          <cell r="AF18">
            <v>20.2</v>
          </cell>
          <cell r="AG18">
            <v>20.6</v>
          </cell>
          <cell r="AH18">
            <v>8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7</v>
          </cell>
          <cell r="D19">
            <v>386</v>
          </cell>
          <cell r="E19">
            <v>315</v>
          </cell>
          <cell r="F19">
            <v>71</v>
          </cell>
          <cell r="G19">
            <v>0</v>
          </cell>
          <cell r="H19">
            <v>0.35</v>
          </cell>
          <cell r="I19">
            <v>45</v>
          </cell>
          <cell r="J19">
            <v>1100</v>
          </cell>
          <cell r="K19">
            <v>-785</v>
          </cell>
          <cell r="L19">
            <v>150</v>
          </cell>
          <cell r="M19">
            <v>200</v>
          </cell>
          <cell r="N19">
            <v>200</v>
          </cell>
          <cell r="O19">
            <v>0</v>
          </cell>
          <cell r="P19">
            <v>80</v>
          </cell>
          <cell r="W19">
            <v>57</v>
          </cell>
          <cell r="X19">
            <v>350</v>
          </cell>
          <cell r="Y19">
            <v>18.438596491228068</v>
          </cell>
          <cell r="Z19">
            <v>1.2456140350877194</v>
          </cell>
          <cell r="AD19">
            <v>30</v>
          </cell>
          <cell r="AE19">
            <v>25.6</v>
          </cell>
          <cell r="AF19">
            <v>23.6</v>
          </cell>
          <cell r="AG19">
            <v>26.6</v>
          </cell>
          <cell r="AH19">
            <v>165</v>
          </cell>
          <cell r="AI19" t="str">
            <v>склад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664</v>
          </cell>
          <cell r="D20">
            <v>521</v>
          </cell>
          <cell r="E20">
            <v>468</v>
          </cell>
          <cell r="F20">
            <v>686</v>
          </cell>
          <cell r="G20">
            <v>0</v>
          </cell>
          <cell r="H20">
            <v>0.35</v>
          </cell>
          <cell r="I20">
            <v>45</v>
          </cell>
          <cell r="J20">
            <v>842</v>
          </cell>
          <cell r="K20">
            <v>-374</v>
          </cell>
          <cell r="L20">
            <v>120</v>
          </cell>
          <cell r="M20">
            <v>150</v>
          </cell>
          <cell r="N20">
            <v>100</v>
          </cell>
          <cell r="O20">
            <v>0</v>
          </cell>
          <cell r="P20">
            <v>100</v>
          </cell>
          <cell r="W20">
            <v>93.6</v>
          </cell>
          <cell r="X20">
            <v>100</v>
          </cell>
          <cell r="Y20">
            <v>13.418803418803419</v>
          </cell>
          <cell r="Z20">
            <v>7.3290598290598297</v>
          </cell>
          <cell r="AD20">
            <v>0</v>
          </cell>
          <cell r="AE20">
            <v>132.6</v>
          </cell>
          <cell r="AF20">
            <v>118</v>
          </cell>
          <cell r="AG20">
            <v>115.8</v>
          </cell>
          <cell r="AH20">
            <v>141</v>
          </cell>
          <cell r="AI20" t="str">
            <v>оконч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226.64599999999999</v>
          </cell>
          <cell r="D21">
            <v>455.255</v>
          </cell>
          <cell r="E21">
            <v>432.99599999999998</v>
          </cell>
          <cell r="F21">
            <v>241.733</v>
          </cell>
          <cell r="G21">
            <v>0</v>
          </cell>
          <cell r="H21">
            <v>1</v>
          </cell>
          <cell r="I21">
            <v>50</v>
          </cell>
          <cell r="J21">
            <v>418.15100000000001</v>
          </cell>
          <cell r="K21">
            <v>14.84499999999997</v>
          </cell>
          <cell r="L21">
            <v>110</v>
          </cell>
          <cell r="M21">
            <v>100</v>
          </cell>
          <cell r="N21">
            <v>120</v>
          </cell>
          <cell r="O21">
            <v>0</v>
          </cell>
          <cell r="P21">
            <v>0</v>
          </cell>
          <cell r="W21">
            <v>86.599199999999996</v>
          </cell>
          <cell r="X21">
            <v>180</v>
          </cell>
          <cell r="Y21">
            <v>8.6805998207835628</v>
          </cell>
          <cell r="Z21">
            <v>2.7913999205535389</v>
          </cell>
          <cell r="AD21">
            <v>0</v>
          </cell>
          <cell r="AE21">
            <v>84.930199999999999</v>
          </cell>
          <cell r="AF21">
            <v>76.556600000000003</v>
          </cell>
          <cell r="AG21">
            <v>92.735799999999998</v>
          </cell>
          <cell r="AH21">
            <v>78.584999999999994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4090.8409999999999</v>
          </cell>
          <cell r="D22">
            <v>2955.6410000000001</v>
          </cell>
          <cell r="E22">
            <v>4853.4970000000003</v>
          </cell>
          <cell r="F22">
            <v>2102.77</v>
          </cell>
          <cell r="G22">
            <v>0</v>
          </cell>
          <cell r="H22">
            <v>1</v>
          </cell>
          <cell r="I22">
            <v>50</v>
          </cell>
          <cell r="J22">
            <v>4906.5870000000004</v>
          </cell>
          <cell r="K22">
            <v>-53.090000000000146</v>
          </cell>
          <cell r="L22">
            <v>1300</v>
          </cell>
          <cell r="M22">
            <v>1000</v>
          </cell>
          <cell r="N22">
            <v>1500</v>
          </cell>
          <cell r="O22">
            <v>1500</v>
          </cell>
          <cell r="P22">
            <v>1200</v>
          </cell>
          <cell r="W22">
            <v>970.69940000000008</v>
          </cell>
          <cell r="X22">
            <v>500</v>
          </cell>
          <cell r="Y22">
            <v>9.3775374745260986</v>
          </cell>
          <cell r="Z22">
            <v>2.1662421960907774</v>
          </cell>
          <cell r="AD22">
            <v>0</v>
          </cell>
          <cell r="AE22">
            <v>882.90759999999989</v>
          </cell>
          <cell r="AF22">
            <v>913.07479999999998</v>
          </cell>
          <cell r="AG22">
            <v>981.8968000000001</v>
          </cell>
          <cell r="AH22">
            <v>925.46699999999998</v>
          </cell>
          <cell r="AI22" t="str">
            <v>нояаб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193.91499999999999</v>
          </cell>
          <cell r="D23">
            <v>370.99299999999999</v>
          </cell>
          <cell r="E23">
            <v>309.71800000000002</v>
          </cell>
          <cell r="F23">
            <v>246.11</v>
          </cell>
          <cell r="G23">
            <v>0</v>
          </cell>
          <cell r="H23">
            <v>1</v>
          </cell>
          <cell r="I23">
            <v>50</v>
          </cell>
          <cell r="J23">
            <v>310.23599999999999</v>
          </cell>
          <cell r="K23">
            <v>-0.51799999999997226</v>
          </cell>
          <cell r="L23">
            <v>110</v>
          </cell>
          <cell r="M23">
            <v>30</v>
          </cell>
          <cell r="N23">
            <v>120</v>
          </cell>
          <cell r="O23">
            <v>0</v>
          </cell>
          <cell r="P23">
            <v>0</v>
          </cell>
          <cell r="W23">
            <v>61.943600000000004</v>
          </cell>
          <cell r="X23">
            <v>50</v>
          </cell>
          <cell r="Y23">
            <v>8.9776829244667731</v>
          </cell>
          <cell r="Z23">
            <v>3.973130396037686</v>
          </cell>
          <cell r="AD23">
            <v>0</v>
          </cell>
          <cell r="AE23">
            <v>73.135799999999989</v>
          </cell>
          <cell r="AF23">
            <v>65.709199999999996</v>
          </cell>
          <cell r="AG23">
            <v>76.486400000000003</v>
          </cell>
          <cell r="AH23">
            <v>41.322000000000003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275.077</v>
          </cell>
          <cell r="D24">
            <v>1521.4459999999999</v>
          </cell>
          <cell r="E24">
            <v>565.16999999999996</v>
          </cell>
          <cell r="F24">
            <v>289.935</v>
          </cell>
          <cell r="G24">
            <v>0</v>
          </cell>
          <cell r="H24">
            <v>1</v>
          </cell>
          <cell r="I24">
            <v>50</v>
          </cell>
          <cell r="J24">
            <v>549.01099999999997</v>
          </cell>
          <cell r="K24">
            <v>16.158999999999992</v>
          </cell>
          <cell r="L24">
            <v>160</v>
          </cell>
          <cell r="M24">
            <v>160</v>
          </cell>
          <cell r="N24">
            <v>220</v>
          </cell>
          <cell r="O24">
            <v>0</v>
          </cell>
          <cell r="P24">
            <v>0</v>
          </cell>
          <cell r="W24">
            <v>113.03399999999999</v>
          </cell>
          <cell r="X24">
            <v>150</v>
          </cell>
          <cell r="Y24">
            <v>8.6693826636233347</v>
          </cell>
          <cell r="Z24">
            <v>2.5650246828387919</v>
          </cell>
          <cell r="AD24">
            <v>0</v>
          </cell>
          <cell r="AE24">
            <v>98.326800000000006</v>
          </cell>
          <cell r="AF24">
            <v>104.2766</v>
          </cell>
          <cell r="AG24">
            <v>125.20599999999999</v>
          </cell>
          <cell r="AH24">
            <v>89.346999999999994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168.12299999999999</v>
          </cell>
          <cell r="D25">
            <v>538.88499999999999</v>
          </cell>
          <cell r="E25">
            <v>250.703</v>
          </cell>
          <cell r="F25">
            <v>119.15300000000001</v>
          </cell>
          <cell r="G25">
            <v>0</v>
          </cell>
          <cell r="H25">
            <v>1</v>
          </cell>
          <cell r="I25">
            <v>60</v>
          </cell>
          <cell r="J25">
            <v>240.11099999999999</v>
          </cell>
          <cell r="K25">
            <v>10.592000000000013</v>
          </cell>
          <cell r="L25">
            <v>60</v>
          </cell>
          <cell r="M25">
            <v>40</v>
          </cell>
          <cell r="N25">
            <v>90</v>
          </cell>
          <cell r="O25">
            <v>0</v>
          </cell>
          <cell r="P25">
            <v>50</v>
          </cell>
          <cell r="W25">
            <v>50.140599999999999</v>
          </cell>
          <cell r="X25">
            <v>80</v>
          </cell>
          <cell r="Y25">
            <v>8.7584312912091207</v>
          </cell>
          <cell r="Z25">
            <v>2.3763776261153637</v>
          </cell>
          <cell r="AD25">
            <v>0</v>
          </cell>
          <cell r="AE25">
            <v>44.192</v>
          </cell>
          <cell r="AF25">
            <v>48.932000000000002</v>
          </cell>
          <cell r="AG25">
            <v>51.676000000000002</v>
          </cell>
          <cell r="AH25">
            <v>36.826999999999998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156.99700000000001</v>
          </cell>
          <cell r="D26">
            <v>534.16999999999996</v>
          </cell>
          <cell r="E26">
            <v>247.95599999999999</v>
          </cell>
          <cell r="F26">
            <v>108.727</v>
          </cell>
          <cell r="G26">
            <v>0</v>
          </cell>
          <cell r="H26">
            <v>1</v>
          </cell>
          <cell r="I26">
            <v>60</v>
          </cell>
          <cell r="J26">
            <v>255.45</v>
          </cell>
          <cell r="K26">
            <v>-7.4939999999999998</v>
          </cell>
          <cell r="L26">
            <v>70</v>
          </cell>
          <cell r="M26">
            <v>120</v>
          </cell>
          <cell r="N26">
            <v>110</v>
          </cell>
          <cell r="O26">
            <v>0</v>
          </cell>
          <cell r="P26">
            <v>0</v>
          </cell>
          <cell r="W26">
            <v>49.591200000000001</v>
          </cell>
          <cell r="X26">
            <v>30</v>
          </cell>
          <cell r="Y26">
            <v>8.8468720256819751</v>
          </cell>
          <cell r="Z26">
            <v>2.1924655987352595</v>
          </cell>
          <cell r="AD26">
            <v>0</v>
          </cell>
          <cell r="AE26">
            <v>43.857600000000005</v>
          </cell>
          <cell r="AF26">
            <v>48.811999999999998</v>
          </cell>
          <cell r="AG26">
            <v>51.956399999999995</v>
          </cell>
          <cell r="AH26">
            <v>38.069000000000003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32.658000000000001</v>
          </cell>
          <cell r="D27">
            <v>1.1279999999999999</v>
          </cell>
          <cell r="E27">
            <v>1.762</v>
          </cell>
          <cell r="F27">
            <v>30.896000000000001</v>
          </cell>
          <cell r="G27">
            <v>0</v>
          </cell>
          <cell r="H27">
            <v>1</v>
          </cell>
          <cell r="I27">
            <v>180</v>
          </cell>
          <cell r="J27">
            <v>38.520000000000003</v>
          </cell>
          <cell r="K27">
            <v>-36.758000000000003</v>
          </cell>
          <cell r="L27">
            <v>0</v>
          </cell>
          <cell r="M27">
            <v>0</v>
          </cell>
          <cell r="N27">
            <v>30</v>
          </cell>
          <cell r="O27">
            <v>0</v>
          </cell>
          <cell r="P27">
            <v>0</v>
          </cell>
          <cell r="W27">
            <v>0.35239999999999999</v>
          </cell>
          <cell r="X27">
            <v>20</v>
          </cell>
          <cell r="Y27">
            <v>229.55732122587969</v>
          </cell>
          <cell r="Z27">
            <v>87.673098751418848</v>
          </cell>
          <cell r="AD27">
            <v>0</v>
          </cell>
          <cell r="AE27">
            <v>3.9694000000000003</v>
          </cell>
          <cell r="AF27">
            <v>3.2058</v>
          </cell>
          <cell r="AG27">
            <v>2.4074</v>
          </cell>
          <cell r="AH27">
            <v>0.35099999999999998</v>
          </cell>
          <cell r="AI27" t="str">
            <v>склад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325.923</v>
          </cell>
          <cell r="D28">
            <v>431.173</v>
          </cell>
          <cell r="E28">
            <v>538.01</v>
          </cell>
          <cell r="F28">
            <v>191.006</v>
          </cell>
          <cell r="G28">
            <v>0</v>
          </cell>
          <cell r="H28">
            <v>1</v>
          </cell>
          <cell r="I28">
            <v>60</v>
          </cell>
          <cell r="J28">
            <v>560.62199999999996</v>
          </cell>
          <cell r="K28">
            <v>-22.611999999999966</v>
          </cell>
          <cell r="L28">
            <v>130</v>
          </cell>
          <cell r="M28">
            <v>220</v>
          </cell>
          <cell r="N28">
            <v>220</v>
          </cell>
          <cell r="O28">
            <v>0</v>
          </cell>
          <cell r="P28">
            <v>0</v>
          </cell>
          <cell r="W28">
            <v>107.602</v>
          </cell>
          <cell r="X28">
            <v>200</v>
          </cell>
          <cell r="Y28">
            <v>8.9311165219977315</v>
          </cell>
          <cell r="Z28">
            <v>1.7751157041690675</v>
          </cell>
          <cell r="AD28">
            <v>0</v>
          </cell>
          <cell r="AE28">
            <v>85.953999999999994</v>
          </cell>
          <cell r="AF28">
            <v>95.657399999999996</v>
          </cell>
          <cell r="AG28">
            <v>100.84700000000001</v>
          </cell>
          <cell r="AH28">
            <v>93.122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84.451999999999998</v>
          </cell>
          <cell r="D29">
            <v>194.73400000000001</v>
          </cell>
          <cell r="E29">
            <v>120.21299999999999</v>
          </cell>
          <cell r="F29">
            <v>155.054</v>
          </cell>
          <cell r="G29">
            <v>0</v>
          </cell>
          <cell r="H29">
            <v>1</v>
          </cell>
          <cell r="I29">
            <v>30</v>
          </cell>
          <cell r="J29">
            <v>121.111</v>
          </cell>
          <cell r="K29">
            <v>-0.89800000000001035</v>
          </cell>
          <cell r="L29">
            <v>50</v>
          </cell>
          <cell r="M29">
            <v>0</v>
          </cell>
          <cell r="N29">
            <v>20</v>
          </cell>
          <cell r="O29">
            <v>0</v>
          </cell>
          <cell r="P29">
            <v>0</v>
          </cell>
          <cell r="W29">
            <v>24.0426</v>
          </cell>
          <cell r="Y29">
            <v>9.3606348731002473</v>
          </cell>
          <cell r="Z29">
            <v>6.4491361167261445</v>
          </cell>
          <cell r="AD29">
            <v>0</v>
          </cell>
          <cell r="AE29">
            <v>26.005599999999998</v>
          </cell>
          <cell r="AF29">
            <v>29.714999999999996</v>
          </cell>
          <cell r="AG29">
            <v>39.715800000000002</v>
          </cell>
          <cell r="AH29">
            <v>17.536999999999999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98.418000000000006</v>
          </cell>
          <cell r="D30">
            <v>280.94600000000003</v>
          </cell>
          <cell r="E30">
            <v>175.37299999999999</v>
          </cell>
          <cell r="F30">
            <v>203.99100000000001</v>
          </cell>
          <cell r="G30" t="str">
            <v>н</v>
          </cell>
          <cell r="H30">
            <v>1</v>
          </cell>
          <cell r="I30">
            <v>30</v>
          </cell>
          <cell r="J30">
            <v>174.518</v>
          </cell>
          <cell r="K30">
            <v>0.85499999999998977</v>
          </cell>
          <cell r="L30">
            <v>50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W30">
            <v>35.074599999999997</v>
          </cell>
          <cell r="X30">
            <v>30</v>
          </cell>
          <cell r="Y30">
            <v>8.0967708826330167</v>
          </cell>
          <cell r="Z30">
            <v>5.8159180717670349</v>
          </cell>
          <cell r="AD30">
            <v>0</v>
          </cell>
          <cell r="AE30">
            <v>37.297800000000002</v>
          </cell>
          <cell r="AF30">
            <v>41.651400000000002</v>
          </cell>
          <cell r="AG30">
            <v>53.447600000000001</v>
          </cell>
          <cell r="AH30">
            <v>34.61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734.73299999999995</v>
          </cell>
          <cell r="D31">
            <v>1188.8030000000001</v>
          </cell>
          <cell r="E31">
            <v>978.46</v>
          </cell>
          <cell r="F31">
            <v>919.577</v>
          </cell>
          <cell r="G31">
            <v>0</v>
          </cell>
          <cell r="H31">
            <v>1</v>
          </cell>
          <cell r="I31">
            <v>30</v>
          </cell>
          <cell r="J31">
            <v>1015.641</v>
          </cell>
          <cell r="K31">
            <v>-37.180999999999926</v>
          </cell>
          <cell r="L31">
            <v>350</v>
          </cell>
          <cell r="M31">
            <v>0</v>
          </cell>
          <cell r="N31">
            <v>100</v>
          </cell>
          <cell r="O31">
            <v>0</v>
          </cell>
          <cell r="P31">
            <v>0</v>
          </cell>
          <cell r="W31">
            <v>195.69200000000001</v>
          </cell>
          <cell r="X31">
            <v>220</v>
          </cell>
          <cell r="Y31">
            <v>8.1228512151748671</v>
          </cell>
          <cell r="Z31">
            <v>4.699103693559266</v>
          </cell>
          <cell r="AD31">
            <v>0</v>
          </cell>
          <cell r="AE31">
            <v>276.0924</v>
          </cell>
          <cell r="AF31">
            <v>262.64760000000001</v>
          </cell>
          <cell r="AG31">
            <v>277.51979999999998</v>
          </cell>
          <cell r="AH31">
            <v>192.39400000000001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88.216999999999999</v>
          </cell>
          <cell r="D32">
            <v>91.167000000000002</v>
          </cell>
          <cell r="E32">
            <v>83.944000000000003</v>
          </cell>
          <cell r="F32">
            <v>92.674000000000007</v>
          </cell>
          <cell r="G32">
            <v>0</v>
          </cell>
          <cell r="H32">
            <v>1</v>
          </cell>
          <cell r="I32">
            <v>40</v>
          </cell>
          <cell r="J32">
            <v>87.501000000000005</v>
          </cell>
          <cell r="K32">
            <v>-3.5570000000000022</v>
          </cell>
          <cell r="L32">
            <v>30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W32">
            <v>16.788800000000002</v>
          </cell>
          <cell r="X32">
            <v>30</v>
          </cell>
          <cell r="Y32">
            <v>9.0938006289907545</v>
          </cell>
          <cell r="Z32">
            <v>5.5199895168207371</v>
          </cell>
          <cell r="AD32">
            <v>0</v>
          </cell>
          <cell r="AE32">
            <v>17.9556</v>
          </cell>
          <cell r="AF32">
            <v>21.633199999999999</v>
          </cell>
          <cell r="AG32">
            <v>22.974399999999999</v>
          </cell>
          <cell r="AH32">
            <v>25.184000000000001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276.31700000000001</v>
          </cell>
          <cell r="D33">
            <v>18.600000000000001</v>
          </cell>
          <cell r="E33">
            <v>137.76599999999999</v>
          </cell>
          <cell r="F33">
            <v>154.55099999999999</v>
          </cell>
          <cell r="G33" t="str">
            <v>н</v>
          </cell>
          <cell r="H33">
            <v>1</v>
          </cell>
          <cell r="I33">
            <v>35</v>
          </cell>
          <cell r="J33">
            <v>139.05099999999999</v>
          </cell>
          <cell r="K33">
            <v>-1.2849999999999966</v>
          </cell>
          <cell r="L33">
            <v>0</v>
          </cell>
          <cell r="M33">
            <v>0</v>
          </cell>
          <cell r="N33">
            <v>40</v>
          </cell>
          <cell r="O33">
            <v>0</v>
          </cell>
          <cell r="P33">
            <v>30</v>
          </cell>
          <cell r="W33">
            <v>27.553199999999997</v>
          </cell>
          <cell r="X33">
            <v>20</v>
          </cell>
          <cell r="Y33">
            <v>8.8755933975001096</v>
          </cell>
          <cell r="Z33">
            <v>5.6091851400200339</v>
          </cell>
          <cell r="AD33">
            <v>0</v>
          </cell>
          <cell r="AE33">
            <v>37.146000000000001</v>
          </cell>
          <cell r="AF33">
            <v>42.003</v>
          </cell>
          <cell r="AG33">
            <v>28.166599999999999</v>
          </cell>
          <cell r="AH33">
            <v>24.462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120.116</v>
          </cell>
          <cell r="D34">
            <v>27.416</v>
          </cell>
          <cell r="E34">
            <v>80.656000000000006</v>
          </cell>
          <cell r="F34">
            <v>61.695999999999998</v>
          </cell>
          <cell r="G34">
            <v>0</v>
          </cell>
          <cell r="H34">
            <v>1</v>
          </cell>
          <cell r="I34">
            <v>30</v>
          </cell>
          <cell r="J34">
            <v>97.656000000000006</v>
          </cell>
          <cell r="K34">
            <v>-17</v>
          </cell>
          <cell r="L34">
            <v>20</v>
          </cell>
          <cell r="M34">
            <v>0</v>
          </cell>
          <cell r="N34">
            <v>20</v>
          </cell>
          <cell r="O34">
            <v>0</v>
          </cell>
          <cell r="P34">
            <v>20</v>
          </cell>
          <cell r="W34">
            <v>16.1312</v>
          </cell>
          <cell r="X34">
            <v>20</v>
          </cell>
          <cell r="Y34">
            <v>8.7839714342392377</v>
          </cell>
          <cell r="Z34">
            <v>3.8246379686570124</v>
          </cell>
          <cell r="AD34">
            <v>0</v>
          </cell>
          <cell r="AE34">
            <v>18.023</v>
          </cell>
          <cell r="AF34">
            <v>24.436799999999998</v>
          </cell>
          <cell r="AG34">
            <v>19.902799999999999</v>
          </cell>
          <cell r="AH34">
            <v>10.451000000000001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62.284999999999997</v>
          </cell>
          <cell r="D35">
            <v>48.618000000000002</v>
          </cell>
          <cell r="E35">
            <v>77.152000000000001</v>
          </cell>
          <cell r="F35">
            <v>31.599</v>
          </cell>
          <cell r="G35" t="str">
            <v>н</v>
          </cell>
          <cell r="H35">
            <v>1</v>
          </cell>
          <cell r="I35">
            <v>45</v>
          </cell>
          <cell r="J35">
            <v>125.334</v>
          </cell>
          <cell r="K35">
            <v>-48.182000000000002</v>
          </cell>
          <cell r="L35">
            <v>0</v>
          </cell>
          <cell r="M35">
            <v>60</v>
          </cell>
          <cell r="N35">
            <v>40</v>
          </cell>
          <cell r="O35">
            <v>0</v>
          </cell>
          <cell r="P35">
            <v>20</v>
          </cell>
          <cell r="W35">
            <v>15.430400000000001</v>
          </cell>
          <cell r="X35">
            <v>20</v>
          </cell>
          <cell r="Y35">
            <v>11.12083938199917</v>
          </cell>
          <cell r="Z35">
            <v>2.0478406262961428</v>
          </cell>
          <cell r="AD35">
            <v>0</v>
          </cell>
          <cell r="AE35">
            <v>17.878399999999999</v>
          </cell>
          <cell r="AF35">
            <v>20.773199999999999</v>
          </cell>
          <cell r="AG35">
            <v>11.7326</v>
          </cell>
          <cell r="AH35">
            <v>1.4319999999999999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57.241</v>
          </cell>
          <cell r="D36">
            <v>85.787000000000006</v>
          </cell>
          <cell r="E36">
            <v>45.308</v>
          </cell>
          <cell r="F36">
            <v>95.575999999999993</v>
          </cell>
          <cell r="G36" t="str">
            <v>н</v>
          </cell>
          <cell r="H36">
            <v>1</v>
          </cell>
          <cell r="I36">
            <v>45</v>
          </cell>
          <cell r="J36">
            <v>115.101</v>
          </cell>
          <cell r="K36">
            <v>-69.793000000000006</v>
          </cell>
          <cell r="L36">
            <v>30</v>
          </cell>
          <cell r="M36">
            <v>20</v>
          </cell>
          <cell r="N36">
            <v>20</v>
          </cell>
          <cell r="O36">
            <v>0</v>
          </cell>
          <cell r="P36">
            <v>0</v>
          </cell>
          <cell r="W36">
            <v>9.0616000000000003</v>
          </cell>
          <cell r="Y36">
            <v>18.272269797828198</v>
          </cell>
          <cell r="Z36">
            <v>10.547364703805066</v>
          </cell>
          <cell r="AD36">
            <v>0</v>
          </cell>
          <cell r="AE36">
            <v>15.223599999999999</v>
          </cell>
          <cell r="AF36">
            <v>14.7918</v>
          </cell>
          <cell r="AG36">
            <v>20.434999999999999</v>
          </cell>
          <cell r="AH36">
            <v>12.904999999999999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55.131999999999998</v>
          </cell>
          <cell r="D37">
            <v>44.417000000000002</v>
          </cell>
          <cell r="E37">
            <v>30.946999999999999</v>
          </cell>
          <cell r="F37">
            <v>67.165999999999997</v>
          </cell>
          <cell r="G37" t="str">
            <v>н</v>
          </cell>
          <cell r="H37">
            <v>1</v>
          </cell>
          <cell r="I37">
            <v>45</v>
          </cell>
          <cell r="J37">
            <v>96.222999999999999</v>
          </cell>
          <cell r="K37">
            <v>-65.275999999999996</v>
          </cell>
          <cell r="L37">
            <v>30</v>
          </cell>
          <cell r="M37">
            <v>20</v>
          </cell>
          <cell r="N37">
            <v>20</v>
          </cell>
          <cell r="O37">
            <v>0</v>
          </cell>
          <cell r="P37">
            <v>0</v>
          </cell>
          <cell r="W37">
            <v>6.1894</v>
          </cell>
          <cell r="Y37">
            <v>22.161437296022232</v>
          </cell>
          <cell r="Z37">
            <v>10.85177884770737</v>
          </cell>
          <cell r="AD37">
            <v>0</v>
          </cell>
          <cell r="AE37">
            <v>17.95</v>
          </cell>
          <cell r="AF37">
            <v>16.311399999999999</v>
          </cell>
          <cell r="AG37">
            <v>19.0824</v>
          </cell>
          <cell r="AH37">
            <v>15.034000000000001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668</v>
          </cell>
          <cell r="D38">
            <v>2286</v>
          </cell>
          <cell r="E38">
            <v>1734</v>
          </cell>
          <cell r="F38">
            <v>673</v>
          </cell>
          <cell r="G38" t="str">
            <v>акк</v>
          </cell>
          <cell r="H38">
            <v>0.35</v>
          </cell>
          <cell r="I38">
            <v>40</v>
          </cell>
          <cell r="J38">
            <v>1443</v>
          </cell>
          <cell r="K38">
            <v>291</v>
          </cell>
          <cell r="L38">
            <v>500</v>
          </cell>
          <cell r="M38">
            <v>500</v>
          </cell>
          <cell r="N38">
            <v>600</v>
          </cell>
          <cell r="O38">
            <v>0</v>
          </cell>
          <cell r="P38">
            <v>0</v>
          </cell>
          <cell r="W38">
            <v>346.8</v>
          </cell>
          <cell r="X38">
            <v>770</v>
          </cell>
          <cell r="Y38">
            <v>8.7745098039215677</v>
          </cell>
          <cell r="Z38">
            <v>1.9405997693194925</v>
          </cell>
          <cell r="AD38">
            <v>0</v>
          </cell>
          <cell r="AE38">
            <v>398.4</v>
          </cell>
          <cell r="AF38">
            <v>335.4</v>
          </cell>
          <cell r="AG38">
            <v>384.6</v>
          </cell>
          <cell r="AH38">
            <v>307</v>
          </cell>
          <cell r="AI38">
            <v>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959</v>
          </cell>
          <cell r="D39">
            <v>3299</v>
          </cell>
          <cell r="E39">
            <v>3224</v>
          </cell>
          <cell r="F39">
            <v>1688</v>
          </cell>
          <cell r="G39" t="str">
            <v>неакк</v>
          </cell>
          <cell r="H39">
            <v>0.4</v>
          </cell>
          <cell r="I39">
            <v>40</v>
          </cell>
          <cell r="J39">
            <v>3189</v>
          </cell>
          <cell r="K39">
            <v>35</v>
          </cell>
          <cell r="L39">
            <v>700</v>
          </cell>
          <cell r="M39">
            <v>0</v>
          </cell>
          <cell r="N39">
            <v>900</v>
          </cell>
          <cell r="O39">
            <v>0</v>
          </cell>
          <cell r="P39">
            <v>0</v>
          </cell>
          <cell r="W39">
            <v>499.6</v>
          </cell>
          <cell r="X39">
            <v>1100</v>
          </cell>
          <cell r="Y39">
            <v>8.7830264211369098</v>
          </cell>
          <cell r="Z39">
            <v>3.3787029623698959</v>
          </cell>
          <cell r="AD39">
            <v>726</v>
          </cell>
          <cell r="AE39">
            <v>658</v>
          </cell>
          <cell r="AF39">
            <v>479.2</v>
          </cell>
          <cell r="AG39">
            <v>606.6</v>
          </cell>
          <cell r="AH39">
            <v>415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2021</v>
          </cell>
          <cell r="D40">
            <v>8022</v>
          </cell>
          <cell r="E40">
            <v>7448</v>
          </cell>
          <cell r="F40">
            <v>2471</v>
          </cell>
          <cell r="G40">
            <v>0</v>
          </cell>
          <cell r="H40">
            <v>0.45</v>
          </cell>
          <cell r="I40">
            <v>45</v>
          </cell>
          <cell r="J40">
            <v>7595</v>
          </cell>
          <cell r="K40">
            <v>-147</v>
          </cell>
          <cell r="L40">
            <v>1300</v>
          </cell>
          <cell r="M40">
            <v>1500</v>
          </cell>
          <cell r="N40">
            <v>1500</v>
          </cell>
          <cell r="O40">
            <v>0</v>
          </cell>
          <cell r="P40">
            <v>0</v>
          </cell>
          <cell r="W40">
            <v>951.6</v>
          </cell>
          <cell r="X40">
            <v>1600</v>
          </cell>
          <cell r="Y40">
            <v>8.796763345943674</v>
          </cell>
          <cell r="Z40">
            <v>2.5966792770071456</v>
          </cell>
          <cell r="AD40">
            <v>2690</v>
          </cell>
          <cell r="AE40">
            <v>861.4</v>
          </cell>
          <cell r="AF40">
            <v>848.2</v>
          </cell>
          <cell r="AG40">
            <v>1049</v>
          </cell>
          <cell r="AH40">
            <v>1102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260.96499999999997</v>
          </cell>
          <cell r="D41">
            <v>944.49400000000003</v>
          </cell>
          <cell r="E41">
            <v>603.77099999999996</v>
          </cell>
          <cell r="F41">
            <v>592.72</v>
          </cell>
          <cell r="G41" t="str">
            <v>оконч</v>
          </cell>
          <cell r="H41">
            <v>1</v>
          </cell>
          <cell r="I41">
            <v>40</v>
          </cell>
          <cell r="J41">
            <v>566.95699999999999</v>
          </cell>
          <cell r="K41">
            <v>36.813999999999965</v>
          </cell>
          <cell r="L41">
            <v>200</v>
          </cell>
          <cell r="M41">
            <v>0</v>
          </cell>
          <cell r="N41">
            <v>170</v>
          </cell>
          <cell r="O41">
            <v>0</v>
          </cell>
          <cell r="P41">
            <v>0</v>
          </cell>
          <cell r="W41">
            <v>120.7542</v>
          </cell>
          <cell r="X41">
            <v>120</v>
          </cell>
          <cell r="Y41">
            <v>8.9663133870291887</v>
          </cell>
          <cell r="Z41">
            <v>4.9084835144450469</v>
          </cell>
          <cell r="AD41">
            <v>0</v>
          </cell>
          <cell r="AE41">
            <v>121.65820000000001</v>
          </cell>
          <cell r="AF41">
            <v>121.53800000000001</v>
          </cell>
          <cell r="AG41">
            <v>169.42599999999999</v>
          </cell>
          <cell r="AH41">
            <v>99.968999999999994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1065</v>
          </cell>
          <cell r="D42">
            <v>26</v>
          </cell>
          <cell r="E42">
            <v>485</v>
          </cell>
          <cell r="F42">
            <v>583</v>
          </cell>
          <cell r="G42">
            <v>0</v>
          </cell>
          <cell r="H42">
            <v>0.1</v>
          </cell>
          <cell r="I42">
            <v>730</v>
          </cell>
          <cell r="J42">
            <v>511</v>
          </cell>
          <cell r="K42">
            <v>-26</v>
          </cell>
          <cell r="L42">
            <v>500</v>
          </cell>
          <cell r="M42">
            <v>0</v>
          </cell>
          <cell r="N42">
            <v>1000</v>
          </cell>
          <cell r="O42">
            <v>0</v>
          </cell>
          <cell r="P42">
            <v>0</v>
          </cell>
          <cell r="W42">
            <v>97</v>
          </cell>
          <cell r="Y42">
            <v>21.47422680412371</v>
          </cell>
          <cell r="Z42">
            <v>6.0103092783505154</v>
          </cell>
          <cell r="AD42">
            <v>0</v>
          </cell>
          <cell r="AE42">
            <v>123</v>
          </cell>
          <cell r="AF42">
            <v>121.6</v>
          </cell>
          <cell r="AG42">
            <v>138.19999999999999</v>
          </cell>
          <cell r="AH42">
            <v>69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584</v>
          </cell>
          <cell r="D43">
            <v>1151</v>
          </cell>
          <cell r="E43">
            <v>1118</v>
          </cell>
          <cell r="F43">
            <v>565</v>
          </cell>
          <cell r="G43">
            <v>0</v>
          </cell>
          <cell r="H43">
            <v>0.35</v>
          </cell>
          <cell r="I43">
            <v>40</v>
          </cell>
          <cell r="J43">
            <v>1296</v>
          </cell>
          <cell r="K43">
            <v>-178</v>
          </cell>
          <cell r="L43">
            <v>200</v>
          </cell>
          <cell r="M43">
            <v>250</v>
          </cell>
          <cell r="N43">
            <v>200</v>
          </cell>
          <cell r="O43">
            <v>0</v>
          </cell>
          <cell r="P43">
            <v>300</v>
          </cell>
          <cell r="W43">
            <v>223.6</v>
          </cell>
          <cell r="X43">
            <v>450</v>
          </cell>
          <cell r="Y43">
            <v>8.7880143112701248</v>
          </cell>
          <cell r="Z43">
            <v>2.5268336314847941</v>
          </cell>
          <cell r="AD43">
            <v>0</v>
          </cell>
          <cell r="AE43">
            <v>218</v>
          </cell>
          <cell r="AF43">
            <v>196.6</v>
          </cell>
          <cell r="AG43">
            <v>228.8</v>
          </cell>
          <cell r="AH43">
            <v>200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107.759</v>
          </cell>
          <cell r="D44">
            <v>287.96300000000002</v>
          </cell>
          <cell r="E44">
            <v>227.35400000000001</v>
          </cell>
          <cell r="F44">
            <v>163.322</v>
          </cell>
          <cell r="G44">
            <v>0</v>
          </cell>
          <cell r="H44">
            <v>1</v>
          </cell>
          <cell r="I44">
            <v>40</v>
          </cell>
          <cell r="J44">
            <v>230.83199999999999</v>
          </cell>
          <cell r="K44">
            <v>-3.4779999999999802</v>
          </cell>
          <cell r="L44">
            <v>70</v>
          </cell>
          <cell r="M44">
            <v>30</v>
          </cell>
          <cell r="N44">
            <v>70</v>
          </cell>
          <cell r="O44">
            <v>0</v>
          </cell>
          <cell r="P44">
            <v>0</v>
          </cell>
          <cell r="W44">
            <v>45.470800000000004</v>
          </cell>
          <cell r="X44">
            <v>70</v>
          </cell>
          <cell r="Y44">
            <v>8.8699121194260933</v>
          </cell>
          <cell r="Z44">
            <v>3.5917995724728833</v>
          </cell>
          <cell r="AD44">
            <v>0</v>
          </cell>
          <cell r="AE44">
            <v>41.464999999999996</v>
          </cell>
          <cell r="AF44">
            <v>42.573</v>
          </cell>
          <cell r="AG44">
            <v>53.890200000000007</v>
          </cell>
          <cell r="AH44">
            <v>46.728000000000002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1043</v>
          </cell>
          <cell r="D45">
            <v>1694</v>
          </cell>
          <cell r="E45">
            <v>1491</v>
          </cell>
          <cell r="F45">
            <v>1174</v>
          </cell>
          <cell r="G45">
            <v>0</v>
          </cell>
          <cell r="H45">
            <v>0.4</v>
          </cell>
          <cell r="I45">
            <v>35</v>
          </cell>
          <cell r="J45">
            <v>1563</v>
          </cell>
          <cell r="K45">
            <v>-72</v>
          </cell>
          <cell r="L45">
            <v>350</v>
          </cell>
          <cell r="M45">
            <v>0</v>
          </cell>
          <cell r="N45">
            <v>400</v>
          </cell>
          <cell r="O45">
            <v>0</v>
          </cell>
          <cell r="P45">
            <v>0</v>
          </cell>
          <cell r="W45">
            <v>298.2</v>
          </cell>
          <cell r="X45">
            <v>700</v>
          </cell>
          <cell r="Y45">
            <v>8.7994634473507709</v>
          </cell>
          <cell r="Z45">
            <v>3.9369550637156272</v>
          </cell>
          <cell r="AD45">
            <v>0</v>
          </cell>
          <cell r="AE45">
            <v>332.6</v>
          </cell>
          <cell r="AF45">
            <v>315.8</v>
          </cell>
          <cell r="AG45">
            <v>333.6</v>
          </cell>
          <cell r="AH45">
            <v>244</v>
          </cell>
          <cell r="AI45" t="e">
            <v>#N/A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1316</v>
          </cell>
          <cell r="D46">
            <v>2372</v>
          </cell>
          <cell r="E46">
            <v>2525</v>
          </cell>
          <cell r="F46">
            <v>1101</v>
          </cell>
          <cell r="G46">
            <v>0</v>
          </cell>
          <cell r="H46">
            <v>0.4</v>
          </cell>
          <cell r="I46">
            <v>40</v>
          </cell>
          <cell r="J46">
            <v>2578</v>
          </cell>
          <cell r="K46">
            <v>-53</v>
          </cell>
          <cell r="L46">
            <v>800</v>
          </cell>
          <cell r="M46">
            <v>800</v>
          </cell>
          <cell r="N46">
            <v>900</v>
          </cell>
          <cell r="O46">
            <v>0</v>
          </cell>
          <cell r="P46">
            <v>0</v>
          </cell>
          <cell r="W46">
            <v>505</v>
          </cell>
          <cell r="X46">
            <v>900</v>
          </cell>
          <cell r="Y46">
            <v>8.9128712871287128</v>
          </cell>
          <cell r="Z46">
            <v>2.1801980198019804</v>
          </cell>
          <cell r="AD46">
            <v>0</v>
          </cell>
          <cell r="AE46">
            <v>548</v>
          </cell>
          <cell r="AF46">
            <v>493</v>
          </cell>
          <cell r="AG46">
            <v>582</v>
          </cell>
          <cell r="AH46">
            <v>433</v>
          </cell>
          <cell r="AI46" t="e">
            <v>#N/A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27.376000000000001</v>
          </cell>
          <cell r="D47">
            <v>125.85</v>
          </cell>
          <cell r="E47">
            <v>76.16</v>
          </cell>
          <cell r="F47">
            <v>72.748000000000005</v>
          </cell>
          <cell r="G47" t="str">
            <v>лид, я</v>
          </cell>
          <cell r="H47">
            <v>1</v>
          </cell>
          <cell r="I47">
            <v>40</v>
          </cell>
          <cell r="J47">
            <v>88.218999999999994</v>
          </cell>
          <cell r="K47">
            <v>-12.058999999999997</v>
          </cell>
          <cell r="L47">
            <v>20</v>
          </cell>
          <cell r="M47">
            <v>0</v>
          </cell>
          <cell r="N47">
            <v>20</v>
          </cell>
          <cell r="O47">
            <v>0</v>
          </cell>
          <cell r="P47">
            <v>0</v>
          </cell>
          <cell r="W47">
            <v>15.231999999999999</v>
          </cell>
          <cell r="X47">
            <v>30</v>
          </cell>
          <cell r="Y47">
            <v>9.3715861344537821</v>
          </cell>
          <cell r="Z47">
            <v>4.7759978991596643</v>
          </cell>
          <cell r="AD47">
            <v>0</v>
          </cell>
          <cell r="AE47">
            <v>16.356200000000001</v>
          </cell>
          <cell r="AF47">
            <v>12.4292</v>
          </cell>
          <cell r="AG47">
            <v>19.212</v>
          </cell>
          <cell r="AH47">
            <v>29.454000000000001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134.18899999999999</v>
          </cell>
          <cell r="D48">
            <v>181.39</v>
          </cell>
          <cell r="E48">
            <v>175.059</v>
          </cell>
          <cell r="F48">
            <v>121.25700000000001</v>
          </cell>
          <cell r="G48" t="str">
            <v>оконч</v>
          </cell>
          <cell r="H48">
            <v>1</v>
          </cell>
          <cell r="I48">
            <v>40</v>
          </cell>
          <cell r="J48">
            <v>180.18700000000001</v>
          </cell>
          <cell r="K48">
            <v>-5.1280000000000143</v>
          </cell>
          <cell r="L48">
            <v>40</v>
          </cell>
          <cell r="M48">
            <v>0</v>
          </cell>
          <cell r="N48">
            <v>60</v>
          </cell>
          <cell r="O48">
            <v>0</v>
          </cell>
          <cell r="P48">
            <v>50</v>
          </cell>
          <cell r="W48">
            <v>35.011800000000001</v>
          </cell>
          <cell r="X48">
            <v>40</v>
          </cell>
          <cell r="Y48">
            <v>8.8900599226546486</v>
          </cell>
          <cell r="Z48">
            <v>3.4633180813325795</v>
          </cell>
          <cell r="AD48">
            <v>0</v>
          </cell>
          <cell r="AE48">
            <v>30.5562</v>
          </cell>
          <cell r="AF48">
            <v>35.712599999999995</v>
          </cell>
          <cell r="AG48">
            <v>39.494199999999999</v>
          </cell>
          <cell r="AH48">
            <v>28.117000000000001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524</v>
          </cell>
          <cell r="D49">
            <v>1432</v>
          </cell>
          <cell r="E49">
            <v>1137</v>
          </cell>
          <cell r="F49">
            <v>768</v>
          </cell>
          <cell r="G49" t="str">
            <v>лид, я</v>
          </cell>
          <cell r="H49">
            <v>0.35</v>
          </cell>
          <cell r="I49">
            <v>40</v>
          </cell>
          <cell r="J49">
            <v>1207</v>
          </cell>
          <cell r="K49">
            <v>-70</v>
          </cell>
          <cell r="L49">
            <v>300</v>
          </cell>
          <cell r="M49">
            <v>0</v>
          </cell>
          <cell r="N49">
            <v>400</v>
          </cell>
          <cell r="O49">
            <v>0</v>
          </cell>
          <cell r="P49">
            <v>0</v>
          </cell>
          <cell r="W49">
            <v>227.4</v>
          </cell>
          <cell r="X49">
            <v>550</v>
          </cell>
          <cell r="Y49">
            <v>8.8742304309586633</v>
          </cell>
          <cell r="Z49">
            <v>3.3773087071240107</v>
          </cell>
          <cell r="AD49">
            <v>0</v>
          </cell>
          <cell r="AE49">
            <v>226.6</v>
          </cell>
          <cell r="AF49">
            <v>217.6</v>
          </cell>
          <cell r="AG49">
            <v>270</v>
          </cell>
          <cell r="AH49">
            <v>224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565</v>
          </cell>
          <cell r="D50">
            <v>2536</v>
          </cell>
          <cell r="E50">
            <v>1664</v>
          </cell>
          <cell r="F50">
            <v>1381</v>
          </cell>
          <cell r="G50" t="str">
            <v>неакк</v>
          </cell>
          <cell r="H50">
            <v>0.35</v>
          </cell>
          <cell r="I50">
            <v>40</v>
          </cell>
          <cell r="J50">
            <v>1837</v>
          </cell>
          <cell r="K50">
            <v>-173</v>
          </cell>
          <cell r="L50">
            <v>500</v>
          </cell>
          <cell r="M50">
            <v>0</v>
          </cell>
          <cell r="N50">
            <v>500</v>
          </cell>
          <cell r="O50">
            <v>0</v>
          </cell>
          <cell r="P50">
            <v>0</v>
          </cell>
          <cell r="W50">
            <v>332.8</v>
          </cell>
          <cell r="X50">
            <v>550</v>
          </cell>
          <cell r="Y50">
            <v>8.8070913461538467</v>
          </cell>
          <cell r="Z50">
            <v>4.1496394230769234</v>
          </cell>
          <cell r="AD50">
            <v>0</v>
          </cell>
          <cell r="AE50">
            <v>368.4</v>
          </cell>
          <cell r="AF50">
            <v>320.60000000000002</v>
          </cell>
          <cell r="AG50">
            <v>435.8</v>
          </cell>
          <cell r="AH50">
            <v>323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553</v>
          </cell>
          <cell r="D51">
            <v>1199</v>
          </cell>
          <cell r="E51">
            <v>979</v>
          </cell>
          <cell r="F51">
            <v>752</v>
          </cell>
          <cell r="G51">
            <v>0</v>
          </cell>
          <cell r="H51">
            <v>0.4</v>
          </cell>
          <cell r="I51">
            <v>35</v>
          </cell>
          <cell r="J51">
            <v>1013</v>
          </cell>
          <cell r="K51">
            <v>-34</v>
          </cell>
          <cell r="L51">
            <v>300</v>
          </cell>
          <cell r="M51">
            <v>0</v>
          </cell>
          <cell r="N51">
            <v>300</v>
          </cell>
          <cell r="O51">
            <v>0</v>
          </cell>
          <cell r="P51">
            <v>0</v>
          </cell>
          <cell r="W51">
            <v>195.8</v>
          </cell>
          <cell r="X51">
            <v>400</v>
          </cell>
          <cell r="Y51">
            <v>8.9479060265577122</v>
          </cell>
          <cell r="Z51">
            <v>3.8406537282941775</v>
          </cell>
          <cell r="AD51">
            <v>0</v>
          </cell>
          <cell r="AE51">
            <v>215.8</v>
          </cell>
          <cell r="AF51">
            <v>206.8</v>
          </cell>
          <cell r="AG51">
            <v>248</v>
          </cell>
          <cell r="AH51">
            <v>122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91.403000000000006</v>
          </cell>
          <cell r="D52">
            <v>528.399</v>
          </cell>
          <cell r="E52">
            <v>342.71100000000001</v>
          </cell>
          <cell r="F52">
            <v>257.90899999999999</v>
          </cell>
          <cell r="G52">
            <v>0</v>
          </cell>
          <cell r="H52">
            <v>1</v>
          </cell>
          <cell r="I52">
            <v>50</v>
          </cell>
          <cell r="J52">
            <v>365.30700000000002</v>
          </cell>
          <cell r="K52">
            <v>-22.596000000000004</v>
          </cell>
          <cell r="L52">
            <v>120</v>
          </cell>
          <cell r="M52">
            <v>100</v>
          </cell>
          <cell r="N52">
            <v>120</v>
          </cell>
          <cell r="O52">
            <v>0</v>
          </cell>
          <cell r="P52">
            <v>0</v>
          </cell>
          <cell r="W52">
            <v>68.542200000000008</v>
          </cell>
          <cell r="X52">
            <v>20</v>
          </cell>
          <cell r="Y52">
            <v>9.0150155670521208</v>
          </cell>
          <cell r="Z52">
            <v>3.7627768002777846</v>
          </cell>
          <cell r="AD52">
            <v>0</v>
          </cell>
          <cell r="AE52">
            <v>67.874200000000002</v>
          </cell>
          <cell r="AF52">
            <v>57.603599999999993</v>
          </cell>
          <cell r="AG52">
            <v>77.754199999999997</v>
          </cell>
          <cell r="AH52">
            <v>59.213000000000001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503.61500000000001</v>
          </cell>
          <cell r="D53">
            <v>711.64800000000002</v>
          </cell>
          <cell r="E53">
            <v>838.63800000000003</v>
          </cell>
          <cell r="F53">
            <v>352.48700000000002</v>
          </cell>
          <cell r="G53" t="str">
            <v>н</v>
          </cell>
          <cell r="H53">
            <v>1</v>
          </cell>
          <cell r="I53">
            <v>50</v>
          </cell>
          <cell r="J53">
            <v>828.40800000000002</v>
          </cell>
          <cell r="K53">
            <v>10.230000000000018</v>
          </cell>
          <cell r="L53">
            <v>250</v>
          </cell>
          <cell r="M53">
            <v>300</v>
          </cell>
          <cell r="N53">
            <v>300</v>
          </cell>
          <cell r="O53">
            <v>0</v>
          </cell>
          <cell r="P53">
            <v>0</v>
          </cell>
          <cell r="W53">
            <v>167.7276</v>
          </cell>
          <cell r="X53">
            <v>320</v>
          </cell>
          <cell r="Y53">
            <v>9.0771405540888921</v>
          </cell>
          <cell r="Z53">
            <v>2.1015444089106388</v>
          </cell>
          <cell r="AD53">
            <v>0</v>
          </cell>
          <cell r="AE53">
            <v>162.31059999999999</v>
          </cell>
          <cell r="AF53">
            <v>150.2226</v>
          </cell>
          <cell r="AG53">
            <v>174.45519999999999</v>
          </cell>
          <cell r="AH53">
            <v>239.21700000000001</v>
          </cell>
          <cell r="AI53" t="str">
            <v>продноя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101.208</v>
          </cell>
          <cell r="D54">
            <v>53.061999999999998</v>
          </cell>
          <cell r="E54">
            <v>61.512999999999998</v>
          </cell>
          <cell r="F54">
            <v>91.254999999999995</v>
          </cell>
          <cell r="G54">
            <v>0</v>
          </cell>
          <cell r="H54">
            <v>1</v>
          </cell>
          <cell r="I54">
            <v>50</v>
          </cell>
          <cell r="J54">
            <v>61.95</v>
          </cell>
          <cell r="K54">
            <v>-0.43700000000000472</v>
          </cell>
          <cell r="L54">
            <v>20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W54">
            <v>12.3026</v>
          </cell>
          <cell r="Y54">
            <v>9.0432103782940185</v>
          </cell>
          <cell r="Z54">
            <v>7.4175377562466469</v>
          </cell>
          <cell r="AD54">
            <v>0</v>
          </cell>
          <cell r="AE54">
            <v>12.948400000000001</v>
          </cell>
          <cell r="AF54">
            <v>15.123799999999999</v>
          </cell>
          <cell r="AG54">
            <v>17.538399999999999</v>
          </cell>
          <cell r="AH54">
            <v>20.942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38.979999999999997</v>
          </cell>
          <cell r="D55">
            <v>12.266999999999999</v>
          </cell>
          <cell r="E55">
            <v>6.4219999999999997</v>
          </cell>
          <cell r="F55">
            <v>44.825000000000003</v>
          </cell>
          <cell r="G55" t="str">
            <v>нов</v>
          </cell>
          <cell r="H55">
            <v>1</v>
          </cell>
          <cell r="I55" t="e">
            <v>#N/A</v>
          </cell>
          <cell r="J55">
            <v>6.7930000000000001</v>
          </cell>
          <cell r="K55">
            <v>-0.37100000000000044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W55">
            <v>1.2844</v>
          </cell>
          <cell r="Y55">
            <v>34.899563998754282</v>
          </cell>
          <cell r="Z55">
            <v>34.899563998754282</v>
          </cell>
          <cell r="AD55">
            <v>0</v>
          </cell>
          <cell r="AE55">
            <v>4.1104000000000003</v>
          </cell>
          <cell r="AF55">
            <v>4.2783999999999995</v>
          </cell>
          <cell r="AG55">
            <v>0.92460000000000009</v>
          </cell>
          <cell r="AH55">
            <v>2.8580000000000001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1562.0360000000001</v>
          </cell>
          <cell r="D56">
            <v>4869.268</v>
          </cell>
          <cell r="E56">
            <v>3548.5039999999999</v>
          </cell>
          <cell r="F56">
            <v>1254.5309999999999</v>
          </cell>
          <cell r="G56">
            <v>0</v>
          </cell>
          <cell r="H56">
            <v>1</v>
          </cell>
          <cell r="I56">
            <v>40</v>
          </cell>
          <cell r="J56">
            <v>3462.0590000000002</v>
          </cell>
          <cell r="K56">
            <v>86.444999999999709</v>
          </cell>
          <cell r="L56">
            <v>900</v>
          </cell>
          <cell r="M56">
            <v>1100</v>
          </cell>
          <cell r="N56">
            <v>1500</v>
          </cell>
          <cell r="O56">
            <v>0</v>
          </cell>
          <cell r="P56">
            <v>0</v>
          </cell>
          <cell r="W56">
            <v>709.70079999999996</v>
          </cell>
          <cell r="X56">
            <v>1500</v>
          </cell>
          <cell r="Y56">
            <v>8.8129124273214856</v>
          </cell>
          <cell r="Z56">
            <v>1.7676899899225138</v>
          </cell>
          <cell r="AD56">
            <v>0</v>
          </cell>
          <cell r="AE56">
            <v>594.20039999999995</v>
          </cell>
          <cell r="AF56">
            <v>684.30719999999997</v>
          </cell>
          <cell r="AG56">
            <v>721.47700000000009</v>
          </cell>
          <cell r="AH56">
            <v>742.62800000000004</v>
          </cell>
          <cell r="AI56" t="str">
            <v>нояаб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2251</v>
          </cell>
          <cell r="D57">
            <v>2773</v>
          </cell>
          <cell r="E57">
            <v>3712</v>
          </cell>
          <cell r="F57">
            <v>1247</v>
          </cell>
          <cell r="G57">
            <v>0</v>
          </cell>
          <cell r="H57">
            <v>0.45</v>
          </cell>
          <cell r="I57">
            <v>50</v>
          </cell>
          <cell r="J57">
            <v>3773</v>
          </cell>
          <cell r="K57">
            <v>-61</v>
          </cell>
          <cell r="L57">
            <v>800</v>
          </cell>
          <cell r="M57">
            <v>800</v>
          </cell>
          <cell r="N57">
            <v>700</v>
          </cell>
          <cell r="O57">
            <v>0</v>
          </cell>
          <cell r="P57">
            <v>0</v>
          </cell>
          <cell r="W57">
            <v>526.4</v>
          </cell>
          <cell r="X57">
            <v>1100</v>
          </cell>
          <cell r="Y57">
            <v>8.8278875379939219</v>
          </cell>
          <cell r="Z57">
            <v>2.3689209726443772</v>
          </cell>
          <cell r="AD57">
            <v>1080</v>
          </cell>
          <cell r="AE57">
            <v>571.6</v>
          </cell>
          <cell r="AF57">
            <v>596.6</v>
          </cell>
          <cell r="AG57">
            <v>551.6</v>
          </cell>
          <cell r="AH57">
            <v>558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1536</v>
          </cell>
          <cell r="D58">
            <v>3586</v>
          </cell>
          <cell r="E58">
            <v>3720</v>
          </cell>
          <cell r="F58">
            <v>1342</v>
          </cell>
          <cell r="G58" t="str">
            <v>акяб</v>
          </cell>
          <cell r="H58">
            <v>0.45</v>
          </cell>
          <cell r="I58">
            <v>50</v>
          </cell>
          <cell r="J58">
            <v>3791</v>
          </cell>
          <cell r="K58">
            <v>-71</v>
          </cell>
          <cell r="L58">
            <v>800</v>
          </cell>
          <cell r="M58">
            <v>0</v>
          </cell>
          <cell r="N58">
            <v>800</v>
          </cell>
          <cell r="O58">
            <v>0</v>
          </cell>
          <cell r="P58">
            <v>0</v>
          </cell>
          <cell r="W58">
            <v>608</v>
          </cell>
          <cell r="X58">
            <v>2400</v>
          </cell>
          <cell r="Y58">
            <v>8.786184210526315</v>
          </cell>
          <cell r="Z58">
            <v>2.2072368421052633</v>
          </cell>
          <cell r="AD58">
            <v>680</v>
          </cell>
          <cell r="AE58">
            <v>446.8</v>
          </cell>
          <cell r="AF58">
            <v>453.6</v>
          </cell>
          <cell r="AG58">
            <v>610.4</v>
          </cell>
          <cell r="AH58">
            <v>948</v>
          </cell>
          <cell r="AI58" t="str">
            <v>нояаб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619</v>
          </cell>
          <cell r="D59">
            <v>1602</v>
          </cell>
          <cell r="E59">
            <v>1369</v>
          </cell>
          <cell r="F59">
            <v>821</v>
          </cell>
          <cell r="G59">
            <v>0</v>
          </cell>
          <cell r="H59">
            <v>0.45</v>
          </cell>
          <cell r="I59">
            <v>50</v>
          </cell>
          <cell r="J59">
            <v>1386</v>
          </cell>
          <cell r="K59">
            <v>-17</v>
          </cell>
          <cell r="L59">
            <v>400</v>
          </cell>
          <cell r="M59">
            <v>200</v>
          </cell>
          <cell r="N59">
            <v>400</v>
          </cell>
          <cell r="O59">
            <v>0</v>
          </cell>
          <cell r="P59">
            <v>0</v>
          </cell>
          <cell r="W59">
            <v>273.8</v>
          </cell>
          <cell r="X59">
            <v>550</v>
          </cell>
          <cell r="Y59">
            <v>8.6596055514974424</v>
          </cell>
          <cell r="Z59">
            <v>2.9985390796201608</v>
          </cell>
          <cell r="AD59">
            <v>0</v>
          </cell>
          <cell r="AE59">
            <v>255.8</v>
          </cell>
          <cell r="AF59">
            <v>283.60000000000002</v>
          </cell>
          <cell r="AG59">
            <v>317</v>
          </cell>
          <cell r="AH59">
            <v>237</v>
          </cell>
          <cell r="AI59" t="str">
            <v>оконч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335</v>
          </cell>
          <cell r="D60">
            <v>426</v>
          </cell>
          <cell r="E60">
            <v>504</v>
          </cell>
          <cell r="F60">
            <v>231</v>
          </cell>
          <cell r="G60">
            <v>0</v>
          </cell>
          <cell r="H60">
            <v>0.4</v>
          </cell>
          <cell r="I60">
            <v>40</v>
          </cell>
          <cell r="J60">
            <v>577</v>
          </cell>
          <cell r="K60">
            <v>-73</v>
          </cell>
          <cell r="L60">
            <v>150</v>
          </cell>
          <cell r="M60">
            <v>80</v>
          </cell>
          <cell r="N60">
            <v>140</v>
          </cell>
          <cell r="O60">
            <v>0</v>
          </cell>
          <cell r="P60">
            <v>200</v>
          </cell>
          <cell r="W60">
            <v>100.8</v>
          </cell>
          <cell r="X60">
            <v>100</v>
          </cell>
          <cell r="Y60">
            <v>8.9384920634920633</v>
          </cell>
          <cell r="Z60">
            <v>2.2916666666666665</v>
          </cell>
          <cell r="AD60">
            <v>0</v>
          </cell>
          <cell r="AE60">
            <v>102.6</v>
          </cell>
          <cell r="AF60">
            <v>98.2</v>
          </cell>
          <cell r="AG60">
            <v>106.2</v>
          </cell>
          <cell r="AH60">
            <v>69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300</v>
          </cell>
          <cell r="D61">
            <v>443</v>
          </cell>
          <cell r="E61">
            <v>423</v>
          </cell>
          <cell r="F61">
            <v>299</v>
          </cell>
          <cell r="G61">
            <v>0</v>
          </cell>
          <cell r="H61">
            <v>0.4</v>
          </cell>
          <cell r="I61">
            <v>40</v>
          </cell>
          <cell r="J61">
            <v>453</v>
          </cell>
          <cell r="K61">
            <v>-30</v>
          </cell>
          <cell r="L61">
            <v>150</v>
          </cell>
          <cell r="M61">
            <v>0</v>
          </cell>
          <cell r="N61">
            <v>90</v>
          </cell>
          <cell r="O61">
            <v>0</v>
          </cell>
          <cell r="P61">
            <v>0</v>
          </cell>
          <cell r="W61">
            <v>84.6</v>
          </cell>
          <cell r="X61">
            <v>200</v>
          </cell>
          <cell r="Y61">
            <v>8.7352245862884175</v>
          </cell>
          <cell r="Z61">
            <v>3.5342789598108748</v>
          </cell>
          <cell r="AD61">
            <v>0</v>
          </cell>
          <cell r="AE61">
            <v>88.4</v>
          </cell>
          <cell r="AF61">
            <v>96.4</v>
          </cell>
          <cell r="AG61">
            <v>102.2</v>
          </cell>
          <cell r="AH61">
            <v>68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974.61199999999997</v>
          </cell>
          <cell r="D62">
            <v>999.76499999999999</v>
          </cell>
          <cell r="E62">
            <v>1220</v>
          </cell>
          <cell r="F62">
            <v>586</v>
          </cell>
          <cell r="G62" t="str">
            <v>ак апр</v>
          </cell>
          <cell r="H62">
            <v>1</v>
          </cell>
          <cell r="I62">
            <v>50</v>
          </cell>
          <cell r="J62">
            <v>866.36300000000006</v>
          </cell>
          <cell r="K62">
            <v>353.63699999999994</v>
          </cell>
          <cell r="L62">
            <v>200</v>
          </cell>
          <cell r="M62">
            <v>400</v>
          </cell>
          <cell r="N62">
            <v>400</v>
          </cell>
          <cell r="O62">
            <v>0</v>
          </cell>
          <cell r="P62">
            <v>0</v>
          </cell>
          <cell r="W62">
            <v>244</v>
          </cell>
          <cell r="X62">
            <v>600</v>
          </cell>
          <cell r="Y62">
            <v>8.9590163934426226</v>
          </cell>
          <cell r="Z62">
            <v>2.401639344262295</v>
          </cell>
          <cell r="AD62">
            <v>0</v>
          </cell>
          <cell r="AE62">
            <v>203.6</v>
          </cell>
          <cell r="AF62">
            <v>204</v>
          </cell>
          <cell r="AG62">
            <v>231.4</v>
          </cell>
          <cell r="AH62">
            <v>269.14</v>
          </cell>
          <cell r="AI62" t="str">
            <v>нояаб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396</v>
          </cell>
          <cell r="D63">
            <v>514</v>
          </cell>
          <cell r="E63">
            <v>255</v>
          </cell>
          <cell r="F63">
            <v>644</v>
          </cell>
          <cell r="G63">
            <v>0</v>
          </cell>
          <cell r="H63">
            <v>0.1</v>
          </cell>
          <cell r="I63">
            <v>730</v>
          </cell>
          <cell r="J63">
            <v>264</v>
          </cell>
          <cell r="K63">
            <v>-9</v>
          </cell>
          <cell r="L63">
            <v>0</v>
          </cell>
          <cell r="M63">
            <v>0</v>
          </cell>
          <cell r="N63">
            <v>500</v>
          </cell>
          <cell r="O63">
            <v>0</v>
          </cell>
          <cell r="P63">
            <v>0</v>
          </cell>
          <cell r="W63">
            <v>51</v>
          </cell>
          <cell r="Y63">
            <v>22.431372549019606</v>
          </cell>
          <cell r="Z63">
            <v>12.627450980392156</v>
          </cell>
          <cell r="AD63">
            <v>0</v>
          </cell>
          <cell r="AE63">
            <v>60.8</v>
          </cell>
          <cell r="AF63">
            <v>57.8</v>
          </cell>
          <cell r="AG63">
            <v>76.2</v>
          </cell>
          <cell r="AH63">
            <v>32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223.399</v>
          </cell>
          <cell r="D64">
            <v>129.042</v>
          </cell>
          <cell r="E64">
            <v>219.673</v>
          </cell>
          <cell r="F64">
            <v>127.352</v>
          </cell>
          <cell r="G64">
            <v>0</v>
          </cell>
          <cell r="H64">
            <v>1</v>
          </cell>
          <cell r="I64">
            <v>50</v>
          </cell>
          <cell r="J64">
            <v>218.364</v>
          </cell>
          <cell r="K64">
            <v>1.3089999999999975</v>
          </cell>
          <cell r="L64">
            <v>70</v>
          </cell>
          <cell r="M64">
            <v>80</v>
          </cell>
          <cell r="N64">
            <v>70</v>
          </cell>
          <cell r="O64">
            <v>0</v>
          </cell>
          <cell r="P64">
            <v>0</v>
          </cell>
          <cell r="W64">
            <v>43.934600000000003</v>
          </cell>
          <cell r="X64">
            <v>40</v>
          </cell>
          <cell r="Y64">
            <v>8.8165591583854166</v>
          </cell>
          <cell r="Z64">
            <v>2.8986721171923722</v>
          </cell>
          <cell r="AD64">
            <v>0</v>
          </cell>
          <cell r="AE64">
            <v>48.6158</v>
          </cell>
          <cell r="AF64">
            <v>47.524000000000001</v>
          </cell>
          <cell r="AG64">
            <v>45.588799999999999</v>
          </cell>
          <cell r="AH64">
            <v>50.03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985</v>
          </cell>
          <cell r="D65">
            <v>5214</v>
          </cell>
          <cell r="E65">
            <v>4236</v>
          </cell>
          <cell r="F65">
            <v>1769</v>
          </cell>
          <cell r="G65">
            <v>0</v>
          </cell>
          <cell r="H65">
            <v>0.4</v>
          </cell>
          <cell r="I65">
            <v>40</v>
          </cell>
          <cell r="J65">
            <v>4399</v>
          </cell>
          <cell r="K65">
            <v>-163</v>
          </cell>
          <cell r="L65">
            <v>700</v>
          </cell>
          <cell r="M65">
            <v>0</v>
          </cell>
          <cell r="N65">
            <v>700</v>
          </cell>
          <cell r="O65">
            <v>0</v>
          </cell>
          <cell r="P65">
            <v>0</v>
          </cell>
          <cell r="W65">
            <v>469.2</v>
          </cell>
          <cell r="X65">
            <v>1000</v>
          </cell>
          <cell r="Y65">
            <v>8.8853367433930099</v>
          </cell>
          <cell r="Z65">
            <v>3.7702472293265132</v>
          </cell>
          <cell r="AD65">
            <v>1890</v>
          </cell>
          <cell r="AE65">
            <v>491.2</v>
          </cell>
          <cell r="AF65">
            <v>482.2</v>
          </cell>
          <cell r="AG65">
            <v>583.4</v>
          </cell>
          <cell r="AH65">
            <v>529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1075</v>
          </cell>
          <cell r="D66">
            <v>2366</v>
          </cell>
          <cell r="E66">
            <v>2132</v>
          </cell>
          <cell r="F66">
            <v>1255</v>
          </cell>
          <cell r="G66">
            <v>0</v>
          </cell>
          <cell r="H66">
            <v>0.4</v>
          </cell>
          <cell r="I66">
            <v>40</v>
          </cell>
          <cell r="J66">
            <v>2161</v>
          </cell>
          <cell r="K66">
            <v>-29</v>
          </cell>
          <cell r="L66">
            <v>600</v>
          </cell>
          <cell r="M66">
            <v>500</v>
          </cell>
          <cell r="N66">
            <v>600</v>
          </cell>
          <cell r="O66">
            <v>0</v>
          </cell>
          <cell r="P66">
            <v>0</v>
          </cell>
          <cell r="W66">
            <v>426.4</v>
          </cell>
          <cell r="X66">
            <v>800</v>
          </cell>
          <cell r="Y66">
            <v>8.8062851782363989</v>
          </cell>
          <cell r="Z66">
            <v>2.9432457786116326</v>
          </cell>
          <cell r="AD66">
            <v>0</v>
          </cell>
          <cell r="AE66">
            <v>451.4</v>
          </cell>
          <cell r="AF66">
            <v>422.2</v>
          </cell>
          <cell r="AG66">
            <v>495.2</v>
          </cell>
          <cell r="AH66">
            <v>405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200.47300000000001</v>
          </cell>
          <cell r="D67">
            <v>500.36700000000002</v>
          </cell>
          <cell r="E67">
            <v>442.47500000000002</v>
          </cell>
          <cell r="F67">
            <v>248.643</v>
          </cell>
          <cell r="G67" t="str">
            <v>ябл</v>
          </cell>
          <cell r="H67">
            <v>1</v>
          </cell>
          <cell r="I67">
            <v>40</v>
          </cell>
          <cell r="J67">
            <v>443.97399999999999</v>
          </cell>
          <cell r="K67">
            <v>-1.4989999999999668</v>
          </cell>
          <cell r="L67">
            <v>220</v>
          </cell>
          <cell r="M67">
            <v>40</v>
          </cell>
          <cell r="N67">
            <v>140</v>
          </cell>
          <cell r="O67">
            <v>0</v>
          </cell>
          <cell r="P67">
            <v>0</v>
          </cell>
          <cell r="W67">
            <v>88.495000000000005</v>
          </cell>
          <cell r="X67">
            <v>140</v>
          </cell>
          <cell r="Y67">
            <v>8.9117238262048701</v>
          </cell>
          <cell r="Z67">
            <v>2.8096841629470588</v>
          </cell>
          <cell r="AD67">
            <v>0</v>
          </cell>
          <cell r="AE67">
            <v>83.389800000000008</v>
          </cell>
          <cell r="AF67">
            <v>87.295199999999994</v>
          </cell>
          <cell r="AG67">
            <v>107.797</v>
          </cell>
          <cell r="AH67">
            <v>90.841999999999999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182.75299999999999</v>
          </cell>
          <cell r="D68">
            <v>392.82299999999998</v>
          </cell>
          <cell r="E68">
            <v>327.09100000000001</v>
          </cell>
          <cell r="F68">
            <v>233.89400000000001</v>
          </cell>
          <cell r="G68">
            <v>0</v>
          </cell>
          <cell r="H68">
            <v>1</v>
          </cell>
          <cell r="I68">
            <v>40</v>
          </cell>
          <cell r="J68">
            <v>338.19799999999998</v>
          </cell>
          <cell r="K68">
            <v>-11.106999999999971</v>
          </cell>
          <cell r="L68">
            <v>110</v>
          </cell>
          <cell r="M68">
            <v>0</v>
          </cell>
          <cell r="N68">
            <v>70</v>
          </cell>
          <cell r="O68">
            <v>0</v>
          </cell>
          <cell r="P68">
            <v>0</v>
          </cell>
          <cell r="W68">
            <v>65.418199999999999</v>
          </cell>
          <cell r="X68">
            <v>160</v>
          </cell>
          <cell r="Y68">
            <v>8.772696283297309</v>
          </cell>
          <cell r="Z68">
            <v>3.5753658767743532</v>
          </cell>
          <cell r="AD68">
            <v>0</v>
          </cell>
          <cell r="AE68">
            <v>59.295399999999994</v>
          </cell>
          <cell r="AF68">
            <v>64.341999999999999</v>
          </cell>
          <cell r="AG68">
            <v>78.424199999999999</v>
          </cell>
          <cell r="AH68">
            <v>61.411000000000001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505.50299999999999</v>
          </cell>
          <cell r="D69">
            <v>629.28899999999999</v>
          </cell>
          <cell r="E69">
            <v>768.58399999999995</v>
          </cell>
          <cell r="F69">
            <v>340.80599999999998</v>
          </cell>
          <cell r="G69" t="str">
            <v>ябл</v>
          </cell>
          <cell r="H69">
            <v>1</v>
          </cell>
          <cell r="I69">
            <v>40</v>
          </cell>
          <cell r="J69">
            <v>784.83600000000001</v>
          </cell>
          <cell r="K69">
            <v>-16.252000000000066</v>
          </cell>
          <cell r="L69">
            <v>200</v>
          </cell>
          <cell r="M69">
            <v>80</v>
          </cell>
          <cell r="N69">
            <v>200</v>
          </cell>
          <cell r="O69">
            <v>0</v>
          </cell>
          <cell r="P69">
            <v>150</v>
          </cell>
          <cell r="W69">
            <v>153.71679999999998</v>
          </cell>
          <cell r="X69">
            <v>380</v>
          </cell>
          <cell r="Y69">
            <v>8.787627637317458</v>
          </cell>
          <cell r="Z69">
            <v>2.2171031403203818</v>
          </cell>
          <cell r="AD69">
            <v>0</v>
          </cell>
          <cell r="AE69">
            <v>106.44539999999999</v>
          </cell>
          <cell r="AF69">
            <v>132.92699999999999</v>
          </cell>
          <cell r="AG69">
            <v>155.55199999999999</v>
          </cell>
          <cell r="AH69">
            <v>162.04300000000001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265.85500000000002</v>
          </cell>
          <cell r="D70">
            <v>511.94099999999997</v>
          </cell>
          <cell r="E70">
            <v>438.81299999999999</v>
          </cell>
          <cell r="F70">
            <v>320.20800000000003</v>
          </cell>
          <cell r="G70">
            <v>0</v>
          </cell>
          <cell r="H70">
            <v>1</v>
          </cell>
          <cell r="I70">
            <v>40</v>
          </cell>
          <cell r="J70">
            <v>451.93099999999998</v>
          </cell>
          <cell r="K70">
            <v>-13.117999999999995</v>
          </cell>
          <cell r="L70">
            <v>150</v>
          </cell>
          <cell r="M70">
            <v>40</v>
          </cell>
          <cell r="N70">
            <v>140</v>
          </cell>
          <cell r="O70">
            <v>0</v>
          </cell>
          <cell r="P70">
            <v>0</v>
          </cell>
          <cell r="W70">
            <v>87.762599999999992</v>
          </cell>
          <cell r="X70">
            <v>140</v>
          </cell>
          <cell r="Y70">
            <v>9.0039265017216916</v>
          </cell>
          <cell r="Z70">
            <v>3.6485701198460396</v>
          </cell>
          <cell r="AD70">
            <v>0</v>
          </cell>
          <cell r="AE70">
            <v>87.226799999999997</v>
          </cell>
          <cell r="AF70">
            <v>88.897000000000006</v>
          </cell>
          <cell r="AG70">
            <v>106.05760000000001</v>
          </cell>
          <cell r="AH70">
            <v>77.906999999999996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118</v>
          </cell>
          <cell r="D71">
            <v>4</v>
          </cell>
          <cell r="E71">
            <v>48</v>
          </cell>
          <cell r="F71">
            <v>70</v>
          </cell>
          <cell r="G71" t="str">
            <v>дк</v>
          </cell>
          <cell r="H71">
            <v>0.6</v>
          </cell>
          <cell r="I71">
            <v>60</v>
          </cell>
          <cell r="J71">
            <v>183</v>
          </cell>
          <cell r="K71">
            <v>-135</v>
          </cell>
          <cell r="L71">
            <v>20</v>
          </cell>
          <cell r="M71">
            <v>60</v>
          </cell>
          <cell r="N71">
            <v>30</v>
          </cell>
          <cell r="O71">
            <v>0</v>
          </cell>
          <cell r="P71">
            <v>30</v>
          </cell>
          <cell r="W71">
            <v>9.6</v>
          </cell>
          <cell r="X71">
            <v>50</v>
          </cell>
          <cell r="Y71">
            <v>27.083333333333336</v>
          </cell>
          <cell r="Z71">
            <v>7.291666666666667</v>
          </cell>
          <cell r="AD71">
            <v>0</v>
          </cell>
          <cell r="AE71">
            <v>22.2</v>
          </cell>
          <cell r="AF71">
            <v>19.8</v>
          </cell>
          <cell r="AG71">
            <v>10.8</v>
          </cell>
          <cell r="AH71">
            <v>2</v>
          </cell>
          <cell r="AI71" t="str">
            <v>склад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133</v>
          </cell>
          <cell r="D72">
            <v>324</v>
          </cell>
          <cell r="E72">
            <v>276</v>
          </cell>
          <cell r="F72">
            <v>167</v>
          </cell>
          <cell r="G72" t="str">
            <v>ябл</v>
          </cell>
          <cell r="H72">
            <v>0.6</v>
          </cell>
          <cell r="I72">
            <v>60</v>
          </cell>
          <cell r="J72">
            <v>385</v>
          </cell>
          <cell r="K72">
            <v>-109</v>
          </cell>
          <cell r="L72">
            <v>100</v>
          </cell>
          <cell r="M72">
            <v>150</v>
          </cell>
          <cell r="N72">
            <v>100</v>
          </cell>
          <cell r="O72">
            <v>0</v>
          </cell>
          <cell r="P72">
            <v>60</v>
          </cell>
          <cell r="W72">
            <v>55.2</v>
          </cell>
          <cell r="X72">
            <v>120</v>
          </cell>
          <cell r="Y72">
            <v>12.626811594202898</v>
          </cell>
          <cell r="Z72">
            <v>3.0253623188405796</v>
          </cell>
          <cell r="AD72">
            <v>0</v>
          </cell>
          <cell r="AE72">
            <v>49.8</v>
          </cell>
          <cell r="AF72">
            <v>53.4</v>
          </cell>
          <cell r="AG72">
            <v>64.2</v>
          </cell>
          <cell r="AH72">
            <v>86</v>
          </cell>
          <cell r="AI72" t="str">
            <v>нояаб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69</v>
          </cell>
          <cell r="D73">
            <v>741</v>
          </cell>
          <cell r="E73">
            <v>618</v>
          </cell>
          <cell r="F73">
            <v>179</v>
          </cell>
          <cell r="G73" t="str">
            <v>ябл</v>
          </cell>
          <cell r="H73">
            <v>0.6</v>
          </cell>
          <cell r="I73">
            <v>60</v>
          </cell>
          <cell r="J73">
            <v>765</v>
          </cell>
          <cell r="K73">
            <v>-147</v>
          </cell>
          <cell r="L73">
            <v>200</v>
          </cell>
          <cell r="M73">
            <v>300</v>
          </cell>
          <cell r="N73">
            <v>200</v>
          </cell>
          <cell r="O73">
            <v>0</v>
          </cell>
          <cell r="P73">
            <v>120</v>
          </cell>
          <cell r="W73">
            <v>123.6</v>
          </cell>
          <cell r="X73">
            <v>250</v>
          </cell>
          <cell r="Y73">
            <v>10.105177993527509</v>
          </cell>
          <cell r="Z73">
            <v>1.4482200647249193</v>
          </cell>
          <cell r="AD73">
            <v>0</v>
          </cell>
          <cell r="AE73">
            <v>85.2</v>
          </cell>
          <cell r="AF73">
            <v>78</v>
          </cell>
          <cell r="AG73">
            <v>120.6</v>
          </cell>
          <cell r="AH73">
            <v>182</v>
          </cell>
          <cell r="AI73" t="str">
            <v>продноя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120.648</v>
          </cell>
          <cell r="D74">
            <v>128.82900000000001</v>
          </cell>
          <cell r="E74">
            <v>134.66999999999999</v>
          </cell>
          <cell r="F74">
            <v>112.122</v>
          </cell>
          <cell r="G74">
            <v>0</v>
          </cell>
          <cell r="H74">
            <v>1</v>
          </cell>
          <cell r="I74">
            <v>30</v>
          </cell>
          <cell r="J74">
            <v>140.047</v>
          </cell>
          <cell r="K74">
            <v>-5.3770000000000095</v>
          </cell>
          <cell r="L74">
            <v>30</v>
          </cell>
          <cell r="M74">
            <v>0</v>
          </cell>
          <cell r="N74">
            <v>0</v>
          </cell>
          <cell r="O74">
            <v>0</v>
          </cell>
          <cell r="P74">
            <v>20</v>
          </cell>
          <cell r="W74">
            <v>26.933999999999997</v>
          </cell>
          <cell r="X74">
            <v>60</v>
          </cell>
          <cell r="Y74">
            <v>8.2468998292121487</v>
          </cell>
          <cell r="Z74">
            <v>4.1628425038984185</v>
          </cell>
          <cell r="AD74">
            <v>0</v>
          </cell>
          <cell r="AE74">
            <v>30.169</v>
          </cell>
          <cell r="AF74">
            <v>28.949599999999997</v>
          </cell>
          <cell r="AG74">
            <v>29.619600000000002</v>
          </cell>
          <cell r="AH74">
            <v>35.642000000000003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286</v>
          </cell>
          <cell r="D75">
            <v>570</v>
          </cell>
          <cell r="E75">
            <v>507</v>
          </cell>
          <cell r="F75">
            <v>336</v>
          </cell>
          <cell r="G75" t="str">
            <v>ябл,дк</v>
          </cell>
          <cell r="H75">
            <v>0.6</v>
          </cell>
          <cell r="I75">
            <v>60</v>
          </cell>
          <cell r="J75">
            <v>534</v>
          </cell>
          <cell r="K75">
            <v>-27</v>
          </cell>
          <cell r="L75">
            <v>170</v>
          </cell>
          <cell r="M75">
            <v>140</v>
          </cell>
          <cell r="N75">
            <v>200</v>
          </cell>
          <cell r="O75">
            <v>0</v>
          </cell>
          <cell r="P75">
            <v>0</v>
          </cell>
          <cell r="W75">
            <v>101.4</v>
          </cell>
          <cell r="X75">
            <v>80</v>
          </cell>
          <cell r="Y75">
            <v>9.1321499013806697</v>
          </cell>
          <cell r="Z75">
            <v>3.3136094674556209</v>
          </cell>
          <cell r="AD75">
            <v>0</v>
          </cell>
          <cell r="AE75">
            <v>107</v>
          </cell>
          <cell r="AF75">
            <v>102</v>
          </cell>
          <cell r="AG75">
            <v>120.8</v>
          </cell>
          <cell r="AH75">
            <v>68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429</v>
          </cell>
          <cell r="D76">
            <v>657</v>
          </cell>
          <cell r="E76">
            <v>752</v>
          </cell>
          <cell r="F76">
            <v>317</v>
          </cell>
          <cell r="G76" t="str">
            <v>ябл,дк</v>
          </cell>
          <cell r="H76">
            <v>0.6</v>
          </cell>
          <cell r="I76">
            <v>60</v>
          </cell>
          <cell r="J76">
            <v>782</v>
          </cell>
          <cell r="K76">
            <v>-30</v>
          </cell>
          <cell r="L76">
            <v>220</v>
          </cell>
          <cell r="M76">
            <v>150</v>
          </cell>
          <cell r="N76">
            <v>220</v>
          </cell>
          <cell r="O76">
            <v>0</v>
          </cell>
          <cell r="P76">
            <v>0</v>
          </cell>
          <cell r="W76">
            <v>150.4</v>
          </cell>
          <cell r="X76">
            <v>400</v>
          </cell>
          <cell r="Y76">
            <v>8.6901595744680851</v>
          </cell>
          <cell r="Z76">
            <v>2.1077127659574466</v>
          </cell>
          <cell r="AD76">
            <v>0</v>
          </cell>
          <cell r="AE76">
            <v>129.4</v>
          </cell>
          <cell r="AF76">
            <v>141</v>
          </cell>
          <cell r="AG76">
            <v>153.80000000000001</v>
          </cell>
          <cell r="AH76">
            <v>169</v>
          </cell>
          <cell r="AI76">
            <v>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239</v>
          </cell>
          <cell r="D77">
            <v>431</v>
          </cell>
          <cell r="E77">
            <v>526</v>
          </cell>
          <cell r="F77">
            <v>129</v>
          </cell>
          <cell r="G77">
            <v>0</v>
          </cell>
          <cell r="H77">
            <v>0.4</v>
          </cell>
          <cell r="I77" t="e">
            <v>#N/A</v>
          </cell>
          <cell r="J77">
            <v>596</v>
          </cell>
          <cell r="K77">
            <v>-70</v>
          </cell>
          <cell r="L77">
            <v>160</v>
          </cell>
          <cell r="M77">
            <v>240</v>
          </cell>
          <cell r="N77">
            <v>200</v>
          </cell>
          <cell r="O77">
            <v>0</v>
          </cell>
          <cell r="P77">
            <v>0</v>
          </cell>
          <cell r="W77">
            <v>105.2</v>
          </cell>
          <cell r="X77">
            <v>250</v>
          </cell>
          <cell r="Y77">
            <v>9.3060836501901143</v>
          </cell>
          <cell r="Z77">
            <v>1.2262357414448668</v>
          </cell>
          <cell r="AD77">
            <v>0</v>
          </cell>
          <cell r="AE77">
            <v>91.2</v>
          </cell>
          <cell r="AF77">
            <v>74</v>
          </cell>
          <cell r="AG77">
            <v>117.8</v>
          </cell>
          <cell r="AH77">
            <v>88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320</v>
          </cell>
          <cell r="D78">
            <v>648</v>
          </cell>
          <cell r="E78">
            <v>545</v>
          </cell>
          <cell r="F78">
            <v>400</v>
          </cell>
          <cell r="G78">
            <v>0</v>
          </cell>
          <cell r="H78">
            <v>0.33</v>
          </cell>
          <cell r="I78">
            <v>60</v>
          </cell>
          <cell r="J78">
            <v>571</v>
          </cell>
          <cell r="K78">
            <v>-26</v>
          </cell>
          <cell r="L78">
            <v>200</v>
          </cell>
          <cell r="M78">
            <v>100</v>
          </cell>
          <cell r="N78">
            <v>100</v>
          </cell>
          <cell r="O78">
            <v>0</v>
          </cell>
          <cell r="P78">
            <v>0</v>
          </cell>
          <cell r="W78">
            <v>109</v>
          </cell>
          <cell r="X78">
            <v>180</v>
          </cell>
          <cell r="Y78">
            <v>8.9908256880733948</v>
          </cell>
          <cell r="Z78">
            <v>3.669724770642202</v>
          </cell>
          <cell r="AD78">
            <v>0</v>
          </cell>
          <cell r="AE78">
            <v>85.4</v>
          </cell>
          <cell r="AF78">
            <v>136.4</v>
          </cell>
          <cell r="AG78">
            <v>145</v>
          </cell>
          <cell r="AH78">
            <v>125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348</v>
          </cell>
          <cell r="D79">
            <v>437</v>
          </cell>
          <cell r="E79">
            <v>393</v>
          </cell>
          <cell r="F79">
            <v>378</v>
          </cell>
          <cell r="G79">
            <v>0</v>
          </cell>
          <cell r="H79">
            <v>0.35</v>
          </cell>
          <cell r="I79" t="e">
            <v>#N/A</v>
          </cell>
          <cell r="J79">
            <v>416</v>
          </cell>
          <cell r="K79">
            <v>-23</v>
          </cell>
          <cell r="L79">
            <v>150</v>
          </cell>
          <cell r="M79">
            <v>0</v>
          </cell>
          <cell r="N79">
            <v>60</v>
          </cell>
          <cell r="O79">
            <v>0</v>
          </cell>
          <cell r="P79">
            <v>0</v>
          </cell>
          <cell r="W79">
            <v>78.599999999999994</v>
          </cell>
          <cell r="X79">
            <v>120</v>
          </cell>
          <cell r="Y79">
            <v>9.0076335877862608</v>
          </cell>
          <cell r="Z79">
            <v>4.8091603053435117</v>
          </cell>
          <cell r="AD79">
            <v>0</v>
          </cell>
          <cell r="AE79">
            <v>95.8</v>
          </cell>
          <cell r="AF79">
            <v>103</v>
          </cell>
          <cell r="AG79">
            <v>110.8</v>
          </cell>
          <cell r="AH79">
            <v>72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141</v>
          </cell>
          <cell r="D80">
            <v>410</v>
          </cell>
          <cell r="E80">
            <v>181</v>
          </cell>
          <cell r="F80">
            <v>359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207</v>
          </cell>
          <cell r="K80">
            <v>-26</v>
          </cell>
          <cell r="L80">
            <v>110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W80">
            <v>36.200000000000003</v>
          </cell>
          <cell r="Y80">
            <v>12.955801104972375</v>
          </cell>
          <cell r="Z80">
            <v>9.9171270718232041</v>
          </cell>
          <cell r="AD80">
            <v>0</v>
          </cell>
          <cell r="AE80">
            <v>88.6</v>
          </cell>
          <cell r="AF80">
            <v>60</v>
          </cell>
          <cell r="AG80">
            <v>77.599999999999994</v>
          </cell>
          <cell r="AH80">
            <v>78</v>
          </cell>
          <cell r="AI80" t="str">
            <v>оконч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2323</v>
          </cell>
          <cell r="D81">
            <v>5299</v>
          </cell>
          <cell r="E81">
            <v>5949</v>
          </cell>
          <cell r="F81">
            <v>1510</v>
          </cell>
          <cell r="G81">
            <v>0</v>
          </cell>
          <cell r="H81">
            <v>0.35</v>
          </cell>
          <cell r="I81">
            <v>40</v>
          </cell>
          <cell r="J81">
            <v>6036</v>
          </cell>
          <cell r="K81">
            <v>-87</v>
          </cell>
          <cell r="L81">
            <v>1200</v>
          </cell>
          <cell r="M81">
            <v>1500</v>
          </cell>
          <cell r="N81">
            <v>1200</v>
          </cell>
          <cell r="O81">
            <v>0</v>
          </cell>
          <cell r="P81">
            <v>0</v>
          </cell>
          <cell r="W81">
            <v>805.8</v>
          </cell>
          <cell r="X81">
            <v>1800</v>
          </cell>
          <cell r="Y81">
            <v>8.9476296847853067</v>
          </cell>
          <cell r="Z81">
            <v>1.8739141226110698</v>
          </cell>
          <cell r="AD81">
            <v>1920</v>
          </cell>
          <cell r="AE81">
            <v>630.6</v>
          </cell>
          <cell r="AF81">
            <v>620.4</v>
          </cell>
          <cell r="AG81">
            <v>803.8</v>
          </cell>
          <cell r="AH81">
            <v>906</v>
          </cell>
          <cell r="AI81" t="str">
            <v>нояаб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2799</v>
          </cell>
          <cell r="D82">
            <v>9597</v>
          </cell>
          <cell r="E82">
            <v>8575</v>
          </cell>
          <cell r="F82">
            <v>3685</v>
          </cell>
          <cell r="G82">
            <v>0</v>
          </cell>
          <cell r="H82">
            <v>0.35</v>
          </cell>
          <cell r="I82">
            <v>45</v>
          </cell>
          <cell r="J82">
            <v>8674</v>
          </cell>
          <cell r="K82">
            <v>-99</v>
          </cell>
          <cell r="L82">
            <v>1900</v>
          </cell>
          <cell r="M82">
            <v>500</v>
          </cell>
          <cell r="N82">
            <v>1400</v>
          </cell>
          <cell r="O82">
            <v>0</v>
          </cell>
          <cell r="P82">
            <v>0</v>
          </cell>
          <cell r="W82">
            <v>1075.4000000000001</v>
          </cell>
          <cell r="X82">
            <v>2100</v>
          </cell>
          <cell r="Y82">
            <v>8.9129626185605346</v>
          </cell>
          <cell r="Z82">
            <v>3.4266319509019896</v>
          </cell>
          <cell r="AD82">
            <v>3198</v>
          </cell>
          <cell r="AE82">
            <v>1262.8</v>
          </cell>
          <cell r="AF82">
            <v>1156.8</v>
          </cell>
          <cell r="AG82">
            <v>1303.2</v>
          </cell>
          <cell r="AH82">
            <v>1009</v>
          </cell>
          <cell r="AI82" t="str">
            <v>оконч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36</v>
          </cell>
          <cell r="D83">
            <v>36</v>
          </cell>
          <cell r="E83">
            <v>26</v>
          </cell>
          <cell r="F83">
            <v>46</v>
          </cell>
          <cell r="G83">
            <v>0</v>
          </cell>
          <cell r="H83">
            <v>0.11</v>
          </cell>
          <cell r="I83" t="e">
            <v>#N/A</v>
          </cell>
          <cell r="J83">
            <v>77</v>
          </cell>
          <cell r="K83">
            <v>-51</v>
          </cell>
          <cell r="L83">
            <v>30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W83">
            <v>5.2</v>
          </cell>
          <cell r="Y83">
            <v>14.615384615384615</v>
          </cell>
          <cell r="Z83">
            <v>8.8461538461538467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12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43</v>
          </cell>
          <cell r="D84">
            <v>82</v>
          </cell>
          <cell r="E84">
            <v>44</v>
          </cell>
          <cell r="F84">
            <v>78</v>
          </cell>
          <cell r="G84">
            <v>0</v>
          </cell>
          <cell r="H84">
            <v>0.06</v>
          </cell>
          <cell r="I84" t="e">
            <v>#N/A</v>
          </cell>
          <cell r="J84">
            <v>267</v>
          </cell>
          <cell r="K84">
            <v>-223</v>
          </cell>
          <cell r="L84">
            <v>30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W84">
            <v>8.8000000000000007</v>
          </cell>
          <cell r="X84">
            <v>30</v>
          </cell>
          <cell r="Y84">
            <v>15.68181818181818</v>
          </cell>
          <cell r="Z84">
            <v>8.8636363636363633</v>
          </cell>
          <cell r="AD84">
            <v>0</v>
          </cell>
          <cell r="AE84">
            <v>7</v>
          </cell>
          <cell r="AF84">
            <v>22.2</v>
          </cell>
          <cell r="AG84">
            <v>1.6</v>
          </cell>
          <cell r="AH84">
            <v>29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156</v>
          </cell>
          <cell r="D85">
            <v>126</v>
          </cell>
          <cell r="E85">
            <v>160</v>
          </cell>
          <cell r="F85">
            <v>112</v>
          </cell>
          <cell r="G85">
            <v>0</v>
          </cell>
          <cell r="H85">
            <v>0.06</v>
          </cell>
          <cell r="I85" t="e">
            <v>#N/A</v>
          </cell>
          <cell r="J85">
            <v>382</v>
          </cell>
          <cell r="K85">
            <v>-222</v>
          </cell>
          <cell r="L85">
            <v>30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W85">
            <v>32</v>
          </cell>
          <cell r="X85">
            <v>60</v>
          </cell>
          <cell r="Y85">
            <v>6.3125</v>
          </cell>
          <cell r="Z85">
            <v>3.5</v>
          </cell>
          <cell r="AD85">
            <v>0</v>
          </cell>
          <cell r="AE85">
            <v>15.4</v>
          </cell>
          <cell r="AF85">
            <v>23.2</v>
          </cell>
          <cell r="AG85">
            <v>29.4</v>
          </cell>
          <cell r="AH85">
            <v>83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126</v>
          </cell>
          <cell r="D86">
            <v>43</v>
          </cell>
          <cell r="E86">
            <v>30</v>
          </cell>
          <cell r="F86">
            <v>133</v>
          </cell>
          <cell r="G86">
            <v>0</v>
          </cell>
          <cell r="H86">
            <v>0.15</v>
          </cell>
          <cell r="I86" t="e">
            <v>#N/A</v>
          </cell>
          <cell r="J86">
            <v>187</v>
          </cell>
          <cell r="K86">
            <v>-157</v>
          </cell>
          <cell r="L86">
            <v>30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W86">
            <v>6</v>
          </cell>
          <cell r="X86">
            <v>30</v>
          </cell>
          <cell r="Y86">
            <v>32.166666666666664</v>
          </cell>
          <cell r="Z86">
            <v>22.166666666666668</v>
          </cell>
          <cell r="AD86">
            <v>0</v>
          </cell>
          <cell r="AE86">
            <v>0</v>
          </cell>
          <cell r="AF86">
            <v>0</v>
          </cell>
          <cell r="AG86">
            <v>8.8000000000000007</v>
          </cell>
          <cell r="AH86">
            <v>20</v>
          </cell>
          <cell r="AI86" t="str">
            <v>склад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B87" t="str">
            <v>шт</v>
          </cell>
          <cell r="C87">
            <v>14</v>
          </cell>
          <cell r="E87">
            <v>0</v>
          </cell>
          <cell r="F87">
            <v>9</v>
          </cell>
          <cell r="G87" t="str">
            <v>выв</v>
          </cell>
          <cell r="H87">
            <v>0</v>
          </cell>
          <cell r="I87" t="e">
            <v>#N/A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выв01,11,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 t="str">
            <v>кг</v>
          </cell>
          <cell r="C88">
            <v>41.048000000000002</v>
          </cell>
          <cell r="E88">
            <v>28.745999999999999</v>
          </cell>
          <cell r="F88">
            <v>12.302</v>
          </cell>
          <cell r="G88" t="str">
            <v>выв</v>
          </cell>
          <cell r="H88">
            <v>0</v>
          </cell>
          <cell r="I88" t="e">
            <v>#N/A</v>
          </cell>
          <cell r="J88">
            <v>49.051000000000002</v>
          </cell>
          <cell r="K88">
            <v>-20.305000000000003</v>
          </cell>
          <cell r="L88">
            <v>0</v>
          </cell>
          <cell r="M88">
            <v>0</v>
          </cell>
          <cell r="N88">
            <v>30</v>
          </cell>
          <cell r="O88">
            <v>0</v>
          </cell>
          <cell r="P88">
            <v>0</v>
          </cell>
          <cell r="W88">
            <v>5.7492000000000001</v>
          </cell>
          <cell r="Y88">
            <v>7.3578932721074235</v>
          </cell>
          <cell r="Z88">
            <v>2.1397759688304459</v>
          </cell>
          <cell r="AD88">
            <v>0</v>
          </cell>
          <cell r="AE88">
            <v>11.421200000000001</v>
          </cell>
          <cell r="AF88">
            <v>10.854000000000001</v>
          </cell>
          <cell r="AG88">
            <v>10.4976</v>
          </cell>
          <cell r="AH88">
            <v>0</v>
          </cell>
          <cell r="AI88" t="str">
            <v>выв01,11,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 t="str">
            <v>шт</v>
          </cell>
          <cell r="C89">
            <v>80</v>
          </cell>
          <cell r="D89">
            <v>416</v>
          </cell>
          <cell r="E89">
            <v>337</v>
          </cell>
          <cell r="F89">
            <v>145</v>
          </cell>
          <cell r="G89">
            <v>0</v>
          </cell>
          <cell r="H89">
            <v>0.4</v>
          </cell>
          <cell r="I89" t="e">
            <v>#N/A</v>
          </cell>
          <cell r="J89">
            <v>568</v>
          </cell>
          <cell r="K89">
            <v>-231</v>
          </cell>
          <cell r="L89">
            <v>100</v>
          </cell>
          <cell r="M89">
            <v>0</v>
          </cell>
          <cell r="N89">
            <v>110</v>
          </cell>
          <cell r="O89">
            <v>0</v>
          </cell>
          <cell r="P89">
            <v>0</v>
          </cell>
          <cell r="W89">
            <v>67.400000000000006</v>
          </cell>
          <cell r="X89">
            <v>200</v>
          </cell>
          <cell r="Y89">
            <v>8.2344213649851632</v>
          </cell>
          <cell r="Z89">
            <v>2.1513353115727001</v>
          </cell>
          <cell r="AD89">
            <v>0</v>
          </cell>
          <cell r="AE89">
            <v>81</v>
          </cell>
          <cell r="AF89">
            <v>57.2</v>
          </cell>
          <cell r="AG89">
            <v>87</v>
          </cell>
          <cell r="AH89">
            <v>89</v>
          </cell>
          <cell r="AI89" t="str">
            <v>Паша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 t="str">
            <v>кг</v>
          </cell>
          <cell r="C90">
            <v>77.738</v>
          </cell>
          <cell r="D90">
            <v>249.50299999999999</v>
          </cell>
          <cell r="E90">
            <v>125.589</v>
          </cell>
          <cell r="F90">
            <v>194.434</v>
          </cell>
          <cell r="G90" t="str">
            <v>н</v>
          </cell>
          <cell r="H90">
            <v>1</v>
          </cell>
          <cell r="I90" t="e">
            <v>#N/A</v>
          </cell>
          <cell r="J90">
            <v>136.55500000000001</v>
          </cell>
          <cell r="K90">
            <v>-10.966000000000008</v>
          </cell>
          <cell r="L90">
            <v>60</v>
          </cell>
          <cell r="M90">
            <v>50</v>
          </cell>
          <cell r="N90">
            <v>30</v>
          </cell>
          <cell r="O90">
            <v>0</v>
          </cell>
          <cell r="P90">
            <v>0</v>
          </cell>
          <cell r="W90">
            <v>25.117799999999999</v>
          </cell>
          <cell r="Y90">
            <v>13.314621503475623</v>
          </cell>
          <cell r="Z90">
            <v>7.7408849501150581</v>
          </cell>
          <cell r="AD90">
            <v>0</v>
          </cell>
          <cell r="AE90">
            <v>31.281799999999997</v>
          </cell>
          <cell r="AF90">
            <v>33.193200000000004</v>
          </cell>
          <cell r="AG90">
            <v>45.228200000000001</v>
          </cell>
          <cell r="AH90">
            <v>18.791</v>
          </cell>
          <cell r="AI90" t="str">
            <v>увел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 t="str">
            <v>кг</v>
          </cell>
          <cell r="C91">
            <v>80.308999999999997</v>
          </cell>
          <cell r="D91">
            <v>4.3</v>
          </cell>
          <cell r="E91">
            <v>35.887</v>
          </cell>
          <cell r="F91">
            <v>47.322000000000003</v>
          </cell>
          <cell r="G91">
            <v>0</v>
          </cell>
          <cell r="H91">
            <v>1</v>
          </cell>
          <cell r="I91" t="e">
            <v>#N/A</v>
          </cell>
          <cell r="J91">
            <v>49.503999999999998</v>
          </cell>
          <cell r="K91">
            <v>-13.616999999999997</v>
          </cell>
          <cell r="L91">
            <v>0</v>
          </cell>
          <cell r="M91">
            <v>20</v>
          </cell>
          <cell r="N91">
            <v>20</v>
          </cell>
          <cell r="O91">
            <v>0</v>
          </cell>
          <cell r="P91">
            <v>0</v>
          </cell>
          <cell r="W91">
            <v>7.1774000000000004</v>
          </cell>
          <cell r="Y91">
            <v>12.166244043804163</v>
          </cell>
          <cell r="Z91">
            <v>6.5931953074929641</v>
          </cell>
          <cell r="AD91">
            <v>0</v>
          </cell>
          <cell r="AE91">
            <v>0</v>
          </cell>
          <cell r="AF91">
            <v>0</v>
          </cell>
          <cell r="AG91">
            <v>6.9171999999999993</v>
          </cell>
          <cell r="AH91">
            <v>1.45</v>
          </cell>
          <cell r="AI91" t="str">
            <v>увел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 t="str">
            <v>шт</v>
          </cell>
          <cell r="C92">
            <v>54</v>
          </cell>
          <cell r="D92">
            <v>216</v>
          </cell>
          <cell r="E92">
            <v>208</v>
          </cell>
          <cell r="F92">
            <v>57</v>
          </cell>
          <cell r="G92">
            <v>0</v>
          </cell>
          <cell r="H92">
            <v>0.4</v>
          </cell>
          <cell r="I92" t="e">
            <v>#N/A</v>
          </cell>
          <cell r="J92">
            <v>250</v>
          </cell>
          <cell r="K92">
            <v>-42</v>
          </cell>
          <cell r="L92">
            <v>40</v>
          </cell>
          <cell r="M92">
            <v>0</v>
          </cell>
          <cell r="N92">
            <v>50</v>
          </cell>
          <cell r="O92">
            <v>0</v>
          </cell>
          <cell r="P92">
            <v>70</v>
          </cell>
          <cell r="W92">
            <v>41.6</v>
          </cell>
          <cell r="X92">
            <v>140</v>
          </cell>
          <cell r="Y92">
            <v>8.5817307692307683</v>
          </cell>
          <cell r="Z92">
            <v>1.3701923076923077</v>
          </cell>
          <cell r="AD92">
            <v>0</v>
          </cell>
          <cell r="AE92">
            <v>44.6</v>
          </cell>
          <cell r="AF92">
            <v>28.6</v>
          </cell>
          <cell r="AG92">
            <v>42.2</v>
          </cell>
          <cell r="AH92">
            <v>61</v>
          </cell>
          <cell r="AI92" t="str">
            <v>увел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 t="str">
            <v>кг</v>
          </cell>
          <cell r="C93">
            <v>140.82300000000001</v>
          </cell>
          <cell r="D93">
            <v>168.99199999999999</v>
          </cell>
          <cell r="E93">
            <v>99.853999999999999</v>
          </cell>
          <cell r="F93">
            <v>202.77699999999999</v>
          </cell>
          <cell r="G93">
            <v>0</v>
          </cell>
          <cell r="H93">
            <v>1</v>
          </cell>
          <cell r="I93" t="e">
            <v>#N/A</v>
          </cell>
          <cell r="J93">
            <v>106.33</v>
          </cell>
          <cell r="K93">
            <v>-6.4759999999999991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W93">
            <v>19.970800000000001</v>
          </cell>
          <cell r="Y93">
            <v>10.153674364572275</v>
          </cell>
          <cell r="Z93">
            <v>10.153674364572275</v>
          </cell>
          <cell r="AD93">
            <v>0</v>
          </cell>
          <cell r="AE93">
            <v>20.273800000000001</v>
          </cell>
          <cell r="AF93">
            <v>22.121000000000002</v>
          </cell>
          <cell r="AG93">
            <v>30.314800000000002</v>
          </cell>
          <cell r="AH93">
            <v>10.131</v>
          </cell>
          <cell r="AI93" t="str">
            <v>увел</v>
          </cell>
        </row>
        <row r="94">
          <cell r="A94" t="str">
            <v xml:space="preserve"> 438  Колбаса Филедворская 0,4 кг. ТМ Стародворье  ПОКОМ</v>
          </cell>
          <cell r="B94" t="str">
            <v>шт</v>
          </cell>
          <cell r="C94">
            <v>77</v>
          </cell>
          <cell r="D94">
            <v>3</v>
          </cell>
          <cell r="E94">
            <v>19</v>
          </cell>
          <cell r="F94">
            <v>34</v>
          </cell>
          <cell r="G94" t="str">
            <v>н</v>
          </cell>
          <cell r="H94">
            <v>0.4</v>
          </cell>
          <cell r="I94" t="e">
            <v>#N/A</v>
          </cell>
          <cell r="J94">
            <v>47</v>
          </cell>
          <cell r="K94">
            <v>-28</v>
          </cell>
          <cell r="L94">
            <v>10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W94">
            <v>3.8</v>
          </cell>
          <cell r="Y94">
            <v>11.578947368421053</v>
          </cell>
          <cell r="Z94">
            <v>8.9473684210526319</v>
          </cell>
          <cell r="AD94">
            <v>0</v>
          </cell>
          <cell r="AE94">
            <v>8</v>
          </cell>
          <cell r="AF94">
            <v>5.6</v>
          </cell>
          <cell r="AG94">
            <v>12.6</v>
          </cell>
          <cell r="AH94">
            <v>0</v>
          </cell>
          <cell r="AI94" t="str">
            <v>увел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B95" t="str">
            <v>шт</v>
          </cell>
          <cell r="C95">
            <v>90</v>
          </cell>
          <cell r="D95">
            <v>95</v>
          </cell>
          <cell r="E95">
            <v>70</v>
          </cell>
          <cell r="F95">
            <v>104</v>
          </cell>
          <cell r="G95">
            <v>0</v>
          </cell>
          <cell r="H95">
            <v>0.2</v>
          </cell>
          <cell r="I95" t="e">
            <v>#N/A</v>
          </cell>
          <cell r="J95">
            <v>196</v>
          </cell>
          <cell r="K95">
            <v>-126</v>
          </cell>
          <cell r="L95">
            <v>30</v>
          </cell>
          <cell r="M95">
            <v>0</v>
          </cell>
          <cell r="N95">
            <v>20</v>
          </cell>
          <cell r="O95">
            <v>0</v>
          </cell>
          <cell r="P95">
            <v>30</v>
          </cell>
          <cell r="W95">
            <v>14</v>
          </cell>
          <cell r="X95">
            <v>20</v>
          </cell>
          <cell r="Y95">
            <v>14.571428571428571</v>
          </cell>
          <cell r="Z95">
            <v>7.4285714285714288</v>
          </cell>
          <cell r="AD95">
            <v>0</v>
          </cell>
          <cell r="AE95">
            <v>15.6</v>
          </cell>
          <cell r="AF95">
            <v>20</v>
          </cell>
          <cell r="AG95">
            <v>24.6</v>
          </cell>
          <cell r="AH95">
            <v>24</v>
          </cell>
          <cell r="AI95" t="str">
            <v>склад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B96" t="str">
            <v>шт</v>
          </cell>
          <cell r="C96">
            <v>56</v>
          </cell>
          <cell r="D96">
            <v>81</v>
          </cell>
          <cell r="E96">
            <v>85</v>
          </cell>
          <cell r="F96">
            <v>48</v>
          </cell>
          <cell r="G96">
            <v>0</v>
          </cell>
          <cell r="H96">
            <v>0.2</v>
          </cell>
          <cell r="I96" t="e">
            <v>#N/A</v>
          </cell>
          <cell r="J96">
            <v>123</v>
          </cell>
          <cell r="K96">
            <v>-38</v>
          </cell>
          <cell r="L96">
            <v>30</v>
          </cell>
          <cell r="M96">
            <v>40</v>
          </cell>
          <cell r="N96">
            <v>30</v>
          </cell>
          <cell r="O96">
            <v>0</v>
          </cell>
          <cell r="P96">
            <v>0</v>
          </cell>
          <cell r="W96">
            <v>17</v>
          </cell>
          <cell r="Y96">
            <v>8.7058823529411757</v>
          </cell>
          <cell r="Z96">
            <v>2.8235294117647061</v>
          </cell>
          <cell r="AD96">
            <v>0</v>
          </cell>
          <cell r="AE96">
            <v>10.8</v>
          </cell>
          <cell r="AF96">
            <v>16.2</v>
          </cell>
          <cell r="AG96">
            <v>18.399999999999999</v>
          </cell>
          <cell r="AH96">
            <v>19</v>
          </cell>
          <cell r="AI96" t="str">
            <v>увел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B97" t="str">
            <v>шт</v>
          </cell>
          <cell r="C97">
            <v>177</v>
          </cell>
          <cell r="D97">
            <v>147</v>
          </cell>
          <cell r="E97">
            <v>215</v>
          </cell>
          <cell r="F97">
            <v>106</v>
          </cell>
          <cell r="G97">
            <v>0</v>
          </cell>
          <cell r="H97">
            <v>0.2</v>
          </cell>
          <cell r="I97" t="e">
            <v>#N/A</v>
          </cell>
          <cell r="J97">
            <v>278</v>
          </cell>
          <cell r="K97">
            <v>-63</v>
          </cell>
          <cell r="L97">
            <v>60</v>
          </cell>
          <cell r="M97">
            <v>140</v>
          </cell>
          <cell r="N97">
            <v>100</v>
          </cell>
          <cell r="O97">
            <v>0</v>
          </cell>
          <cell r="P97">
            <v>0</v>
          </cell>
          <cell r="W97">
            <v>43</v>
          </cell>
          <cell r="X97">
            <v>40</v>
          </cell>
          <cell r="Y97">
            <v>10.372093023255815</v>
          </cell>
          <cell r="Z97">
            <v>2.4651162790697674</v>
          </cell>
          <cell r="AD97">
            <v>0</v>
          </cell>
          <cell r="AE97">
            <v>52.8</v>
          </cell>
          <cell r="AF97">
            <v>43.2</v>
          </cell>
          <cell r="AG97">
            <v>44.8</v>
          </cell>
          <cell r="AH97">
            <v>41</v>
          </cell>
          <cell r="AI97" t="str">
            <v>увел</v>
          </cell>
        </row>
        <row r="98">
          <cell r="A98" t="str">
            <v xml:space="preserve"> 448  Сосиски Сливушки по-венски ТМ Вязанка. 0,3 кг ПОКОМ</v>
          </cell>
          <cell r="B98" t="str">
            <v>шт</v>
          </cell>
          <cell r="C98">
            <v>179</v>
          </cell>
          <cell r="D98">
            <v>146</v>
          </cell>
          <cell r="E98">
            <v>224</v>
          </cell>
          <cell r="F98">
            <v>97</v>
          </cell>
          <cell r="G98">
            <v>0</v>
          </cell>
          <cell r="H98">
            <v>0.3</v>
          </cell>
          <cell r="I98" t="e">
            <v>#N/A</v>
          </cell>
          <cell r="J98">
            <v>301</v>
          </cell>
          <cell r="K98">
            <v>-77</v>
          </cell>
          <cell r="L98">
            <v>70</v>
          </cell>
          <cell r="M98">
            <v>80</v>
          </cell>
          <cell r="N98">
            <v>80</v>
          </cell>
          <cell r="O98">
            <v>0</v>
          </cell>
          <cell r="P98">
            <v>0</v>
          </cell>
          <cell r="W98">
            <v>44.8</v>
          </cell>
          <cell r="X98">
            <v>80</v>
          </cell>
          <cell r="Y98">
            <v>9.0848214285714288</v>
          </cell>
          <cell r="Z98">
            <v>2.1651785714285716</v>
          </cell>
          <cell r="AD98">
            <v>0</v>
          </cell>
          <cell r="AE98">
            <v>35.6</v>
          </cell>
          <cell r="AF98">
            <v>46.4</v>
          </cell>
          <cell r="AG98">
            <v>45.8</v>
          </cell>
          <cell r="AH98">
            <v>58</v>
          </cell>
          <cell r="AI98" t="str">
            <v>???</v>
          </cell>
        </row>
        <row r="99">
          <cell r="A99" t="str">
            <v xml:space="preserve"> 449  Колбаса Дугушка Стародворская ВЕС ТС Дугушка ПОКОМ</v>
          </cell>
          <cell r="B99" t="str">
            <v>кг</v>
          </cell>
          <cell r="C99">
            <v>231.02500000000001</v>
          </cell>
          <cell r="D99">
            <v>287.17899999999997</v>
          </cell>
          <cell r="E99">
            <v>370.25599999999997</v>
          </cell>
          <cell r="F99">
            <v>140.315</v>
          </cell>
          <cell r="G99" t="str">
            <v>рот</v>
          </cell>
          <cell r="H99">
            <v>1</v>
          </cell>
          <cell r="I99" t="e">
            <v>#N/A</v>
          </cell>
          <cell r="J99">
            <v>380.71600000000001</v>
          </cell>
          <cell r="K99">
            <v>-10.460000000000036</v>
          </cell>
          <cell r="L99">
            <v>100</v>
          </cell>
          <cell r="M99">
            <v>100</v>
          </cell>
          <cell r="N99">
            <v>100</v>
          </cell>
          <cell r="O99">
            <v>0</v>
          </cell>
          <cell r="P99">
            <v>150</v>
          </cell>
          <cell r="W99">
            <v>74.051199999999994</v>
          </cell>
          <cell r="X99">
            <v>80</v>
          </cell>
          <cell r="Y99">
            <v>9.052047772352104</v>
          </cell>
          <cell r="Z99">
            <v>1.8948376258588653</v>
          </cell>
          <cell r="AD99">
            <v>0</v>
          </cell>
          <cell r="AE99">
            <v>64.640200000000007</v>
          </cell>
          <cell r="AF99">
            <v>64.733800000000002</v>
          </cell>
          <cell r="AG99">
            <v>71.050600000000003</v>
          </cell>
          <cell r="AH99">
            <v>69.619</v>
          </cell>
          <cell r="AI99" t="e">
            <v>#N/A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B100" t="str">
            <v>кг</v>
          </cell>
          <cell r="C100">
            <v>2402.5189999999998</v>
          </cell>
          <cell r="D100">
            <v>3219.6329999999998</v>
          </cell>
          <cell r="E100">
            <v>3275.5540000000001</v>
          </cell>
          <cell r="F100">
            <v>2215.8789999999999</v>
          </cell>
          <cell r="G100">
            <v>0</v>
          </cell>
          <cell r="H100">
            <v>1</v>
          </cell>
          <cell r="I100" t="e">
            <v>#N/A</v>
          </cell>
          <cell r="J100">
            <v>3413.73</v>
          </cell>
          <cell r="K100">
            <v>-138.17599999999993</v>
          </cell>
          <cell r="L100">
            <v>1100</v>
          </cell>
          <cell r="M100">
            <v>300</v>
          </cell>
          <cell r="N100">
            <v>600</v>
          </cell>
          <cell r="O100">
            <v>1000</v>
          </cell>
          <cell r="P100">
            <v>500</v>
          </cell>
          <cell r="W100">
            <v>655.11080000000004</v>
          </cell>
          <cell r="X100">
            <v>300</v>
          </cell>
          <cell r="Y100">
            <v>9.182994693416747</v>
          </cell>
          <cell r="Z100">
            <v>3.3824491979066744</v>
          </cell>
          <cell r="AD100">
            <v>0</v>
          </cell>
          <cell r="AE100">
            <v>755.02600000000007</v>
          </cell>
          <cell r="AF100">
            <v>717.88559999999995</v>
          </cell>
          <cell r="AG100">
            <v>765.43059999999991</v>
          </cell>
          <cell r="AH100">
            <v>716.745</v>
          </cell>
          <cell r="AI100" t="str">
            <v>оконч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 t="str">
            <v>кг</v>
          </cell>
          <cell r="C101">
            <v>6535.741</v>
          </cell>
          <cell r="D101">
            <v>3832.2040000000002</v>
          </cell>
          <cell r="E101">
            <v>6501.7960000000003</v>
          </cell>
          <cell r="F101">
            <v>3735.596</v>
          </cell>
          <cell r="G101">
            <v>0</v>
          </cell>
          <cell r="H101">
            <v>1</v>
          </cell>
          <cell r="I101" t="e">
            <v>#N/A</v>
          </cell>
          <cell r="J101">
            <v>6658.1379999999999</v>
          </cell>
          <cell r="K101">
            <v>-156.34199999999964</v>
          </cell>
          <cell r="L101">
            <v>1600</v>
          </cell>
          <cell r="M101">
            <v>1450</v>
          </cell>
          <cell r="N101">
            <v>1000</v>
          </cell>
          <cell r="O101">
            <v>1900</v>
          </cell>
          <cell r="P101">
            <v>2100</v>
          </cell>
          <cell r="W101">
            <v>1300.3592000000001</v>
          </cell>
          <cell r="X101">
            <v>300</v>
          </cell>
          <cell r="Y101">
            <v>9.2940442917618444</v>
          </cell>
          <cell r="Z101">
            <v>2.8727416240066588</v>
          </cell>
          <cell r="AD101">
            <v>0</v>
          </cell>
          <cell r="AE101">
            <v>1157.3456000000001</v>
          </cell>
          <cell r="AF101">
            <v>1155.0260000000001</v>
          </cell>
          <cell r="AG101">
            <v>1387.8288</v>
          </cell>
          <cell r="AH101">
            <v>1431.646</v>
          </cell>
          <cell r="AI101" t="str">
            <v>нояаб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 t="str">
            <v>кг</v>
          </cell>
          <cell r="C102">
            <v>3847.54</v>
          </cell>
          <cell r="D102">
            <v>3233.5410000000002</v>
          </cell>
          <cell r="E102">
            <v>3763</v>
          </cell>
          <cell r="F102">
            <v>2490</v>
          </cell>
          <cell r="G102">
            <v>0</v>
          </cell>
          <cell r="H102">
            <v>1</v>
          </cell>
          <cell r="I102" t="e">
            <v>#N/A</v>
          </cell>
          <cell r="J102">
            <v>3013.0030000000002</v>
          </cell>
          <cell r="K102">
            <v>749.99699999999984</v>
          </cell>
          <cell r="L102">
            <v>1200</v>
          </cell>
          <cell r="M102">
            <v>300</v>
          </cell>
          <cell r="N102">
            <v>1200</v>
          </cell>
          <cell r="O102">
            <v>1000</v>
          </cell>
          <cell r="P102">
            <v>600</v>
          </cell>
          <cell r="W102">
            <v>752.6</v>
          </cell>
          <cell r="X102">
            <v>200</v>
          </cell>
          <cell r="Y102">
            <v>9.2878022854105762</v>
          </cell>
          <cell r="Z102">
            <v>3.3085304278501195</v>
          </cell>
          <cell r="AD102">
            <v>0</v>
          </cell>
          <cell r="AE102">
            <v>979.6</v>
          </cell>
          <cell r="AF102">
            <v>898.4</v>
          </cell>
          <cell r="AG102">
            <v>861.2</v>
          </cell>
          <cell r="AH102">
            <v>652.298</v>
          </cell>
          <cell r="AI102" t="str">
            <v>оконч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 t="str">
            <v>кг</v>
          </cell>
          <cell r="C103">
            <v>15.22</v>
          </cell>
          <cell r="E103">
            <v>3.9420000000000002</v>
          </cell>
          <cell r="F103">
            <v>11.278</v>
          </cell>
          <cell r="G103">
            <v>0</v>
          </cell>
          <cell r="H103">
            <v>1</v>
          </cell>
          <cell r="I103" t="e">
            <v>#N/A</v>
          </cell>
          <cell r="J103">
            <v>22.35</v>
          </cell>
          <cell r="K103">
            <v>-18.408000000000001</v>
          </cell>
          <cell r="L103">
            <v>0</v>
          </cell>
          <cell r="M103">
            <v>10</v>
          </cell>
          <cell r="N103">
            <v>0</v>
          </cell>
          <cell r="O103">
            <v>0</v>
          </cell>
          <cell r="P103">
            <v>0</v>
          </cell>
          <cell r="W103">
            <v>0.78839999999999999</v>
          </cell>
          <cell r="X103">
            <v>10</v>
          </cell>
          <cell r="Y103">
            <v>39.672754946727551</v>
          </cell>
          <cell r="Z103">
            <v>14.30492135971588</v>
          </cell>
          <cell r="AD103">
            <v>0</v>
          </cell>
          <cell r="AE103">
            <v>2.1472000000000002</v>
          </cell>
          <cell r="AF103">
            <v>0</v>
          </cell>
          <cell r="AG103">
            <v>0</v>
          </cell>
          <cell r="AH103">
            <v>0</v>
          </cell>
          <cell r="AI103" t="str">
            <v>увел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B104" t="str">
            <v>кг</v>
          </cell>
          <cell r="C104">
            <v>32.957000000000001</v>
          </cell>
          <cell r="D104">
            <v>34.091000000000001</v>
          </cell>
          <cell r="E104">
            <v>0</v>
          </cell>
          <cell r="G104">
            <v>0</v>
          </cell>
          <cell r="H104">
            <v>1</v>
          </cell>
          <cell r="I104" t="e">
            <v>#N/A</v>
          </cell>
          <cell r="J104">
            <v>11.7</v>
          </cell>
          <cell r="K104">
            <v>-11.7</v>
          </cell>
          <cell r="L104">
            <v>0</v>
          </cell>
          <cell r="M104">
            <v>10</v>
          </cell>
          <cell r="N104">
            <v>0</v>
          </cell>
          <cell r="O104">
            <v>0</v>
          </cell>
          <cell r="P104">
            <v>0</v>
          </cell>
          <cell r="W104">
            <v>0</v>
          </cell>
          <cell r="X104">
            <v>10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2.6808000000000001</v>
          </cell>
          <cell r="AF104">
            <v>8.8284000000000002</v>
          </cell>
          <cell r="AG104">
            <v>0</v>
          </cell>
          <cell r="AH104">
            <v>0</v>
          </cell>
          <cell r="AI104" t="str">
            <v>увел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B105" t="str">
            <v>кг</v>
          </cell>
          <cell r="C105">
            <v>140.71100000000001</v>
          </cell>
          <cell r="D105">
            <v>172.33699999999999</v>
          </cell>
          <cell r="E105">
            <v>152.83099999999999</v>
          </cell>
          <cell r="F105">
            <v>156.18600000000001</v>
          </cell>
          <cell r="G105" t="str">
            <v>г</v>
          </cell>
          <cell r="H105">
            <v>1</v>
          </cell>
          <cell r="I105" t="e">
            <v>#N/A</v>
          </cell>
          <cell r="J105">
            <v>156.53</v>
          </cell>
          <cell r="K105">
            <v>-3.6990000000000123</v>
          </cell>
          <cell r="L105">
            <v>70</v>
          </cell>
          <cell r="M105">
            <v>0</v>
          </cell>
          <cell r="N105">
            <v>0</v>
          </cell>
          <cell r="O105">
            <v>0</v>
          </cell>
          <cell r="P105">
            <v>50</v>
          </cell>
          <cell r="W105">
            <v>30.566199999999998</v>
          </cell>
          <cell r="Y105">
            <v>9.0356668476945146</v>
          </cell>
          <cell r="Z105">
            <v>5.1097617629931102</v>
          </cell>
          <cell r="AD105">
            <v>0</v>
          </cell>
          <cell r="AE105">
            <v>34.7256</v>
          </cell>
          <cell r="AF105">
            <v>39.308999999999997</v>
          </cell>
          <cell r="AG105">
            <v>43.388600000000004</v>
          </cell>
          <cell r="AH105">
            <v>22.646999999999998</v>
          </cell>
          <cell r="AI105" t="str">
            <v>зв70</v>
          </cell>
        </row>
        <row r="106">
          <cell r="A106" t="str">
            <v xml:space="preserve"> 467  Колбаса Филейная 0,5кг ТМ Особый рецепт  ПОКОМ</v>
          </cell>
          <cell r="B106" t="str">
            <v>шт</v>
          </cell>
          <cell r="C106">
            <v>95</v>
          </cell>
          <cell r="D106">
            <v>184</v>
          </cell>
          <cell r="E106">
            <v>204</v>
          </cell>
          <cell r="F106">
            <v>73</v>
          </cell>
          <cell r="G106">
            <v>0</v>
          </cell>
          <cell r="H106">
            <v>0.5</v>
          </cell>
          <cell r="I106" t="e">
            <v>#N/A</v>
          </cell>
          <cell r="J106">
            <v>246</v>
          </cell>
          <cell r="K106">
            <v>-42</v>
          </cell>
          <cell r="L106">
            <v>30</v>
          </cell>
          <cell r="M106">
            <v>30</v>
          </cell>
          <cell r="N106">
            <v>30</v>
          </cell>
          <cell r="O106">
            <v>0</v>
          </cell>
          <cell r="P106">
            <v>100</v>
          </cell>
          <cell r="W106">
            <v>40.799999999999997</v>
          </cell>
          <cell r="X106">
            <v>100</v>
          </cell>
          <cell r="Y106">
            <v>8.897058823529413</v>
          </cell>
          <cell r="Z106">
            <v>1.7892156862745099</v>
          </cell>
          <cell r="AD106">
            <v>0</v>
          </cell>
          <cell r="AE106">
            <v>35.200000000000003</v>
          </cell>
          <cell r="AF106">
            <v>30.4</v>
          </cell>
          <cell r="AG106">
            <v>36.6</v>
          </cell>
          <cell r="AH106">
            <v>48</v>
          </cell>
          <cell r="AI106" t="e">
            <v>#N/A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B107" t="str">
            <v>шт</v>
          </cell>
          <cell r="C107">
            <v>132</v>
          </cell>
          <cell r="D107">
            <v>34</v>
          </cell>
          <cell r="E107">
            <v>82</v>
          </cell>
          <cell r="F107">
            <v>80</v>
          </cell>
          <cell r="G107">
            <v>0</v>
          </cell>
          <cell r="H107">
            <v>0.4</v>
          </cell>
          <cell r="I107" t="e">
            <v>#N/A</v>
          </cell>
          <cell r="J107">
            <v>92</v>
          </cell>
          <cell r="K107">
            <v>-10</v>
          </cell>
          <cell r="L107">
            <v>30</v>
          </cell>
          <cell r="M107">
            <v>0</v>
          </cell>
          <cell r="N107">
            <v>20</v>
          </cell>
          <cell r="O107">
            <v>0</v>
          </cell>
          <cell r="P107">
            <v>0</v>
          </cell>
          <cell r="W107">
            <v>16.399999999999999</v>
          </cell>
          <cell r="X107">
            <v>20</v>
          </cell>
          <cell r="Y107">
            <v>9.1463414634146343</v>
          </cell>
          <cell r="Z107">
            <v>4.8780487804878057</v>
          </cell>
          <cell r="AD107">
            <v>0</v>
          </cell>
          <cell r="AE107">
            <v>30</v>
          </cell>
          <cell r="AF107">
            <v>29.6</v>
          </cell>
          <cell r="AG107">
            <v>25</v>
          </cell>
          <cell r="AH107">
            <v>11</v>
          </cell>
          <cell r="AI107" t="str">
            <v>увел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B108" t="str">
            <v>шт</v>
          </cell>
          <cell r="C108">
            <v>81</v>
          </cell>
          <cell r="D108">
            <v>72</v>
          </cell>
          <cell r="E108">
            <v>41</v>
          </cell>
          <cell r="F108">
            <v>93</v>
          </cell>
          <cell r="G108">
            <v>0</v>
          </cell>
          <cell r="H108">
            <v>0.4</v>
          </cell>
          <cell r="I108" t="e">
            <v>#N/A</v>
          </cell>
          <cell r="J108">
            <v>66</v>
          </cell>
          <cell r="K108">
            <v>-25</v>
          </cell>
          <cell r="L108">
            <v>20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W108">
            <v>8.1999999999999993</v>
          </cell>
          <cell r="Y108">
            <v>13.780487804878049</v>
          </cell>
          <cell r="Z108">
            <v>11.341463414634147</v>
          </cell>
          <cell r="AD108">
            <v>0</v>
          </cell>
          <cell r="AE108">
            <v>26</v>
          </cell>
          <cell r="AF108">
            <v>20</v>
          </cell>
          <cell r="AG108">
            <v>19.2</v>
          </cell>
          <cell r="AH108">
            <v>6</v>
          </cell>
          <cell r="AI108" t="str">
            <v>увел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B109" t="str">
            <v>шт</v>
          </cell>
          <cell r="C109">
            <v>109</v>
          </cell>
          <cell r="D109">
            <v>75</v>
          </cell>
          <cell r="E109">
            <v>81</v>
          </cell>
          <cell r="F109">
            <v>101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111</v>
          </cell>
          <cell r="K109">
            <v>-30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W109">
            <v>16.2</v>
          </cell>
          <cell r="X109">
            <v>40</v>
          </cell>
          <cell r="Y109">
            <v>8.7037037037037042</v>
          </cell>
          <cell r="Z109">
            <v>6.2345679012345681</v>
          </cell>
          <cell r="AD109">
            <v>0</v>
          </cell>
          <cell r="AE109">
            <v>19.8</v>
          </cell>
          <cell r="AF109">
            <v>24.8</v>
          </cell>
          <cell r="AG109">
            <v>22.8</v>
          </cell>
          <cell r="AH109">
            <v>19</v>
          </cell>
          <cell r="AI109" t="str">
            <v>увел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B110" t="str">
            <v>шт</v>
          </cell>
          <cell r="C110">
            <v>106</v>
          </cell>
          <cell r="D110">
            <v>190</v>
          </cell>
          <cell r="E110">
            <v>151</v>
          </cell>
          <cell r="F110">
            <v>137</v>
          </cell>
          <cell r="G110" t="str">
            <v>н</v>
          </cell>
          <cell r="H110">
            <v>0.3</v>
          </cell>
          <cell r="I110" t="e">
            <v>#N/A</v>
          </cell>
          <cell r="J110">
            <v>176</v>
          </cell>
          <cell r="K110">
            <v>-25</v>
          </cell>
          <cell r="L110">
            <v>20</v>
          </cell>
          <cell r="M110">
            <v>30</v>
          </cell>
          <cell r="N110">
            <v>0</v>
          </cell>
          <cell r="O110">
            <v>0</v>
          </cell>
          <cell r="P110">
            <v>0</v>
          </cell>
          <cell r="W110">
            <v>30.2</v>
          </cell>
          <cell r="X110">
            <v>80</v>
          </cell>
          <cell r="Y110">
            <v>8.8410596026490076</v>
          </cell>
          <cell r="Z110">
            <v>4.5364238410596025</v>
          </cell>
          <cell r="AD110">
            <v>0</v>
          </cell>
          <cell r="AE110">
            <v>44.4</v>
          </cell>
          <cell r="AF110">
            <v>35</v>
          </cell>
          <cell r="AG110">
            <v>41</v>
          </cell>
          <cell r="AH110">
            <v>26</v>
          </cell>
          <cell r="AI110" t="e">
            <v>#N/A</v>
          </cell>
        </row>
        <row r="111">
          <cell r="A111" t="str">
            <v xml:space="preserve"> 492  Колбаса Салями Филейская 0,3кг ТМ Вязанка  ПОКОМ</v>
          </cell>
          <cell r="B111" t="str">
            <v>шт</v>
          </cell>
          <cell r="C111">
            <v>109</v>
          </cell>
          <cell r="D111">
            <v>145</v>
          </cell>
          <cell r="E111">
            <v>156</v>
          </cell>
          <cell r="F111">
            <v>97</v>
          </cell>
          <cell r="G111" t="str">
            <v>н</v>
          </cell>
          <cell r="H111">
            <v>0.3</v>
          </cell>
          <cell r="I111" t="e">
            <v>#N/A</v>
          </cell>
          <cell r="J111">
            <v>172</v>
          </cell>
          <cell r="K111">
            <v>-16</v>
          </cell>
          <cell r="L111">
            <v>50</v>
          </cell>
          <cell r="M111">
            <v>0</v>
          </cell>
          <cell r="N111">
            <v>0</v>
          </cell>
          <cell r="O111">
            <v>0</v>
          </cell>
          <cell r="P111">
            <v>50</v>
          </cell>
          <cell r="W111">
            <v>31.2</v>
          </cell>
          <cell r="X111">
            <v>80</v>
          </cell>
          <cell r="Y111">
            <v>8.8782051282051277</v>
          </cell>
          <cell r="Z111">
            <v>3.108974358974359</v>
          </cell>
          <cell r="AD111">
            <v>0</v>
          </cell>
          <cell r="AE111">
            <v>39.200000000000003</v>
          </cell>
          <cell r="AF111">
            <v>32.200000000000003</v>
          </cell>
          <cell r="AG111">
            <v>36.200000000000003</v>
          </cell>
          <cell r="AH111">
            <v>31</v>
          </cell>
          <cell r="AI111" t="e">
            <v>#N/A</v>
          </cell>
        </row>
        <row r="112">
          <cell r="A112" t="str">
            <v xml:space="preserve"> 493  Колбаса Салями Филейская ТМ Вязанка ВЕС  ПОКОМ</v>
          </cell>
          <cell r="B112" t="str">
            <v>кг</v>
          </cell>
          <cell r="C112">
            <v>32.356000000000002</v>
          </cell>
          <cell r="D112">
            <v>8.907</v>
          </cell>
          <cell r="E112">
            <v>2.145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13.503</v>
          </cell>
          <cell r="K112">
            <v>-11.358000000000001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10</v>
          </cell>
          <cell r="W112">
            <v>0.42899999999999999</v>
          </cell>
          <cell r="X112">
            <v>10</v>
          </cell>
          <cell r="Y112">
            <v>46.620046620046622</v>
          </cell>
          <cell r="Z112">
            <v>0</v>
          </cell>
          <cell r="AD112">
            <v>0</v>
          </cell>
          <cell r="AE112">
            <v>2.9594</v>
          </cell>
          <cell r="AF112">
            <v>2.2624</v>
          </cell>
          <cell r="AG112">
            <v>1.8861999999999999</v>
          </cell>
          <cell r="AH112">
            <v>0</v>
          </cell>
          <cell r="AI112">
            <v>0</v>
          </cell>
        </row>
        <row r="113">
          <cell r="A113" t="str">
            <v xml:space="preserve"> 494  Колбаса Филейская Рубленая ТМ Вязанка ВЕС  ПОКОМ</v>
          </cell>
          <cell r="B113" t="str">
            <v>кг</v>
          </cell>
          <cell r="C113">
            <v>31.838000000000001</v>
          </cell>
          <cell r="E113">
            <v>1.419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11.302</v>
          </cell>
          <cell r="K113">
            <v>-9.8829999999999991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0.2838</v>
          </cell>
          <cell r="X113">
            <v>10</v>
          </cell>
          <cell r="Y113">
            <v>35.236081747709655</v>
          </cell>
          <cell r="Z113">
            <v>0</v>
          </cell>
          <cell r="AD113">
            <v>0</v>
          </cell>
          <cell r="AE113">
            <v>2.8170000000000002</v>
          </cell>
          <cell r="AF113">
            <v>2.0021999999999998</v>
          </cell>
          <cell r="AG113">
            <v>1.7254</v>
          </cell>
          <cell r="AH113">
            <v>0</v>
          </cell>
          <cell r="AI113">
            <v>0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B114" t="str">
            <v>шт</v>
          </cell>
          <cell r="C114">
            <v>326</v>
          </cell>
          <cell r="D114">
            <v>788</v>
          </cell>
          <cell r="E114">
            <v>727</v>
          </cell>
          <cell r="F114">
            <v>364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781</v>
          </cell>
          <cell r="K114">
            <v>-54</v>
          </cell>
          <cell r="L114">
            <v>150</v>
          </cell>
          <cell r="M114">
            <v>200</v>
          </cell>
          <cell r="N114">
            <v>200</v>
          </cell>
          <cell r="O114">
            <v>0</v>
          </cell>
          <cell r="P114">
            <v>200</v>
          </cell>
          <cell r="W114">
            <v>145.4</v>
          </cell>
          <cell r="X114">
            <v>250</v>
          </cell>
          <cell r="Y114">
            <v>9.38101788170564</v>
          </cell>
          <cell r="Z114">
            <v>2.5034387895460797</v>
          </cell>
          <cell r="AD114">
            <v>0</v>
          </cell>
          <cell r="AE114">
            <v>90.6</v>
          </cell>
          <cell r="AF114">
            <v>120.8</v>
          </cell>
          <cell r="AG114">
            <v>118.6</v>
          </cell>
          <cell r="AH114">
            <v>117</v>
          </cell>
          <cell r="AI114" t="e">
            <v>#N/A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B115" t="str">
            <v>шт</v>
          </cell>
          <cell r="C115">
            <v>306</v>
          </cell>
          <cell r="D115">
            <v>651</v>
          </cell>
          <cell r="E115">
            <v>647</v>
          </cell>
          <cell r="F115">
            <v>279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694</v>
          </cell>
          <cell r="K115">
            <v>-47</v>
          </cell>
          <cell r="L115">
            <v>120</v>
          </cell>
          <cell r="M115">
            <v>200</v>
          </cell>
          <cell r="N115">
            <v>150</v>
          </cell>
          <cell r="O115">
            <v>0</v>
          </cell>
          <cell r="P115">
            <v>250</v>
          </cell>
          <cell r="W115">
            <v>129.4</v>
          </cell>
          <cell r="X115">
            <v>220</v>
          </cell>
          <cell r="Y115">
            <v>9.4204018547140649</v>
          </cell>
          <cell r="Z115">
            <v>2.1561051004636784</v>
          </cell>
          <cell r="AD115">
            <v>0</v>
          </cell>
          <cell r="AE115">
            <v>91.2</v>
          </cell>
          <cell r="AF115">
            <v>109.2</v>
          </cell>
          <cell r="AG115">
            <v>110</v>
          </cell>
          <cell r="AH115">
            <v>103</v>
          </cell>
          <cell r="AI115" t="e">
            <v>#N/A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B116" t="str">
            <v>шт</v>
          </cell>
          <cell r="C116">
            <v>272</v>
          </cell>
          <cell r="D116">
            <v>866</v>
          </cell>
          <cell r="E116">
            <v>789</v>
          </cell>
          <cell r="F116">
            <v>319</v>
          </cell>
          <cell r="G116" t="str">
            <v>нов041,</v>
          </cell>
          <cell r="H116">
            <v>0.3</v>
          </cell>
          <cell r="I116" t="e">
            <v>#N/A</v>
          </cell>
          <cell r="J116">
            <v>897</v>
          </cell>
          <cell r="K116">
            <v>-108</v>
          </cell>
          <cell r="L116">
            <v>280</v>
          </cell>
          <cell r="M116">
            <v>200</v>
          </cell>
          <cell r="N116">
            <v>220</v>
          </cell>
          <cell r="O116">
            <v>0</v>
          </cell>
          <cell r="P116">
            <v>200</v>
          </cell>
          <cell r="W116">
            <v>157.80000000000001</v>
          </cell>
          <cell r="X116">
            <v>250</v>
          </cell>
          <cell r="Y116">
            <v>9.3092522179974644</v>
          </cell>
          <cell r="Z116">
            <v>2.0215462610899873</v>
          </cell>
          <cell r="AD116">
            <v>0</v>
          </cell>
          <cell r="AE116">
            <v>97</v>
          </cell>
          <cell r="AF116">
            <v>137</v>
          </cell>
          <cell r="AG116">
            <v>144.80000000000001</v>
          </cell>
          <cell r="AH116">
            <v>133</v>
          </cell>
          <cell r="AI116" t="e">
            <v>#N/A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B117" t="str">
            <v>шт</v>
          </cell>
          <cell r="C117">
            <v>289</v>
          </cell>
          <cell r="D117">
            <v>739</v>
          </cell>
          <cell r="E117">
            <v>633</v>
          </cell>
          <cell r="F117">
            <v>361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753</v>
          </cell>
          <cell r="K117">
            <v>-120</v>
          </cell>
          <cell r="L117">
            <v>200</v>
          </cell>
          <cell r="M117">
            <v>200</v>
          </cell>
          <cell r="N117">
            <v>150</v>
          </cell>
          <cell r="O117">
            <v>0</v>
          </cell>
          <cell r="P117">
            <v>200</v>
          </cell>
          <cell r="W117">
            <v>126.6</v>
          </cell>
          <cell r="X117">
            <v>200</v>
          </cell>
          <cell r="Y117">
            <v>10.355450236966826</v>
          </cell>
          <cell r="Z117">
            <v>2.8515007898894158</v>
          </cell>
          <cell r="AD117">
            <v>0</v>
          </cell>
          <cell r="AE117">
            <v>93.2</v>
          </cell>
          <cell r="AF117">
            <v>114.2</v>
          </cell>
          <cell r="AG117">
            <v>123.2</v>
          </cell>
          <cell r="AH117">
            <v>98</v>
          </cell>
          <cell r="AI117" t="e">
            <v>#N/A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B118" t="str">
            <v>кг</v>
          </cell>
          <cell r="C118">
            <v>212.786</v>
          </cell>
          <cell r="D118">
            <v>5.9640000000000004</v>
          </cell>
          <cell r="E118">
            <v>105.548</v>
          </cell>
          <cell r="F118">
            <v>107.09699999999999</v>
          </cell>
          <cell r="G118" t="str">
            <v>нов041,</v>
          </cell>
          <cell r="H118">
            <v>1</v>
          </cell>
          <cell r="I118" t="e">
            <v>#N/A</v>
          </cell>
          <cell r="J118">
            <v>118.88500000000001</v>
          </cell>
          <cell r="K118">
            <v>-13.337000000000003</v>
          </cell>
          <cell r="L118">
            <v>0</v>
          </cell>
          <cell r="M118">
            <v>30</v>
          </cell>
          <cell r="N118">
            <v>30</v>
          </cell>
          <cell r="O118">
            <v>0</v>
          </cell>
          <cell r="P118">
            <v>0</v>
          </cell>
          <cell r="W118">
            <v>21.1096</v>
          </cell>
          <cell r="X118">
            <v>50</v>
          </cell>
          <cell r="Y118">
            <v>10.28427824307424</v>
          </cell>
          <cell r="Z118">
            <v>5.0733789365975666</v>
          </cell>
          <cell r="AD118">
            <v>0</v>
          </cell>
          <cell r="AE118">
            <v>41.313400000000001</v>
          </cell>
          <cell r="AF118">
            <v>35.746400000000001</v>
          </cell>
          <cell r="AG118">
            <v>25.462</v>
          </cell>
          <cell r="AH118">
            <v>6.6360000000000001</v>
          </cell>
          <cell r="AI118" t="e">
            <v>#N/A</v>
          </cell>
        </row>
        <row r="119">
          <cell r="A119" t="str">
            <v xml:space="preserve"> 500  Сосиски Сливушки по-венски ВЕС ТМ Вязанка  ПОКОМ</v>
          </cell>
          <cell r="B119" t="str">
            <v>кг</v>
          </cell>
          <cell r="C119">
            <v>36.106999999999999</v>
          </cell>
          <cell r="D119">
            <v>16.370999999999999</v>
          </cell>
          <cell r="E119">
            <v>4.0019999999999998</v>
          </cell>
          <cell r="F119">
            <v>48.475999999999999</v>
          </cell>
          <cell r="G119" t="str">
            <v>нов11,10,</v>
          </cell>
          <cell r="H119">
            <v>1</v>
          </cell>
          <cell r="I119" t="e">
            <v>#N/A</v>
          </cell>
          <cell r="J119">
            <v>8.5020000000000007</v>
          </cell>
          <cell r="K119">
            <v>-4.5000000000000009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0.8004</v>
          </cell>
          <cell r="Y119">
            <v>60.564717641179406</v>
          </cell>
          <cell r="Z119">
            <v>60.564717641179406</v>
          </cell>
          <cell r="AD119">
            <v>0</v>
          </cell>
          <cell r="AE119">
            <v>0.96020000000000005</v>
          </cell>
          <cell r="AF119">
            <v>1.6039999999999999</v>
          </cell>
          <cell r="AG119">
            <v>1.8912</v>
          </cell>
          <cell r="AH119">
            <v>0</v>
          </cell>
          <cell r="AI119" t="str">
            <v>увел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B120" t="str">
            <v>шт</v>
          </cell>
          <cell r="C120">
            <v>757</v>
          </cell>
          <cell r="D120">
            <v>441</v>
          </cell>
          <cell r="E120">
            <v>619</v>
          </cell>
          <cell r="F120">
            <v>410</v>
          </cell>
          <cell r="G120" t="str">
            <v>нов23,10,</v>
          </cell>
          <cell r="H120">
            <v>0.28000000000000003</v>
          </cell>
          <cell r="I120" t="e">
            <v>#N/A</v>
          </cell>
          <cell r="J120">
            <v>853</v>
          </cell>
          <cell r="K120">
            <v>-234</v>
          </cell>
          <cell r="L120">
            <v>200</v>
          </cell>
          <cell r="M120">
            <v>0</v>
          </cell>
          <cell r="N120">
            <v>0</v>
          </cell>
          <cell r="O120">
            <v>0</v>
          </cell>
          <cell r="P120">
            <v>300</v>
          </cell>
          <cell r="W120">
            <v>123.8</v>
          </cell>
          <cell r="X120">
            <v>300</v>
          </cell>
          <cell r="Y120">
            <v>9.7738287560581583</v>
          </cell>
          <cell r="Z120">
            <v>3.3117932148626816</v>
          </cell>
          <cell r="AD120">
            <v>0</v>
          </cell>
          <cell r="AE120">
            <v>30.8</v>
          </cell>
          <cell r="AF120">
            <v>129.4</v>
          </cell>
          <cell r="AG120">
            <v>154.4</v>
          </cell>
          <cell r="AH120">
            <v>167</v>
          </cell>
          <cell r="AI120" t="str">
            <v>увел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B121" t="str">
            <v>шт</v>
          </cell>
          <cell r="C121">
            <v>268</v>
          </cell>
          <cell r="D121">
            <v>6</v>
          </cell>
          <cell r="E121">
            <v>29</v>
          </cell>
          <cell r="F121">
            <v>241</v>
          </cell>
          <cell r="G121" t="str">
            <v>нов 06,11,</v>
          </cell>
          <cell r="H121">
            <v>0.33</v>
          </cell>
          <cell r="I121" t="e">
            <v>#N/A</v>
          </cell>
          <cell r="J121">
            <v>35</v>
          </cell>
          <cell r="K121">
            <v>-6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W121">
            <v>5.8</v>
          </cell>
          <cell r="Y121">
            <v>41.551724137931039</v>
          </cell>
          <cell r="Z121">
            <v>41.551724137931039</v>
          </cell>
          <cell r="AD121">
            <v>0</v>
          </cell>
          <cell r="AE121">
            <v>0</v>
          </cell>
          <cell r="AF121">
            <v>0</v>
          </cell>
          <cell r="AG121">
            <v>7.2</v>
          </cell>
          <cell r="AH121">
            <v>3</v>
          </cell>
          <cell r="AI121" t="str">
            <v>увел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230.07599999999999</v>
          </cell>
          <cell r="D122">
            <v>1145.1310000000001</v>
          </cell>
          <cell r="E122">
            <v>798.74400000000003</v>
          </cell>
          <cell r="F122">
            <v>521.4</v>
          </cell>
          <cell r="G122" t="str">
            <v>ак</v>
          </cell>
          <cell r="H122">
            <v>0</v>
          </cell>
          <cell r="I122" t="e">
            <v>#N/A</v>
          </cell>
          <cell r="J122">
            <v>920.35</v>
          </cell>
          <cell r="K122">
            <v>-121.60599999999999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W122">
            <v>159.74880000000002</v>
          </cell>
          <cell r="Y122">
            <v>3.2638742826237186</v>
          </cell>
          <cell r="Z122">
            <v>3.2638742826237186</v>
          </cell>
          <cell r="AD122">
            <v>0</v>
          </cell>
          <cell r="AE122">
            <v>178.178</v>
          </cell>
          <cell r="AF122">
            <v>151.16300000000001</v>
          </cell>
          <cell r="AG122">
            <v>175.06020000000001</v>
          </cell>
          <cell r="AH122">
            <v>114.389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698</v>
          </cell>
          <cell r="D123">
            <v>38</v>
          </cell>
          <cell r="E123">
            <v>85</v>
          </cell>
          <cell r="F123">
            <v>623</v>
          </cell>
          <cell r="G123" t="str">
            <v>не акц</v>
          </cell>
          <cell r="H123">
            <v>0</v>
          </cell>
          <cell r="I123">
            <v>0</v>
          </cell>
          <cell r="J123">
            <v>115</v>
          </cell>
          <cell r="K123">
            <v>-30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W123">
            <v>17</v>
          </cell>
          <cell r="Y123">
            <v>36.647058823529413</v>
          </cell>
          <cell r="Z123">
            <v>36.647058823529413</v>
          </cell>
          <cell r="AD123">
            <v>0</v>
          </cell>
          <cell r="AE123">
            <v>204</v>
          </cell>
          <cell r="AF123">
            <v>175.2</v>
          </cell>
          <cell r="AG123">
            <v>44</v>
          </cell>
          <cell r="AH123">
            <v>31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80.631</v>
          </cell>
          <cell r="D124">
            <v>326.13400000000001</v>
          </cell>
          <cell r="E124">
            <v>358.79300000000001</v>
          </cell>
          <cell r="F124">
            <v>21.783000000000001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368.95</v>
          </cell>
          <cell r="K124">
            <v>-10.156999999999982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W124">
            <v>71.758600000000001</v>
          </cell>
          <cell r="Y124">
            <v>0.30355943399118712</v>
          </cell>
          <cell r="Z124">
            <v>0.30355943399118712</v>
          </cell>
          <cell r="AD124">
            <v>0</v>
          </cell>
          <cell r="AE124">
            <v>69.039599999999993</v>
          </cell>
          <cell r="AF124">
            <v>63.060400000000001</v>
          </cell>
          <cell r="AG124">
            <v>72.165199999999999</v>
          </cell>
          <cell r="AH124">
            <v>62.561</v>
          </cell>
          <cell r="AI124" t="e">
            <v>#N/A</v>
          </cell>
        </row>
        <row r="125">
          <cell r="A125" t="str">
            <v>БОНУС_Колбаса Сервелат Филедворский, фиброуз, в/у 0,35 кг срез,  ПОКОМ</v>
          </cell>
          <cell r="B125" t="str">
            <v>шт</v>
          </cell>
          <cell r="C125">
            <v>241</v>
          </cell>
          <cell r="D125">
            <v>359</v>
          </cell>
          <cell r="E125">
            <v>321</v>
          </cell>
          <cell r="F125">
            <v>251</v>
          </cell>
          <cell r="G125" t="str">
            <v>ак</v>
          </cell>
          <cell r="H125">
            <v>0</v>
          </cell>
          <cell r="I125">
            <v>0</v>
          </cell>
          <cell r="J125">
            <v>351</v>
          </cell>
          <cell r="K125">
            <v>-30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W125">
            <v>64.2</v>
          </cell>
          <cell r="Y125">
            <v>3.9096573208722738</v>
          </cell>
          <cell r="Z125">
            <v>3.9096573208722738</v>
          </cell>
          <cell r="AD125">
            <v>0</v>
          </cell>
          <cell r="AE125">
            <v>70</v>
          </cell>
          <cell r="AF125">
            <v>50</v>
          </cell>
          <cell r="AG125">
            <v>70</v>
          </cell>
          <cell r="AH125">
            <v>50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14.11.2024 - 20.11.2024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561.72199999999998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5.4550000000000001</v>
          </cell>
          <cell r="F8">
            <v>598.91999999999996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3.9</v>
          </cell>
          <cell r="F9">
            <v>1603.9970000000001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3.9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830</v>
          </cell>
          <cell r="F12">
            <v>3075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520</v>
          </cell>
          <cell r="F14">
            <v>4420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2526</v>
          </cell>
          <cell r="F15">
            <v>5559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18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67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244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</v>
          </cell>
          <cell r="F19">
            <v>380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F20">
            <v>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7</v>
          </cell>
          <cell r="F21">
            <v>1642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</v>
          </cell>
          <cell r="F22">
            <v>756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420</v>
          </cell>
          <cell r="F23">
            <v>580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12</v>
          </cell>
          <cell r="F24">
            <v>878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3</v>
          </cell>
          <cell r="F25">
            <v>825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1.6</v>
          </cell>
          <cell r="F26">
            <v>438.14400000000001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</v>
          </cell>
          <cell r="F27">
            <v>5057.1809999999996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5.15</v>
          </cell>
          <cell r="F28">
            <v>298.13099999999997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1.6</v>
          </cell>
          <cell r="F29">
            <v>509.702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1.6</v>
          </cell>
          <cell r="F31">
            <v>235.352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0.8</v>
          </cell>
          <cell r="F32">
            <v>259.26</v>
          </cell>
        </row>
        <row r="33">
          <cell r="A33" t="str">
            <v xml:space="preserve"> 240  Колбаса Салями охотничья, ВЕС. ПОКОМ</v>
          </cell>
          <cell r="F33">
            <v>37.642000000000003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2.4009999999999998</v>
          </cell>
          <cell r="F34">
            <v>530.49300000000005</v>
          </cell>
        </row>
        <row r="35">
          <cell r="A35" t="str">
            <v xml:space="preserve"> 247  Сардельки Нежные, ВЕС.  ПОКОМ</v>
          </cell>
          <cell r="D35">
            <v>5.25</v>
          </cell>
          <cell r="F35">
            <v>150.11699999999999</v>
          </cell>
        </row>
        <row r="36">
          <cell r="A36" t="str">
            <v xml:space="preserve"> 248  Сардельки Сочные ТМ Особый рецепт,   ПОКОМ</v>
          </cell>
          <cell r="D36">
            <v>1.3</v>
          </cell>
          <cell r="F36">
            <v>190.04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9.5</v>
          </cell>
          <cell r="F37">
            <v>1092.971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1.4</v>
          </cell>
          <cell r="F38">
            <v>90.5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142.65700000000001</v>
          </cell>
        </row>
        <row r="40">
          <cell r="A40" t="str">
            <v xml:space="preserve"> 263  Шпикачки Стародворские, ВЕС.  ПОКОМ</v>
          </cell>
          <cell r="D40">
            <v>1.3</v>
          </cell>
          <cell r="F40">
            <v>120.804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0.7</v>
          </cell>
          <cell r="F41">
            <v>100.51600000000001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1.4</v>
          </cell>
          <cell r="F42">
            <v>138.63300000000001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1.4</v>
          </cell>
          <cell r="F43">
            <v>111.539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1321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747</v>
          </cell>
          <cell r="F45">
            <v>3303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210</v>
          </cell>
          <cell r="F46">
            <v>4673</v>
          </cell>
        </row>
        <row r="47">
          <cell r="A47" t="str">
            <v xml:space="preserve"> 283  Сосиски Сочинки, ВЕС, ТМ Стародворье ПОКОМ</v>
          </cell>
          <cell r="D47">
            <v>1.3</v>
          </cell>
          <cell r="F47">
            <v>500.113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</v>
          </cell>
          <cell r="F48">
            <v>559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14</v>
          </cell>
          <cell r="F49">
            <v>1340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1.4</v>
          </cell>
          <cell r="F50">
            <v>211.34700000000001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17</v>
          </cell>
          <cell r="F51">
            <v>1417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16</v>
          </cell>
          <cell r="F52">
            <v>2409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0.7</v>
          </cell>
          <cell r="F53">
            <v>92.197999999999993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1.4</v>
          </cell>
          <cell r="F54">
            <v>180.27699999999999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7</v>
          </cell>
          <cell r="F55">
            <v>1199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10</v>
          </cell>
          <cell r="F56">
            <v>1840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4</v>
          </cell>
          <cell r="F57">
            <v>1026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5.2</v>
          </cell>
          <cell r="F58">
            <v>312.36500000000001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3.9620000000000002</v>
          </cell>
          <cell r="F59">
            <v>906.66</v>
          </cell>
        </row>
        <row r="60">
          <cell r="A60" t="str">
            <v xml:space="preserve"> 316  Колбаса Нежная ТМ Зареченские ВЕС  ПОКОМ</v>
          </cell>
          <cell r="D60">
            <v>2.7</v>
          </cell>
          <cell r="F60">
            <v>70.05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6.7809999999999997</v>
          </cell>
        </row>
        <row r="62">
          <cell r="A62" t="str">
            <v xml:space="preserve"> 318  Сосиски Датские ТМ Зареченские, ВЕС  ПОКОМ</v>
          </cell>
          <cell r="D62">
            <v>7.8</v>
          </cell>
          <cell r="F62">
            <v>3471.3180000000002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1633</v>
          </cell>
          <cell r="F63">
            <v>4303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14</v>
          </cell>
          <cell r="F64">
            <v>4220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5</v>
          </cell>
          <cell r="F65">
            <v>1330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7</v>
          </cell>
          <cell r="F66">
            <v>590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6</v>
          </cell>
          <cell r="F67">
            <v>454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F68">
            <v>878.3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</v>
          </cell>
          <cell r="F69">
            <v>293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189.71100000000001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531</v>
          </cell>
          <cell r="F71">
            <v>2961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11</v>
          </cell>
          <cell r="F72">
            <v>2124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2.4</v>
          </cell>
          <cell r="F73">
            <v>429.517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335.44799999999998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2.2999999999999998</v>
          </cell>
          <cell r="F75">
            <v>788.12199999999996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1.6</v>
          </cell>
          <cell r="F76">
            <v>446.036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1</v>
          </cell>
          <cell r="F77">
            <v>157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1</v>
          </cell>
          <cell r="F78">
            <v>368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8</v>
          </cell>
          <cell r="F79">
            <v>892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174.04499999999999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5</v>
          </cell>
          <cell r="F81">
            <v>556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</v>
          </cell>
          <cell r="F82">
            <v>785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6</v>
          </cell>
          <cell r="F84">
            <v>542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4</v>
          </cell>
          <cell r="F85">
            <v>591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5</v>
          </cell>
          <cell r="F86">
            <v>442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244</v>
          </cell>
        </row>
        <row r="88">
          <cell r="A88" t="str">
            <v xml:space="preserve"> 408  Ветчина Сливушка с индейкой ТМ Вязанка, 0,4кг  ПОКОМ</v>
          </cell>
          <cell r="F88">
            <v>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3012</v>
          </cell>
          <cell r="F89">
            <v>7013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316</v>
          </cell>
          <cell r="F90">
            <v>5967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73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281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404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149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38.5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3</v>
          </cell>
          <cell r="F96">
            <v>629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2.6</v>
          </cell>
          <cell r="F97">
            <v>163.803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13.651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F99">
            <v>250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</v>
          </cell>
          <cell r="F100">
            <v>121.651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41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177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57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F104">
            <v>243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4</v>
          </cell>
          <cell r="F105">
            <v>264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6.7</v>
          </cell>
          <cell r="F106">
            <v>374.78100000000001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15</v>
          </cell>
          <cell r="F107">
            <v>3393.0990000000002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22.6</v>
          </cell>
          <cell r="F108">
            <v>7036.7690000000002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7.5</v>
          </cell>
          <cell r="F109">
            <v>2696.2310000000002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14.4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1.35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D112">
            <v>0.8</v>
          </cell>
          <cell r="F112">
            <v>170.024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2</v>
          </cell>
          <cell r="F113">
            <v>252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1</v>
          </cell>
          <cell r="F114">
            <v>71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68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3</v>
          </cell>
          <cell r="F116">
            <v>119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3</v>
          </cell>
          <cell r="F117">
            <v>169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3</v>
          </cell>
          <cell r="F118">
            <v>177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2.1</v>
          </cell>
        </row>
        <row r="120">
          <cell r="A120" t="str">
            <v xml:space="preserve"> 494  Колбаса Филейская Рубленая ТМ Вязанка ВЕС  ПОКОМ</v>
          </cell>
          <cell r="D120">
            <v>0.7</v>
          </cell>
          <cell r="F120">
            <v>3.5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6</v>
          </cell>
          <cell r="F121">
            <v>691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3</v>
          </cell>
          <cell r="F122">
            <v>576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6</v>
          </cell>
          <cell r="F123">
            <v>773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6</v>
          </cell>
          <cell r="F124">
            <v>632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103.75</v>
          </cell>
        </row>
        <row r="126">
          <cell r="A126" t="str">
            <v xml:space="preserve"> 500  Сосиски Сливушки по-венски ВЕС ТМ Вязанка  ПОКОМ</v>
          </cell>
          <cell r="F126">
            <v>67.602999999999994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6</v>
          </cell>
          <cell r="F127">
            <v>852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D128">
            <v>2</v>
          </cell>
          <cell r="F128">
            <v>179</v>
          </cell>
        </row>
        <row r="129">
          <cell r="A129" t="str">
            <v>1146 Ароматная с/к в/у ОСТАНКИНО</v>
          </cell>
          <cell r="D129">
            <v>2.0939999999999999</v>
          </cell>
          <cell r="F129">
            <v>2.0939999999999999</v>
          </cell>
        </row>
        <row r="130">
          <cell r="A130" t="str">
            <v>3215 ВЕТЧ.МЯСНАЯ Папа может п/о 0.4кг 8шт.    ОСТАНКИНО</v>
          </cell>
          <cell r="D130">
            <v>397</v>
          </cell>
          <cell r="F130">
            <v>397</v>
          </cell>
        </row>
        <row r="131">
          <cell r="A131" t="str">
            <v>3215 ВЕТЧИНА МЯСНАЯ Папа может п/о 0.4кг (код покуп. 43229)  ОСТАНКИНО</v>
          </cell>
          <cell r="D131">
            <v>1</v>
          </cell>
          <cell r="F131">
            <v>1</v>
          </cell>
        </row>
        <row r="132">
          <cell r="A132" t="str">
            <v>3680 ПРЕСИЖН с/к дек. спец мгс ОСТАНКИНО</v>
          </cell>
          <cell r="D132">
            <v>5.1139999999999999</v>
          </cell>
          <cell r="F132">
            <v>5.1139999999999999</v>
          </cell>
        </row>
        <row r="133">
          <cell r="A133" t="str">
            <v>3684 ПРЕСИЖН с/к в/у 1/250 8шт.   ОСТАНКИНО</v>
          </cell>
          <cell r="D133">
            <v>139</v>
          </cell>
          <cell r="F133">
            <v>139</v>
          </cell>
        </row>
        <row r="134">
          <cell r="A134" t="str">
            <v>3812 СОЧНЫЕ сос п/о мгс 2*2  ОСТАНКИНО</v>
          </cell>
          <cell r="D134">
            <v>1490.3</v>
          </cell>
          <cell r="F134">
            <v>1490.3</v>
          </cell>
        </row>
        <row r="135">
          <cell r="A135" t="str">
            <v>4063 МЯСНАЯ Папа может вар п/о_Л   ОСТАНКИНО</v>
          </cell>
          <cell r="D135">
            <v>1607</v>
          </cell>
          <cell r="F135">
            <v>1607</v>
          </cell>
        </row>
        <row r="136">
          <cell r="A136" t="str">
            <v>4117 ЭКСТРА Папа может с/к в/у_Л   ОСТАНКИНО</v>
          </cell>
          <cell r="D136">
            <v>58.1</v>
          </cell>
          <cell r="F136">
            <v>58.1</v>
          </cell>
        </row>
        <row r="137">
          <cell r="A137" t="str">
            <v>4555 Докторская ГОСТ вар п/о ОСТАНКИНО</v>
          </cell>
          <cell r="D137">
            <v>15.05</v>
          </cell>
          <cell r="F137">
            <v>15.05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112.3</v>
          </cell>
          <cell r="F138">
            <v>112.3</v>
          </cell>
        </row>
        <row r="139">
          <cell r="A139" t="str">
            <v>4574 Мясная со шпиком Папа может вар п/о ОСТАНКИНО</v>
          </cell>
          <cell r="D139">
            <v>1.4</v>
          </cell>
          <cell r="F139">
            <v>1.4</v>
          </cell>
        </row>
        <row r="140">
          <cell r="A140" t="str">
            <v>4691 ШЕЙКА КОПЧЕНАЯ к/в мл/к в/у 300*6  ОСТАНКИНО</v>
          </cell>
          <cell r="D140">
            <v>162</v>
          </cell>
          <cell r="F140">
            <v>162</v>
          </cell>
        </row>
        <row r="141">
          <cell r="A141" t="str">
            <v>4786 КОЛБ.СНЭКИ Папа может в/к мгс 1/70_5  ОСТАНКИНО</v>
          </cell>
          <cell r="D141">
            <v>123</v>
          </cell>
          <cell r="F141">
            <v>123</v>
          </cell>
        </row>
        <row r="142">
          <cell r="A142" t="str">
            <v>4813 ФИЛЕЙНАЯ Папа может вар п/о_Л   ОСТАНКИНО</v>
          </cell>
          <cell r="D142">
            <v>480.4</v>
          </cell>
          <cell r="F142">
            <v>480.4</v>
          </cell>
        </row>
        <row r="143">
          <cell r="A143" t="str">
            <v>4903 КРАКОВСКАЯ п/к н/о мгс_30с  ОСТАНКИНО</v>
          </cell>
          <cell r="D143">
            <v>0.6</v>
          </cell>
          <cell r="F143">
            <v>0.6</v>
          </cell>
        </row>
        <row r="144">
          <cell r="A144" t="str">
            <v>4993 САЛЯМИ ИТАЛЬЯНСКАЯ с/к в/у 1/250*8_120c ОСТАНКИНО</v>
          </cell>
          <cell r="D144">
            <v>634</v>
          </cell>
          <cell r="F144">
            <v>634</v>
          </cell>
        </row>
        <row r="145">
          <cell r="A145" t="str">
            <v>5246 ДОКТОРСКАЯ ПРЕМИУМ вар б/о мгс_30с ОСТАНКИНО</v>
          </cell>
          <cell r="D145">
            <v>30.1</v>
          </cell>
          <cell r="F145">
            <v>30.1</v>
          </cell>
        </row>
        <row r="146">
          <cell r="A146" t="str">
            <v>5341 СЕРВЕЛАТ ОХОТНИЧИЙ в/к в/у  ОСТАНКИНО</v>
          </cell>
          <cell r="D146">
            <v>535.29999999999995</v>
          </cell>
          <cell r="F146">
            <v>535.29999999999995</v>
          </cell>
        </row>
        <row r="147">
          <cell r="A147" t="str">
            <v>5483 ЭКСТРА Папа может с/к в/у 1/250 8шт.   ОСТАНКИНО</v>
          </cell>
          <cell r="D147">
            <v>946</v>
          </cell>
          <cell r="F147">
            <v>946</v>
          </cell>
        </row>
        <row r="148">
          <cell r="A148" t="str">
            <v>5544 Сервелат Финский в/к в/у_45с НОВАЯ ОСТАНКИНО</v>
          </cell>
          <cell r="D148">
            <v>1178</v>
          </cell>
          <cell r="F148">
            <v>1178</v>
          </cell>
        </row>
        <row r="149">
          <cell r="A149" t="str">
            <v>5679 САЛЯМИ ИТАЛЬЯНСКАЯ с/к в/у 1/150_60с ОСТАНКИНО</v>
          </cell>
          <cell r="D149">
            <v>281</v>
          </cell>
          <cell r="F149">
            <v>281</v>
          </cell>
        </row>
        <row r="150">
          <cell r="A150" t="str">
            <v>5682 САЛЯМИ МЕЛКОЗЕРНЕНАЯ с/к в/у 1/120_60с   ОСТАНКИНО</v>
          </cell>
          <cell r="D150">
            <v>2184</v>
          </cell>
          <cell r="F150">
            <v>2184</v>
          </cell>
        </row>
        <row r="151">
          <cell r="A151" t="str">
            <v>5698 СЫТНЫЕ Папа может сар б/о мгс 1*3_Маяк  ОСТАНКИНО</v>
          </cell>
          <cell r="D151">
            <v>230.6</v>
          </cell>
          <cell r="F151">
            <v>230.6</v>
          </cell>
        </row>
        <row r="152">
          <cell r="A152" t="str">
            <v>5706 АРОМАТНАЯ Папа может с/к в/у 1/250 8шт.  ОСТАНКИНО</v>
          </cell>
          <cell r="D152">
            <v>1125</v>
          </cell>
          <cell r="F152">
            <v>1125</v>
          </cell>
        </row>
        <row r="153">
          <cell r="A153" t="str">
            <v>5708 ПОСОЛЬСКАЯ Папа может с/к в/у ОСТАНКИНО</v>
          </cell>
          <cell r="D153">
            <v>39.200000000000003</v>
          </cell>
          <cell r="F153">
            <v>39.200000000000003</v>
          </cell>
        </row>
        <row r="154">
          <cell r="A154" t="str">
            <v>5820 СЛИВОЧНЫЕ Папа может сос п/о мгс 2*2_45с   ОСТАНКИНО</v>
          </cell>
          <cell r="D154">
            <v>61</v>
          </cell>
          <cell r="F154">
            <v>61</v>
          </cell>
        </row>
        <row r="155">
          <cell r="A155" t="str">
            <v>5851 ЭКСТРА Папа может вар п/о   ОСТАНКИНО</v>
          </cell>
          <cell r="D155">
            <v>328.4</v>
          </cell>
          <cell r="F155">
            <v>328.4</v>
          </cell>
        </row>
        <row r="156">
          <cell r="A156" t="str">
            <v>5931 ОХОТНИЧЬЯ Папа может с/к в/у 1/220 8шт.   ОСТАНКИНО</v>
          </cell>
          <cell r="D156">
            <v>1123</v>
          </cell>
          <cell r="F156">
            <v>1123</v>
          </cell>
        </row>
        <row r="157">
          <cell r="A157" t="str">
            <v>6004 РАГУ СВИНОЕ 1кг 8шт.зам_120с ОСТАНКИНО</v>
          </cell>
          <cell r="D157">
            <v>53</v>
          </cell>
          <cell r="F157">
            <v>53</v>
          </cell>
        </row>
        <row r="158">
          <cell r="A158" t="str">
            <v>6113 СОЧНЫЕ сос п/о мгс 1*6_Ашан  ОСТАНКИНО</v>
          </cell>
          <cell r="D158">
            <v>1839.2</v>
          </cell>
          <cell r="F158">
            <v>1839.2</v>
          </cell>
        </row>
        <row r="159">
          <cell r="A159" t="str">
            <v>6158 ВРЕМЯ ОЛИВЬЕ Папа может вар п/о 0.4кг   ОСТАНКИНО</v>
          </cell>
          <cell r="D159">
            <v>792</v>
          </cell>
          <cell r="F159">
            <v>792</v>
          </cell>
        </row>
        <row r="160">
          <cell r="A160" t="str">
            <v>6159 ВРЕМЯ ОЛИВЬЕ.Папа может вар п/о ОСТАНКИНО</v>
          </cell>
          <cell r="D160">
            <v>14</v>
          </cell>
          <cell r="F160">
            <v>14</v>
          </cell>
        </row>
        <row r="161">
          <cell r="A161" t="str">
            <v>6200 ГРУДИНКА ПРЕМИУМ к/в мл/к в/у 0.3кг  ОСТАНКИНО</v>
          </cell>
          <cell r="D161">
            <v>468</v>
          </cell>
          <cell r="F161">
            <v>468</v>
          </cell>
        </row>
        <row r="162">
          <cell r="A162" t="str">
            <v>6206 СВИНИНА ПО-ДОМАШНЕМУ к/в мл/к в/у 0.3кг  ОСТАНКИНО</v>
          </cell>
          <cell r="D162">
            <v>696</v>
          </cell>
          <cell r="F162">
            <v>696</v>
          </cell>
        </row>
        <row r="163">
          <cell r="A163" t="str">
            <v>6221 НЕАПОЛИТАНСКИЙ ДУЭТ с/к с/н мгс 1/90  ОСТАНКИНО</v>
          </cell>
          <cell r="D163">
            <v>527</v>
          </cell>
          <cell r="F163">
            <v>527</v>
          </cell>
        </row>
        <row r="164">
          <cell r="A164" t="str">
            <v>6222 ИТАЛЬЯНСКОЕ АССОРТИ с/в с/н мгс 1/90 ОСТАНКИНО</v>
          </cell>
          <cell r="D164">
            <v>205</v>
          </cell>
          <cell r="F164">
            <v>205</v>
          </cell>
        </row>
        <row r="165">
          <cell r="A165" t="str">
            <v>6228 МЯСНОЕ АССОРТИ к/з с/н мгс 1/90 10шт.  ОСТАНКИНО</v>
          </cell>
          <cell r="D165">
            <v>504</v>
          </cell>
          <cell r="F165">
            <v>504</v>
          </cell>
        </row>
        <row r="166">
          <cell r="A166" t="str">
            <v>6247 ДОМАШНЯЯ Папа может вар п/о 0,4кг 8шт.  ОСТАНКИНО</v>
          </cell>
          <cell r="D166">
            <v>178</v>
          </cell>
          <cell r="F166">
            <v>178</v>
          </cell>
        </row>
        <row r="167">
          <cell r="A167" t="str">
            <v>6253 МОЛОЧНЫЕ Коровино сос п/о мгс 1.5*6  ОСТАНКИНО</v>
          </cell>
          <cell r="D167">
            <v>6.1</v>
          </cell>
          <cell r="F167">
            <v>6.1</v>
          </cell>
        </row>
        <row r="168">
          <cell r="A168" t="str">
            <v>6268 ГОВЯЖЬЯ Папа может вар п/о 0,4кг 8 шт.  ОСТАНКИНО</v>
          </cell>
          <cell r="D168">
            <v>398</v>
          </cell>
          <cell r="F168">
            <v>398</v>
          </cell>
        </row>
        <row r="169">
          <cell r="A169" t="str">
            <v>6279 КОРЕЙКА ПО-ОСТ.к/в в/с с/н в/у 1/150_45с  ОСТАНКИНО</v>
          </cell>
          <cell r="D169">
            <v>311</v>
          </cell>
          <cell r="F169">
            <v>311</v>
          </cell>
        </row>
        <row r="170">
          <cell r="A170" t="str">
            <v>6303 МЯСНЫЕ Папа может сос п/о мгс 1.5*3  ОСТАНКИНО</v>
          </cell>
          <cell r="D170">
            <v>397.6</v>
          </cell>
          <cell r="F170">
            <v>397.6</v>
          </cell>
        </row>
        <row r="171">
          <cell r="A171" t="str">
            <v>6324 ДОКТОРСКАЯ ГОСТ вар п/о 0.4кг 8шт.  ОСТАНКИНО</v>
          </cell>
          <cell r="D171">
            <v>433</v>
          </cell>
          <cell r="F171">
            <v>433</v>
          </cell>
        </row>
        <row r="172">
          <cell r="A172" t="str">
            <v>6325 ДОКТОРСКАЯ ПРЕМИУМ вар п/о 0.4кг 8шт.  ОСТАНКИНО</v>
          </cell>
          <cell r="D172">
            <v>537</v>
          </cell>
          <cell r="F172">
            <v>537</v>
          </cell>
        </row>
        <row r="173">
          <cell r="A173" t="str">
            <v>6333 МЯСНАЯ Папа может вар п/о 0.4кг 8шт.  ОСТАНКИНО</v>
          </cell>
          <cell r="D173">
            <v>5001</v>
          </cell>
          <cell r="F173">
            <v>5001</v>
          </cell>
        </row>
        <row r="174">
          <cell r="A174" t="str">
            <v>6340 ДОМАШНИЙ РЕЦЕПТ Коровино 0.5кг 8шт.  ОСТАНКИНО</v>
          </cell>
          <cell r="D174">
            <v>1148</v>
          </cell>
          <cell r="F174">
            <v>1148</v>
          </cell>
        </row>
        <row r="175">
          <cell r="A175" t="str">
            <v>6341 ДОМАШНИЙ РЕЦЕПТ СО ШПИКОМ Коровино 0.5кг  ОСТАНКИНО</v>
          </cell>
          <cell r="D175">
            <v>100</v>
          </cell>
          <cell r="F175">
            <v>100</v>
          </cell>
        </row>
        <row r="176">
          <cell r="A176" t="str">
            <v>6353 ЭКСТРА Папа может вар п/о 0.4кг 8шт.  ОСТАНКИНО</v>
          </cell>
          <cell r="D176">
            <v>2090</v>
          </cell>
          <cell r="F176">
            <v>2090</v>
          </cell>
        </row>
        <row r="177">
          <cell r="A177" t="str">
            <v>6392 ФИЛЕЙНАЯ Папа может вар п/о 0.4кг. ОСТАНКИНО</v>
          </cell>
          <cell r="D177">
            <v>5275</v>
          </cell>
          <cell r="F177">
            <v>5275</v>
          </cell>
        </row>
        <row r="178">
          <cell r="A178" t="str">
            <v>6415 БАЛЫКОВАЯ Коровино п/к в/у 0.84кг 6шт.  ОСТАНКИНО</v>
          </cell>
          <cell r="D178">
            <v>86</v>
          </cell>
          <cell r="F178">
            <v>86</v>
          </cell>
        </row>
        <row r="179">
          <cell r="A179" t="str">
            <v>6426 КЛАССИЧЕСКАЯ ПМ вар п/о 0.3кг 8шт.  ОСТАНКИНО</v>
          </cell>
          <cell r="D179">
            <v>1698</v>
          </cell>
          <cell r="F179">
            <v>1698</v>
          </cell>
        </row>
        <row r="180">
          <cell r="A180" t="str">
            <v>6448 СВИНИНА МАДЕРА с/к с/н в/у 1/100 10шт.   ОСТАНКИНО</v>
          </cell>
          <cell r="D180">
            <v>322</v>
          </cell>
          <cell r="F180">
            <v>322</v>
          </cell>
        </row>
        <row r="181">
          <cell r="A181" t="str">
            <v>6453 ЭКСТРА Папа может с/к с/н в/у 1/100 14шт.   ОСТАНКИНО</v>
          </cell>
          <cell r="D181">
            <v>1849</v>
          </cell>
          <cell r="F181">
            <v>1849</v>
          </cell>
        </row>
        <row r="182">
          <cell r="A182" t="str">
            <v>6454 АРОМАТНАЯ с/к с/н в/у 1/100 14шт.  ОСТАНКИНО</v>
          </cell>
          <cell r="D182">
            <v>1664</v>
          </cell>
          <cell r="F182">
            <v>1664</v>
          </cell>
        </row>
        <row r="183">
          <cell r="A183" t="str">
            <v>6459 СЕРВЕЛАТ ШВЕЙЦАРСК. в/к с/н в/у 1/100*10  ОСТАНКИНО</v>
          </cell>
          <cell r="D183">
            <v>225</v>
          </cell>
          <cell r="F183">
            <v>225</v>
          </cell>
        </row>
        <row r="184">
          <cell r="A184" t="str">
            <v>6470 ВЕТЧ.МРАМОРНАЯ в/у_45с  ОСТАНКИНО</v>
          </cell>
          <cell r="D184">
            <v>100.2</v>
          </cell>
          <cell r="F184">
            <v>100.2</v>
          </cell>
        </row>
        <row r="185">
          <cell r="A185" t="str">
            <v>6492 ШПИК С ЧЕСНОК.И ПЕРЦЕМ к/в в/у 0.3кг_45c  ОСТАНКИНО</v>
          </cell>
          <cell r="D185">
            <v>330</v>
          </cell>
          <cell r="F185">
            <v>330</v>
          </cell>
        </row>
        <row r="186">
          <cell r="A186" t="str">
            <v>6495 ВЕТЧ.МРАМОРНАЯ в/у срез 0.3кг 6шт_45с  ОСТАНКИНО</v>
          </cell>
          <cell r="D186">
            <v>645</v>
          </cell>
          <cell r="F186">
            <v>645</v>
          </cell>
        </row>
        <row r="187">
          <cell r="A187" t="str">
            <v>6527 ШПИКАЧКИ СОЧНЫЕ ПМ сар б/о мгс 1*3 45с ОСТАНКИНО</v>
          </cell>
          <cell r="D187">
            <v>482.3</v>
          </cell>
          <cell r="F187">
            <v>482.3</v>
          </cell>
        </row>
        <row r="188">
          <cell r="A188" t="str">
            <v>6586 МРАМОРНАЯ И БАЛЫКОВАЯ в/к с/н мгс 1/90 ОСТАНКИНО</v>
          </cell>
          <cell r="D188">
            <v>329</v>
          </cell>
          <cell r="F188">
            <v>329</v>
          </cell>
        </row>
        <row r="189">
          <cell r="A189" t="str">
            <v>6609 С ГОВЯДИНОЙ ПМ сар б/о мгс 0.4кг_45с ОСТАНКИНО</v>
          </cell>
          <cell r="D189">
            <v>31</v>
          </cell>
          <cell r="F189">
            <v>31</v>
          </cell>
        </row>
        <row r="190">
          <cell r="A190" t="str">
            <v>6653 ШПИКАЧКИ СОЧНЫЕ С БЕКОНОМ п/о мгс 0.3кг. ОСТАНКИНО</v>
          </cell>
          <cell r="D190">
            <v>51</v>
          </cell>
          <cell r="F190">
            <v>51</v>
          </cell>
        </row>
        <row r="191">
          <cell r="A191" t="str">
            <v>6666 БОЯНСКАЯ Папа может п/к в/у 0,28кг 8 шт. ОСТАНКИНО</v>
          </cell>
          <cell r="D191">
            <v>1354</v>
          </cell>
          <cell r="F191">
            <v>1354</v>
          </cell>
        </row>
        <row r="192">
          <cell r="A192" t="str">
            <v>6683 СЕРВЕЛАТ ЗЕРНИСТЫЙ ПМ в/к в/у 0,35кг  ОСТАНКИНО</v>
          </cell>
          <cell r="D192">
            <v>3791</v>
          </cell>
          <cell r="F192">
            <v>3791</v>
          </cell>
        </row>
        <row r="193">
          <cell r="A193" t="str">
            <v>6684 СЕРВЕЛАТ КАРЕЛЬСКИЙ ПМ в/к в/у 0.28кг  ОСТАНКИНО</v>
          </cell>
          <cell r="D193">
            <v>3002</v>
          </cell>
          <cell r="F193">
            <v>3002</v>
          </cell>
        </row>
        <row r="194">
          <cell r="A194" t="str">
            <v>6689 СЕРВЕЛАТ ОХОТНИЧИЙ ПМ в/к в/у 0,35кг 8шт  ОСТАНКИНО</v>
          </cell>
          <cell r="D194">
            <v>3810</v>
          </cell>
          <cell r="F194">
            <v>3810</v>
          </cell>
        </row>
        <row r="195">
          <cell r="A195" t="str">
            <v>6697 СЕРВЕЛАТ ФИНСКИЙ ПМ в/к в/у 0,35кг 8шт.  ОСТАНКИНО</v>
          </cell>
          <cell r="D195">
            <v>5310</v>
          </cell>
          <cell r="F195">
            <v>5310</v>
          </cell>
        </row>
        <row r="196">
          <cell r="A196" t="str">
            <v>6713 СОЧНЫЙ ГРИЛЬ ПМ сос п/о мгс 0.41кг 8шт.  ОСТАНКИНО</v>
          </cell>
          <cell r="D196">
            <v>1676</v>
          </cell>
          <cell r="F196">
            <v>1676</v>
          </cell>
        </row>
        <row r="197">
          <cell r="A197" t="str">
            <v>6722 СОЧНЫЕ ПМ сос п/о мгс 0,41кг 10шт.  ОСТАНКИНО</v>
          </cell>
          <cell r="D197">
            <v>9782</v>
          </cell>
          <cell r="F197">
            <v>9785</v>
          </cell>
        </row>
        <row r="198">
          <cell r="A198" t="str">
            <v>6726 СЛИВОЧНЫЕ ПМ сос п/о мгс 0.41кг 10шт.  ОСТАНКИНО</v>
          </cell>
          <cell r="D198">
            <v>3193</v>
          </cell>
          <cell r="F198">
            <v>3193</v>
          </cell>
        </row>
        <row r="199">
          <cell r="A199" t="str">
            <v>6747 РУССКАЯ ПРЕМИУМ ПМ вар ф/о в/у  ОСТАНКИНО</v>
          </cell>
          <cell r="D199">
            <v>33</v>
          </cell>
          <cell r="F199">
            <v>33</v>
          </cell>
        </row>
        <row r="200">
          <cell r="A200" t="str">
            <v>6762 СЛИВОЧНЫЕ сос ц/о мгс 0.41кг 8шт.  ОСТАНКИНО</v>
          </cell>
          <cell r="D200">
            <v>261</v>
          </cell>
          <cell r="F200">
            <v>261</v>
          </cell>
        </row>
        <row r="201">
          <cell r="A201" t="str">
            <v>6765 РУБЛЕНЫЕ сос ц/о мгс 0.36кг 6шт.  ОСТАНКИНО</v>
          </cell>
          <cell r="D201">
            <v>696</v>
          </cell>
          <cell r="F201">
            <v>696</v>
          </cell>
        </row>
        <row r="202">
          <cell r="A202" t="str">
            <v>6767 РУБЛЕНЫЕ сос ц/о мгс 1*4  ОСТАНКИНО</v>
          </cell>
          <cell r="D202">
            <v>56.05</v>
          </cell>
          <cell r="F202">
            <v>56.05</v>
          </cell>
        </row>
        <row r="203">
          <cell r="A203" t="str">
            <v>6768 С СЫРОМ сос ц/о мгс 0.41кг 6шт.  ОСТАНКИНО</v>
          </cell>
          <cell r="D203">
            <v>153</v>
          </cell>
          <cell r="F203">
            <v>153</v>
          </cell>
        </row>
        <row r="204">
          <cell r="A204" t="str">
            <v>6773 САЛЯМИ Папа может п/к в/у 0,28кг 8шт.  ОСТАНКИНО</v>
          </cell>
          <cell r="D204">
            <v>607</v>
          </cell>
          <cell r="F204">
            <v>607</v>
          </cell>
        </row>
        <row r="205">
          <cell r="A205" t="str">
            <v>6777 МЯСНЫЕ С ГОВЯДИНОЙ ПМ сос п/о мгс 0.4кг  ОСТАНКИНО</v>
          </cell>
          <cell r="D205">
            <v>1351</v>
          </cell>
          <cell r="F205">
            <v>1351</v>
          </cell>
        </row>
        <row r="206">
          <cell r="A206" t="str">
            <v>6785 ВЕНСКАЯ САЛЯМИ п/к в/у 0.33кг 8шт.  ОСТАНКИНО</v>
          </cell>
          <cell r="D206">
            <v>481</v>
          </cell>
          <cell r="F206">
            <v>481</v>
          </cell>
        </row>
        <row r="207">
          <cell r="A207" t="str">
            <v>6787 СЕРВЕЛАТ КРЕМЛЕВСКИЙ в/к в/у 0,33кг 8шт.  ОСТАНКИНО</v>
          </cell>
          <cell r="D207">
            <v>420</v>
          </cell>
          <cell r="F207">
            <v>420</v>
          </cell>
        </row>
        <row r="208">
          <cell r="A208" t="str">
            <v>6791 СЕРВЕЛАТ ПРЕМИУМ в/к в/у 0,33кг 8шт.  ОСТАНКИНО</v>
          </cell>
          <cell r="D208">
            <v>356</v>
          </cell>
          <cell r="F208">
            <v>356</v>
          </cell>
        </row>
        <row r="209">
          <cell r="A209" t="str">
            <v>6793 БАЛЫКОВАЯ в/к в/у 0,33кг 8шт.  ОСТАНКИНО</v>
          </cell>
          <cell r="D209">
            <v>881</v>
          </cell>
          <cell r="F209">
            <v>881</v>
          </cell>
        </row>
        <row r="210">
          <cell r="A210" t="str">
            <v>6794 БАЛЫКОВАЯ в/к в/у  ОСТАНКИНО</v>
          </cell>
          <cell r="D210">
            <v>50.9</v>
          </cell>
          <cell r="F210">
            <v>50.9</v>
          </cell>
        </row>
        <row r="211">
          <cell r="A211" t="str">
            <v>6795 ОСТАНКИНСКАЯ в/к в/у 0,33кг 8шт.  ОСТАНКИНО</v>
          </cell>
          <cell r="D211">
            <v>108</v>
          </cell>
          <cell r="F211">
            <v>108</v>
          </cell>
        </row>
        <row r="212">
          <cell r="A212" t="str">
            <v>6801 ОСТАНКИНСКАЯ вар п/о 0.4кг 8шт.  ОСТАНКИНО</v>
          </cell>
          <cell r="D212">
            <v>93</v>
          </cell>
          <cell r="F212">
            <v>93</v>
          </cell>
        </row>
        <row r="213">
          <cell r="A213" t="str">
            <v>6807 СЕРВЕЛАТ ЕВРОПЕЙСКИЙ в/к в/у 0,33кг 8шт.  ОСТАНКИНО</v>
          </cell>
          <cell r="D213">
            <v>131</v>
          </cell>
          <cell r="F213">
            <v>131</v>
          </cell>
        </row>
        <row r="214">
          <cell r="A214" t="str">
            <v>6829 МОЛОЧНЫЕ КЛАССИЧЕСКИЕ сос п/о мгс 2*4_С  ОСТАНКИНО</v>
          </cell>
          <cell r="D214">
            <v>421.5</v>
          </cell>
          <cell r="F214">
            <v>421.5</v>
          </cell>
        </row>
        <row r="215">
          <cell r="A215" t="str">
            <v>6834 ПОСОЛЬСКАЯ ПМ с/к с/н в/у 1/100 10шт.  ОСТАНКИНО</v>
          </cell>
          <cell r="D215">
            <v>228</v>
          </cell>
          <cell r="F215">
            <v>228</v>
          </cell>
        </row>
        <row r="216">
          <cell r="A216" t="str">
            <v>6837 ФИЛЕЙНЫЕ Папа Может сос ц/о мгс 0.4кг  ОСТАНКИНО</v>
          </cell>
          <cell r="D216">
            <v>1166</v>
          </cell>
          <cell r="F216">
            <v>1166</v>
          </cell>
        </row>
        <row r="217">
          <cell r="A217" t="str">
            <v>6842 ДЫМОВИЦА ИЗ ОКОРОКА к/в мл/к в/у 0,3кг  ОСТАНКИНО</v>
          </cell>
          <cell r="D217">
            <v>129</v>
          </cell>
          <cell r="F217">
            <v>129</v>
          </cell>
        </row>
        <row r="218">
          <cell r="A218" t="str">
            <v>6852 МОЛОЧНЫЕ ПРЕМИУМ ПМ сос п/о в/ у 1/350  ОСТАНКИНО</v>
          </cell>
          <cell r="D218">
            <v>2773</v>
          </cell>
          <cell r="F218">
            <v>2773</v>
          </cell>
        </row>
        <row r="219">
          <cell r="A219" t="str">
            <v>6853 МОЛОЧНЫЕ ПРЕМИУМ ПМ сос п/о мгс 1*6  ОСТАНКИНО</v>
          </cell>
          <cell r="D219">
            <v>257.89999999999998</v>
          </cell>
          <cell r="F219">
            <v>257.89999999999998</v>
          </cell>
        </row>
        <row r="220">
          <cell r="A220" t="str">
            <v>6854 МОЛОЧНЫЕ ПРЕМИУМ ПМ сос п/о мгс 0.6кг  ОСТАНКИНО</v>
          </cell>
          <cell r="D220">
            <v>409</v>
          </cell>
          <cell r="F220">
            <v>409</v>
          </cell>
        </row>
        <row r="221">
          <cell r="A221" t="str">
            <v>6861 ДОМАШНИЙ РЕЦЕПТ Коровино вар п/о  ОСТАНКИНО</v>
          </cell>
          <cell r="D221">
            <v>421.9</v>
          </cell>
          <cell r="F221">
            <v>421.9</v>
          </cell>
        </row>
        <row r="222">
          <cell r="A222" t="str">
            <v>6862 ДОМАШНИЙ РЕЦЕПТ СО ШПИК. Коровино вар п/о  ОСТАНКИНО</v>
          </cell>
          <cell r="D222">
            <v>138.19999999999999</v>
          </cell>
          <cell r="F222">
            <v>138.19999999999999</v>
          </cell>
        </row>
        <row r="223">
          <cell r="A223" t="str">
            <v>6865 ВЕТЧ.НЕЖНАЯ Коровино п/о  ОСТАНКИНО</v>
          </cell>
          <cell r="D223">
            <v>3</v>
          </cell>
          <cell r="F223">
            <v>3</v>
          </cell>
        </row>
        <row r="224">
          <cell r="A224" t="str">
            <v>6866 ВЕТЧ.НЕЖНАЯ Коровино п/о_Маяк  ОСТАНКИНО</v>
          </cell>
          <cell r="D224">
            <v>187.6</v>
          </cell>
          <cell r="F224">
            <v>187.6</v>
          </cell>
        </row>
        <row r="225">
          <cell r="A225" t="str">
            <v>6869 С ГОВЯДИНОЙ СН сос п/о мгс 1кг 6шт.  ОСТАНКИНО</v>
          </cell>
          <cell r="D225">
            <v>73</v>
          </cell>
          <cell r="F225">
            <v>73</v>
          </cell>
        </row>
        <row r="226">
          <cell r="A226" t="str">
            <v>6909 ДЛЯ ДЕТЕЙ сос п/о мгс 0.33кг 8шт.  ОСТАНКИНО</v>
          </cell>
          <cell r="D226">
            <v>593</v>
          </cell>
          <cell r="F226">
            <v>593</v>
          </cell>
        </row>
        <row r="227">
          <cell r="A227" t="str">
            <v>6919 БЕКОН с/к с/н в/у 1/180 10шт.  ОСТАНКИНО</v>
          </cell>
          <cell r="D227">
            <v>348</v>
          </cell>
          <cell r="F227">
            <v>348</v>
          </cell>
        </row>
        <row r="228">
          <cell r="A228" t="str">
            <v>6921 БЕКОН Папа может с/к с/н в/у 1/140 10шт  ОСТАНКИНО</v>
          </cell>
          <cell r="D228">
            <v>917</v>
          </cell>
          <cell r="F228">
            <v>917</v>
          </cell>
        </row>
        <row r="229">
          <cell r="A229" t="str">
            <v>6948 МОЛОЧНЫЕ ПРЕМИУМ.ПМ сос п/о Останкино</v>
          </cell>
          <cell r="D229">
            <v>1</v>
          </cell>
          <cell r="F229">
            <v>1</v>
          </cell>
        </row>
        <row r="230">
          <cell r="A230" t="str">
            <v>6951 СЛИВОЧНЫЕ Папа может сос п/о мгс 1.5*4  ОСТАНКИНО</v>
          </cell>
          <cell r="D230">
            <v>66.7</v>
          </cell>
          <cell r="F230">
            <v>66.7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198.2</v>
          </cell>
          <cell r="F231">
            <v>198.2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332</v>
          </cell>
          <cell r="F232">
            <v>332</v>
          </cell>
        </row>
        <row r="233">
          <cell r="A233" t="str">
            <v>Балыковая с/к 200 гр. срез "Эликатессе" термоформ.пак.  СПК</v>
          </cell>
          <cell r="D233">
            <v>37</v>
          </cell>
          <cell r="F233">
            <v>37</v>
          </cell>
        </row>
        <row r="234">
          <cell r="A234" t="str">
            <v>БОНУС ДОМАШНИЙ РЕЦЕПТ Коровино 0.5кг 8шт. (6305)</v>
          </cell>
          <cell r="D234">
            <v>32</v>
          </cell>
          <cell r="F234">
            <v>32</v>
          </cell>
        </row>
        <row r="235">
          <cell r="A235" t="str">
            <v>БОНУС ДОМАШНИЙ РЕЦЕПТ Коровино вар п/о (5324)</v>
          </cell>
          <cell r="D235">
            <v>46</v>
          </cell>
          <cell r="F235">
            <v>46</v>
          </cell>
        </row>
        <row r="236">
          <cell r="A236" t="str">
            <v>БОНУС СОЧНЫЕ сос п/о мгс 0.41кг_UZ (6087)  ОСТАНКИНО</v>
          </cell>
          <cell r="D236">
            <v>153</v>
          </cell>
          <cell r="F236">
            <v>153</v>
          </cell>
        </row>
        <row r="237">
          <cell r="A237" t="str">
            <v>БОНУС СОЧНЫЕ сос п/о мгс 1*6_UZ (6088)  ОСТАНКИНО</v>
          </cell>
          <cell r="D237">
            <v>324</v>
          </cell>
          <cell r="F237">
            <v>324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940.06600000000003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119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0.7</v>
          </cell>
        </row>
        <row r="241">
          <cell r="A241" t="str">
            <v>БОНУС_Колбаса вареная Филейская ТМ Вязанка. ВЕС  ПОКОМ</v>
          </cell>
          <cell r="F241">
            <v>317.40199999999999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355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67.5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403</v>
          </cell>
        </row>
        <row r="245">
          <cell r="A245" t="str">
            <v>Бутербродная вареная 0,47 кг шт.  СПК</v>
          </cell>
          <cell r="D245">
            <v>94</v>
          </cell>
          <cell r="F245">
            <v>94</v>
          </cell>
        </row>
        <row r="246">
          <cell r="A246" t="str">
            <v>Вацлавская п/к (черева) 390 гр.шт. термоус.пак  СПК</v>
          </cell>
          <cell r="D246">
            <v>74</v>
          </cell>
          <cell r="F246">
            <v>74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2</v>
          </cell>
          <cell r="F247">
            <v>507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140</v>
          </cell>
          <cell r="F248">
            <v>2244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50</v>
          </cell>
          <cell r="F249">
            <v>1551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186</v>
          </cell>
        </row>
        <row r="251">
          <cell r="A251" t="str">
            <v>Гуцульская с/к "КолбасГрад" 160 гр.шт. термоус. пак  СПК</v>
          </cell>
          <cell r="D251">
            <v>96</v>
          </cell>
          <cell r="F251">
            <v>96</v>
          </cell>
        </row>
        <row r="252">
          <cell r="A252" t="str">
            <v>Дельгаро с/в "Эликатессе" 140 гр.шт.  СПК</v>
          </cell>
          <cell r="D252">
            <v>60</v>
          </cell>
          <cell r="F252">
            <v>60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242</v>
          </cell>
          <cell r="F253">
            <v>242</v>
          </cell>
        </row>
        <row r="254">
          <cell r="A254" t="str">
            <v>Докторская вареная в/с  СПК</v>
          </cell>
          <cell r="D254">
            <v>7</v>
          </cell>
          <cell r="F254">
            <v>7</v>
          </cell>
        </row>
        <row r="255">
          <cell r="A255" t="str">
            <v>Докторская вареная в/с 0,47 кг шт.  СПК</v>
          </cell>
          <cell r="D255">
            <v>49</v>
          </cell>
          <cell r="F255">
            <v>49</v>
          </cell>
        </row>
        <row r="256">
          <cell r="A256" t="str">
            <v>Докторская вареная термоус.пак. "Высокий вкус"  СПК</v>
          </cell>
          <cell r="D256">
            <v>130.4</v>
          </cell>
          <cell r="F256">
            <v>130.4</v>
          </cell>
        </row>
        <row r="257">
          <cell r="A257" t="str">
            <v>ЖАР-ладушки с мясом 0,2кг ТМ Стародворье  ПОКОМ</v>
          </cell>
          <cell r="D257">
            <v>1</v>
          </cell>
          <cell r="F257">
            <v>447</v>
          </cell>
        </row>
        <row r="258">
          <cell r="A258" t="str">
            <v>Карбонад Юбилейный термоус.пак.  СПК</v>
          </cell>
          <cell r="D258">
            <v>13.891999999999999</v>
          </cell>
          <cell r="F258">
            <v>13.891999999999999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9</v>
          </cell>
          <cell r="F259">
            <v>12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4</v>
          </cell>
          <cell r="F260">
            <v>5</v>
          </cell>
        </row>
        <row r="261">
          <cell r="A261" t="str">
            <v>Классическая вареная 400 гр.шт.  СПК</v>
          </cell>
          <cell r="D261">
            <v>1</v>
          </cell>
          <cell r="F261">
            <v>1</v>
          </cell>
        </row>
        <row r="262">
          <cell r="A262" t="str">
            <v>Классическая с/к 80 гр.шт.нар. (лоток с ср.защ.атм.)  СПК</v>
          </cell>
          <cell r="D262">
            <v>41</v>
          </cell>
          <cell r="F262">
            <v>41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1056</v>
          </cell>
          <cell r="F263">
            <v>1056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798</v>
          </cell>
          <cell r="F264">
            <v>798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110</v>
          </cell>
          <cell r="F265">
            <v>110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27</v>
          </cell>
          <cell r="F266">
            <v>29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5</v>
          </cell>
          <cell r="F267">
            <v>659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64</v>
          </cell>
          <cell r="F268">
            <v>1279</v>
          </cell>
        </row>
        <row r="269">
          <cell r="A269" t="str">
            <v>Ла Фаворте с/в "Эликатессе" 140 гр.шт.  СПК</v>
          </cell>
          <cell r="D269">
            <v>103</v>
          </cell>
          <cell r="F269">
            <v>103</v>
          </cell>
        </row>
        <row r="270">
          <cell r="A270" t="str">
            <v>Ливерная Печеночная "Просто выгодно" 0,3 кг.шт.  СПК</v>
          </cell>
          <cell r="D270">
            <v>130</v>
          </cell>
          <cell r="F270">
            <v>130</v>
          </cell>
        </row>
        <row r="271">
          <cell r="A271" t="str">
            <v>Любительская вареная термоус.пак. "Высокий вкус"  СПК</v>
          </cell>
          <cell r="D271">
            <v>108.4</v>
          </cell>
          <cell r="F271">
            <v>108.4</v>
          </cell>
        </row>
        <row r="272">
          <cell r="A272" t="str">
            <v>Мини-пицца с ветчиной и сыром 0,3кг ТМ Зареченские  ПОКОМ</v>
          </cell>
          <cell r="F272">
            <v>27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162.80000000000001</v>
          </cell>
        </row>
        <row r="274">
          <cell r="A274" t="str">
            <v>Мини-чебуречки с мясом ВЕС 5,5кг ТМ Зареченские  ПОКОМ</v>
          </cell>
          <cell r="D274">
            <v>5.5</v>
          </cell>
          <cell r="F274">
            <v>76.5</v>
          </cell>
        </row>
        <row r="275">
          <cell r="A275" t="str">
            <v>Мини-чебуречки с сыром и ветчиной 0,3кг ТМ Зареченские  ПОКОМ</v>
          </cell>
          <cell r="F275">
            <v>23</v>
          </cell>
        </row>
        <row r="276">
          <cell r="A276" t="str">
            <v>Мини-шарики с курочкой и сыром ТМ Зареченские ВЕС  ПОКОМ</v>
          </cell>
          <cell r="F276">
            <v>193.8</v>
          </cell>
        </row>
        <row r="277">
          <cell r="A277" t="str">
            <v>Мусульманская вареная "Просто выгодно"  СПК</v>
          </cell>
          <cell r="D277">
            <v>15</v>
          </cell>
          <cell r="F277">
            <v>15</v>
          </cell>
        </row>
        <row r="278">
          <cell r="A278" t="str">
            <v>Мусульманская п/к "Просто выгодно" термофор.пак.  СПК</v>
          </cell>
          <cell r="D278">
            <v>3.988</v>
          </cell>
          <cell r="F278">
            <v>3.988</v>
          </cell>
        </row>
        <row r="279">
          <cell r="A279" t="str">
            <v>Наггетсы из печи 0,25кг ТМ Вязанка ТС Няняггетсы Сливушки замор.  ПОКОМ</v>
          </cell>
          <cell r="D279">
            <v>6</v>
          </cell>
          <cell r="F279">
            <v>2362</v>
          </cell>
        </row>
        <row r="280">
          <cell r="A280" t="str">
            <v>Наггетсы Нагетосы Сочная курочка в хрустящей панировке 0,25кг ТМ Горячая штучка   ПОКОМ</v>
          </cell>
          <cell r="F280">
            <v>40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7</v>
          </cell>
          <cell r="F281">
            <v>1563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6</v>
          </cell>
          <cell r="F282">
            <v>2422</v>
          </cell>
        </row>
        <row r="283">
          <cell r="A283" t="str">
            <v>Наггетсы с куриным филе и сыром ТМ Вязанка 0,25 кг ПОКОМ</v>
          </cell>
          <cell r="D283">
            <v>5</v>
          </cell>
          <cell r="F283">
            <v>640</v>
          </cell>
        </row>
        <row r="284">
          <cell r="A284" t="str">
            <v>Наггетсы Хрустящие 0,3кг ТМ Зареченские  ПОКОМ</v>
          </cell>
          <cell r="F284">
            <v>56</v>
          </cell>
        </row>
        <row r="285">
          <cell r="A285" t="str">
            <v>Наггетсы Хрустящие ТМ Зареченские. ВЕС ПОКОМ</v>
          </cell>
          <cell r="F285">
            <v>681</v>
          </cell>
        </row>
        <row r="286">
          <cell r="A286" t="str">
            <v>Оригинальная с перцем с/к  СПК</v>
          </cell>
          <cell r="D286">
            <v>169.05</v>
          </cell>
          <cell r="F286">
            <v>169.05</v>
          </cell>
        </row>
        <row r="287">
          <cell r="A287" t="str">
            <v>Паштет печеночный 140 гр.шт.  СПК</v>
          </cell>
          <cell r="D287">
            <v>84</v>
          </cell>
          <cell r="F287">
            <v>84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152</v>
          </cell>
        </row>
        <row r="289">
          <cell r="A289" t="str">
            <v>Пельмени Бигбули #МЕГАВКУСИЩЕ с сочной грудинкой 0,43 кг  ПОКОМ</v>
          </cell>
          <cell r="D289">
            <v>1</v>
          </cell>
          <cell r="F289">
            <v>83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854</v>
          </cell>
        </row>
        <row r="291">
          <cell r="A291" t="str">
            <v>Пельмени Бигбули с мясом, Горячая штучка 0,43кг  ПОКОМ</v>
          </cell>
          <cell r="D291">
            <v>4</v>
          </cell>
          <cell r="F291">
            <v>186</v>
          </cell>
        </row>
        <row r="292">
          <cell r="A292" t="str">
            <v>Пельмени Бигбули с мясом, Горячая штучка 0,9кг  ПОКОМ</v>
          </cell>
          <cell r="D292">
            <v>516</v>
          </cell>
          <cell r="F292">
            <v>903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1</v>
          </cell>
          <cell r="F293">
            <v>500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1</v>
          </cell>
          <cell r="F294">
            <v>292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D295">
            <v>1</v>
          </cell>
          <cell r="F295">
            <v>639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424</v>
          </cell>
          <cell r="F296">
            <v>2417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6</v>
          </cell>
          <cell r="F297">
            <v>1098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267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F299">
            <v>1066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792</v>
          </cell>
          <cell r="F300">
            <v>3632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10</v>
          </cell>
          <cell r="F301">
            <v>1076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20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40</v>
          </cell>
        </row>
        <row r="304">
          <cell r="A304" t="str">
            <v>Пельмени Жемчужные сфера 1,0кг ТМ Зареченские  ПОКОМ</v>
          </cell>
          <cell r="F304">
            <v>14</v>
          </cell>
        </row>
        <row r="305">
          <cell r="A305" t="str">
            <v>Пельмени Медвежьи ушки с фермерскими сливками 0,7кг  ПОКОМ</v>
          </cell>
          <cell r="D305">
            <v>1</v>
          </cell>
          <cell r="F305">
            <v>116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2</v>
          </cell>
          <cell r="F306">
            <v>143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1</v>
          </cell>
          <cell r="F307">
            <v>105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2</v>
          </cell>
          <cell r="F308">
            <v>1317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180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465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1</v>
          </cell>
          <cell r="F311">
            <v>555</v>
          </cell>
        </row>
        <row r="312">
          <cell r="A312" t="str">
            <v>Пельмени Сочные сфера 0,8 кг ТМ Стародворье  ПОКОМ</v>
          </cell>
          <cell r="F312">
            <v>41</v>
          </cell>
        </row>
        <row r="313">
          <cell r="A313" t="str">
            <v>Пельмени Татарские 0,4кг ТМ Особый рецепт  ПОКОМ</v>
          </cell>
          <cell r="D313">
            <v>1</v>
          </cell>
          <cell r="F313">
            <v>69</v>
          </cell>
        </row>
        <row r="314">
          <cell r="A314" t="str">
            <v>Пипперони с/к "Эликатессе" 0,10 кг.шт.  СПК</v>
          </cell>
          <cell r="D314">
            <v>2</v>
          </cell>
          <cell r="F314">
            <v>2</v>
          </cell>
        </row>
        <row r="315">
          <cell r="A315" t="str">
            <v>Пирожки с мясом 3,7кг ВЕС ТМ Зареченские  ПОКОМ</v>
          </cell>
          <cell r="D315">
            <v>7.4</v>
          </cell>
          <cell r="F315">
            <v>240.50299999999999</v>
          </cell>
        </row>
        <row r="316">
          <cell r="A316" t="str">
            <v>Пирожки с яблоком и грушей ВЕС ТМ Зареченские  ПОКОМ</v>
          </cell>
          <cell r="F316">
            <v>14.8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17</v>
          </cell>
          <cell r="F317">
            <v>17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33</v>
          </cell>
          <cell r="F318">
            <v>33</v>
          </cell>
        </row>
        <row r="319">
          <cell r="A319" t="str">
            <v>Плавленый Сыр 45% "С грибами" СТМ "ПапаМожет 180гр  ОСТАНКИНО</v>
          </cell>
          <cell r="D319">
            <v>21</v>
          </cell>
          <cell r="F319">
            <v>21</v>
          </cell>
        </row>
        <row r="320">
          <cell r="A320" t="str">
            <v>Покровская вареная 0,47 кг шт.  СПК</v>
          </cell>
          <cell r="D320">
            <v>28</v>
          </cell>
          <cell r="F320">
            <v>28</v>
          </cell>
        </row>
        <row r="321">
          <cell r="A321" t="str">
            <v>ПолуКоп п/к 250 гр.шт. термоформ.пак.  СПК</v>
          </cell>
          <cell r="D321">
            <v>21</v>
          </cell>
          <cell r="F321">
            <v>21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4</v>
          </cell>
          <cell r="F322">
            <v>4</v>
          </cell>
        </row>
        <row r="323">
          <cell r="A323" t="str">
            <v>Ричеза с/к 230 гр.шт.  СПК</v>
          </cell>
          <cell r="D323">
            <v>164</v>
          </cell>
          <cell r="F323">
            <v>164</v>
          </cell>
        </row>
        <row r="324">
          <cell r="A324" t="str">
            <v>Российский сливочный 45% ТМ Папа Может, брус (2шт)  ОСТАНКИНО</v>
          </cell>
          <cell r="D324">
            <v>39.5</v>
          </cell>
          <cell r="F324">
            <v>39.5</v>
          </cell>
        </row>
        <row r="325">
          <cell r="A325" t="str">
            <v>Сальчетти с/к 230 гр.шт.  СПК</v>
          </cell>
          <cell r="D325">
            <v>245</v>
          </cell>
          <cell r="F325">
            <v>245</v>
          </cell>
        </row>
        <row r="326">
          <cell r="A326" t="str">
            <v>Сальчичон с/к 200 гр. срез "Эликатессе" термоформ.пак.  СПК</v>
          </cell>
          <cell r="D326">
            <v>29</v>
          </cell>
          <cell r="F326">
            <v>29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95</v>
          </cell>
          <cell r="F327">
            <v>95</v>
          </cell>
        </row>
        <row r="328">
          <cell r="A328" t="str">
            <v>Салями с/к 100 гр.шт.нар. (лоток с ср.защ.атм.)  СПК</v>
          </cell>
          <cell r="D328">
            <v>42</v>
          </cell>
          <cell r="F328">
            <v>42</v>
          </cell>
        </row>
        <row r="329">
          <cell r="A329" t="str">
            <v>Салями Трюфель с/в "Эликатессе" 0,16 кг.шт.  СПК</v>
          </cell>
          <cell r="D329">
            <v>114</v>
          </cell>
          <cell r="F329">
            <v>114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124</v>
          </cell>
          <cell r="F330">
            <v>124</v>
          </cell>
        </row>
        <row r="331">
          <cell r="A331" t="str">
            <v>Сардельки "Необыкновенные" (в ср.защ.атм.)  СПК</v>
          </cell>
          <cell r="D331">
            <v>11</v>
          </cell>
          <cell r="F331">
            <v>11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22</v>
          </cell>
          <cell r="F332">
            <v>22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60.994</v>
          </cell>
          <cell r="F333">
            <v>60.994</v>
          </cell>
        </row>
        <row r="334">
          <cell r="A334" t="str">
            <v>Семейная с чесночком Экстра вареная  СПК</v>
          </cell>
          <cell r="D334">
            <v>27.1</v>
          </cell>
          <cell r="F334">
            <v>27.1</v>
          </cell>
        </row>
        <row r="335">
          <cell r="A335" t="str">
            <v>Семейная с чесночком Экстра вареная 0,5 кг.шт.  СПК</v>
          </cell>
          <cell r="D335">
            <v>5</v>
          </cell>
          <cell r="F335">
            <v>5</v>
          </cell>
        </row>
        <row r="336">
          <cell r="A336" t="str">
            <v>Сервелат Европейский в/к, в/с 0,38 кг.шт.термофор.пак  СПК</v>
          </cell>
          <cell r="D336">
            <v>28</v>
          </cell>
          <cell r="F336">
            <v>28</v>
          </cell>
        </row>
        <row r="337">
          <cell r="A337" t="str">
            <v>Сервелат Коньячный в/к 0,38 кг.шт термофор.пак  СПК</v>
          </cell>
          <cell r="D337">
            <v>10</v>
          </cell>
          <cell r="F337">
            <v>10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52</v>
          </cell>
          <cell r="F338">
            <v>52</v>
          </cell>
        </row>
        <row r="339">
          <cell r="A339" t="str">
            <v>Сервелат Финский в/к 0,38 кг.шт. термофор.пак.  СПК</v>
          </cell>
          <cell r="D339">
            <v>46</v>
          </cell>
          <cell r="F339">
            <v>46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95</v>
          </cell>
          <cell r="F340">
            <v>95</v>
          </cell>
        </row>
        <row r="341">
          <cell r="A341" t="str">
            <v>Сервелат Фирменный в/к 0,38 кг.шт. термофор.пак.  СПК</v>
          </cell>
          <cell r="D341">
            <v>1</v>
          </cell>
          <cell r="F341">
            <v>1</v>
          </cell>
        </row>
        <row r="342">
          <cell r="A342" t="str">
            <v>Сервелат Фирменный в/к термоус.пак.  СПК</v>
          </cell>
          <cell r="D342">
            <v>1</v>
          </cell>
          <cell r="F342">
            <v>1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149</v>
          </cell>
          <cell r="F343">
            <v>149</v>
          </cell>
        </row>
        <row r="344">
          <cell r="A344" t="str">
            <v>Сибирская особая с/к 0,235 кг шт.  СПК</v>
          </cell>
          <cell r="D344">
            <v>255</v>
          </cell>
          <cell r="F344">
            <v>255</v>
          </cell>
        </row>
        <row r="345">
          <cell r="A345" t="str">
            <v>Славянская п/к 0,38 кг шт.термофор.пак.  СПК</v>
          </cell>
          <cell r="D345">
            <v>5</v>
          </cell>
          <cell r="F345">
            <v>5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164.34800000000001</v>
          </cell>
          <cell r="F346">
            <v>164.34800000000001</v>
          </cell>
        </row>
        <row r="347">
          <cell r="A347" t="str">
            <v>Сосиски "Баварские" 0,36 кг.шт. вак.упак.  СПК</v>
          </cell>
          <cell r="D347">
            <v>15</v>
          </cell>
          <cell r="F347">
            <v>15</v>
          </cell>
        </row>
        <row r="348">
          <cell r="A348" t="str">
            <v>Сосиски "Молочные" 0,36 кг.шт. вак.упак.  СПК</v>
          </cell>
          <cell r="D348">
            <v>23</v>
          </cell>
          <cell r="F348">
            <v>23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19</v>
          </cell>
          <cell r="F349">
            <v>19</v>
          </cell>
        </row>
        <row r="350">
          <cell r="A350" t="str">
            <v>Сосиски Мусульманские "Просто выгодно" (в ср.защ.атм.)  СПК</v>
          </cell>
          <cell r="D350">
            <v>16</v>
          </cell>
          <cell r="F350">
            <v>16</v>
          </cell>
        </row>
        <row r="351">
          <cell r="A351" t="str">
            <v>Сосиски Хот-дог подкопченные (лоток с ср.защ.атм.)  СПК</v>
          </cell>
          <cell r="D351">
            <v>32</v>
          </cell>
          <cell r="F351">
            <v>32</v>
          </cell>
        </row>
        <row r="352">
          <cell r="A352" t="str">
            <v>Сосисоны в темпуре ВЕС  ПОКОМ</v>
          </cell>
          <cell r="F352">
            <v>7.2</v>
          </cell>
        </row>
        <row r="353">
          <cell r="A353" t="str">
            <v>Сочный мегачебурек ТМ Зареченские ВЕС ПОКОМ</v>
          </cell>
          <cell r="F353">
            <v>79.02</v>
          </cell>
        </row>
        <row r="354">
          <cell r="A354" t="str">
            <v>Сыр "Пармезан" 40% колотый 100 гр  ОСТАНКИНО</v>
          </cell>
          <cell r="D354">
            <v>1</v>
          </cell>
          <cell r="F354">
            <v>1</v>
          </cell>
        </row>
        <row r="355">
          <cell r="A355" t="str">
            <v>Сыр "Пармезан" 40% кусок 180 гр  ОСТАНКИНО</v>
          </cell>
          <cell r="D355">
            <v>95</v>
          </cell>
          <cell r="F355">
            <v>95</v>
          </cell>
        </row>
        <row r="356">
          <cell r="A356" t="str">
            <v>Сыр Боккончини копченый 40% 100 гр.  ОСТАНКИНО</v>
          </cell>
          <cell r="D356">
            <v>276</v>
          </cell>
          <cell r="F356">
            <v>276</v>
          </cell>
        </row>
        <row r="357">
          <cell r="A357" t="str">
            <v>Сыр Гауда 45% тм Папа Может, нарезанные ломтики 125г (МИНИ)  Останкино</v>
          </cell>
          <cell r="D357">
            <v>21</v>
          </cell>
          <cell r="F357">
            <v>21</v>
          </cell>
        </row>
        <row r="358">
          <cell r="A358" t="str">
            <v>Сыр колбасный копченый Папа Может 400 гр  ОСТАНКИНО</v>
          </cell>
          <cell r="D358">
            <v>12</v>
          </cell>
          <cell r="F358">
            <v>12</v>
          </cell>
        </row>
        <row r="359">
          <cell r="A359" t="str">
            <v>Сыр Останкино "Алтайский Gold" 50% вес  ОСТАНКИНО</v>
          </cell>
          <cell r="D359">
            <v>3.9</v>
          </cell>
          <cell r="F359">
            <v>3.9</v>
          </cell>
        </row>
        <row r="360">
          <cell r="A360" t="str">
            <v>Сыр ПАПА МОЖЕТ "Гауда Голд" 45% 180 г  ОСТАНКИНО</v>
          </cell>
          <cell r="D360">
            <v>604</v>
          </cell>
          <cell r="F360">
            <v>604</v>
          </cell>
        </row>
        <row r="361">
          <cell r="A361" t="str">
            <v>Сыр Папа Может "Гауда Голд", 45% брусок ВЕС ОСТАНКИНО</v>
          </cell>
          <cell r="D361">
            <v>14.5</v>
          </cell>
          <cell r="F361">
            <v>14.5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1224</v>
          </cell>
          <cell r="F362">
            <v>1224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43.9</v>
          </cell>
          <cell r="F363">
            <v>46.17</v>
          </cell>
        </row>
        <row r="364">
          <cell r="A364" t="str">
            <v>Сыр ПАПА МОЖЕТ "Министерский" 180гр, 45 %  ОСТАНКИНО</v>
          </cell>
          <cell r="D364">
            <v>97</v>
          </cell>
          <cell r="F364">
            <v>97</v>
          </cell>
        </row>
        <row r="365">
          <cell r="A365" t="str">
            <v>Сыр ПАПА МОЖЕТ "Папин завтрак" 180гр, 45 %  ОСТАНКИНО</v>
          </cell>
          <cell r="D365">
            <v>26</v>
          </cell>
          <cell r="F365">
            <v>26</v>
          </cell>
        </row>
        <row r="366">
          <cell r="A366" t="str">
            <v>Сыр ПАПА МОЖЕТ "Российский традиционный" 45% 180 г  ОСТАНКИНО</v>
          </cell>
          <cell r="D366">
            <v>1229</v>
          </cell>
          <cell r="F366">
            <v>1229</v>
          </cell>
        </row>
        <row r="367">
          <cell r="A367" t="str">
            <v>Сыр ПАПА МОЖЕТ "Тильзитер" 45% 180 г  ОСТАНКИНО</v>
          </cell>
          <cell r="D367">
            <v>276</v>
          </cell>
          <cell r="F367">
            <v>276</v>
          </cell>
        </row>
        <row r="368">
          <cell r="A368" t="str">
            <v>Сыр Папа Может "Тильзитер", 45% брусок ВЕС   ОСТАНКИНО</v>
          </cell>
          <cell r="D368">
            <v>71.8</v>
          </cell>
          <cell r="F368">
            <v>71.8</v>
          </cell>
        </row>
        <row r="369">
          <cell r="A369" t="str">
            <v>Сыр Папа Может Голландский 45%, нарез, 125г (9 шт)  Останкино</v>
          </cell>
          <cell r="D369">
            <v>90</v>
          </cell>
          <cell r="F369">
            <v>90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81</v>
          </cell>
          <cell r="F370">
            <v>81</v>
          </cell>
        </row>
        <row r="371">
          <cell r="A371" t="str">
            <v>Сыр Российский сливочный 45% тм Папа Может, нарезанные ломтики 125г (МИНИ)  ОСТАНКИНО</v>
          </cell>
          <cell r="D371">
            <v>203</v>
          </cell>
          <cell r="F371">
            <v>203</v>
          </cell>
        </row>
        <row r="372">
          <cell r="A372" t="str">
            <v>Сыр Скаморца свежий 40% 100 гр.  ОСТАНКИНО</v>
          </cell>
          <cell r="D372">
            <v>283</v>
          </cell>
          <cell r="F372">
            <v>283</v>
          </cell>
        </row>
        <row r="373">
          <cell r="A373" t="str">
            <v>Сыр творожный с зеленью 60% Папа может 140 гр.  ОСТАНКИНО</v>
          </cell>
          <cell r="D373">
            <v>52</v>
          </cell>
          <cell r="F373">
            <v>52</v>
          </cell>
        </row>
        <row r="374">
          <cell r="A374" t="str">
            <v>Сыр Чечил копченый 43% 100г/6шт ТМ Папа Может  ОСТАНКИНО</v>
          </cell>
          <cell r="D374">
            <v>305</v>
          </cell>
          <cell r="F374">
            <v>305</v>
          </cell>
        </row>
        <row r="375">
          <cell r="A375" t="str">
            <v>Сыр Чечил свежий 45% 100г/6шт ТМ Папа Может  ОСТАНКИНО</v>
          </cell>
          <cell r="D375">
            <v>96</v>
          </cell>
          <cell r="F375">
            <v>96</v>
          </cell>
        </row>
        <row r="376">
          <cell r="A376" t="str">
            <v>Сыч/Прод Коровино Российский 50% 200г СЗМЖ  ОСТАНКИНО</v>
          </cell>
          <cell r="D376">
            <v>126</v>
          </cell>
          <cell r="F376">
            <v>126</v>
          </cell>
        </row>
        <row r="377">
          <cell r="A377" t="str">
            <v>Сыч/Прод Коровино Российский Оригин 50% ВЕС (5 кг)  ОСТАНКИНО</v>
          </cell>
          <cell r="D377">
            <v>266.89999999999998</v>
          </cell>
          <cell r="F377">
            <v>266.89999999999998</v>
          </cell>
        </row>
        <row r="378">
          <cell r="A378" t="str">
            <v>Сыч/Прод Коровино Тильзитер 50% 200г СЗМЖ  ОСТАНКИНО</v>
          </cell>
          <cell r="D378">
            <v>124</v>
          </cell>
          <cell r="F378">
            <v>124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157.5</v>
          </cell>
          <cell r="F379">
            <v>157.5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24</v>
          </cell>
          <cell r="F380">
            <v>24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185</v>
          </cell>
          <cell r="F381">
            <v>185</v>
          </cell>
        </row>
        <row r="382">
          <cell r="A382" t="str">
            <v>Торо Неро с/в "Эликатессе" 140 гр.шт.  СПК</v>
          </cell>
          <cell r="D382">
            <v>63</v>
          </cell>
          <cell r="F382">
            <v>63</v>
          </cell>
        </row>
        <row r="383">
          <cell r="A383" t="str">
            <v>Уши свиные копченые к пиву 0,15кг нар. д/ф шт.  СПК</v>
          </cell>
          <cell r="D383">
            <v>30</v>
          </cell>
          <cell r="F383">
            <v>30</v>
          </cell>
        </row>
        <row r="384">
          <cell r="A384" t="str">
            <v>Фестивальная пора с/к 100 гр.шт.нар. (лоток с ср.защ.атм.)  СПК</v>
          </cell>
          <cell r="D384">
            <v>161</v>
          </cell>
          <cell r="F384">
            <v>161</v>
          </cell>
        </row>
        <row r="385">
          <cell r="A385" t="str">
            <v>Фестивальная пора с/к 235 гр.шт.  СПК</v>
          </cell>
          <cell r="D385">
            <v>815</v>
          </cell>
          <cell r="F385">
            <v>815</v>
          </cell>
        </row>
        <row r="386">
          <cell r="A386" t="str">
            <v>Фестивальная пора с/к термоус.пак  СПК</v>
          </cell>
          <cell r="D386">
            <v>91.4</v>
          </cell>
          <cell r="F386">
            <v>91.4</v>
          </cell>
        </row>
        <row r="387">
          <cell r="A387" t="str">
            <v>Фуэт с/в "Эликатессе" 160 гр.шт.  СПК</v>
          </cell>
          <cell r="D387">
            <v>234</v>
          </cell>
          <cell r="F387">
            <v>234</v>
          </cell>
        </row>
        <row r="388">
          <cell r="A388" t="str">
            <v>Хинкали Классические ТМ Зареченские ВЕС ПОКОМ</v>
          </cell>
          <cell r="F388">
            <v>191.5</v>
          </cell>
        </row>
        <row r="389">
          <cell r="A389" t="str">
            <v>Хотстеры с сыром 0,25кг ТМ Горячая штучка  ПОКОМ</v>
          </cell>
          <cell r="D389">
            <v>5</v>
          </cell>
          <cell r="F389">
            <v>466</v>
          </cell>
        </row>
        <row r="390">
          <cell r="A390" t="str">
            <v>Хотстеры ТМ Горячая штучка ТС Хотстеры 0,25 кг зам  ПОКОМ</v>
          </cell>
          <cell r="D390">
            <v>7</v>
          </cell>
          <cell r="F390">
            <v>1614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4</v>
          </cell>
          <cell r="F391">
            <v>559</v>
          </cell>
        </row>
        <row r="392">
          <cell r="A392" t="str">
            <v>Хрустящие крылышки ТМ Горячая штучка 0,3 кг зам  ПОКОМ</v>
          </cell>
          <cell r="D392">
            <v>5</v>
          </cell>
          <cell r="F392">
            <v>614</v>
          </cell>
        </row>
        <row r="393">
          <cell r="A393" t="str">
            <v>Чебупай сочное яблоко ТМ Горячая штучка 0,2 кг зам.  ПОКОМ</v>
          </cell>
          <cell r="D393">
            <v>1</v>
          </cell>
          <cell r="F393">
            <v>367</v>
          </cell>
        </row>
        <row r="394">
          <cell r="A394" t="str">
            <v>Чебупай спелая вишня ТМ Горячая штучка 0,2 кг зам.  ПОКОМ</v>
          </cell>
          <cell r="F394">
            <v>253</v>
          </cell>
        </row>
        <row r="395">
          <cell r="A395" t="str">
            <v>Чебупели Foodgital 0,25кг ТМ Горячая штучка  ПОКОМ</v>
          </cell>
          <cell r="F395">
            <v>25</v>
          </cell>
        </row>
        <row r="396">
          <cell r="A396" t="str">
            <v>Чебупели Курочка гриль ТМ Горячая штучка, 0,3 кг зам  ПОКОМ</v>
          </cell>
          <cell r="D396">
            <v>3</v>
          </cell>
          <cell r="F396">
            <v>308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13</v>
          </cell>
          <cell r="F397">
            <v>1647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11</v>
          </cell>
          <cell r="F398">
            <v>2749</v>
          </cell>
        </row>
        <row r="399">
          <cell r="A399" t="str">
            <v>Чебуреки Мясные вес 2,7 кг ТМ Зареченские ВЕС ПОКОМ</v>
          </cell>
          <cell r="F399">
            <v>27</v>
          </cell>
        </row>
        <row r="400">
          <cell r="A400" t="str">
            <v>Чебуреки сочные ВЕС ТМ Зареченские  ПОКОМ</v>
          </cell>
          <cell r="F400">
            <v>541</v>
          </cell>
        </row>
        <row r="401">
          <cell r="A401" t="str">
            <v>Шпикачки Русские (черева) (в ср.защ.атм.) "Высокий вкус"  СПК</v>
          </cell>
          <cell r="D401">
            <v>125</v>
          </cell>
          <cell r="F401">
            <v>125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23</v>
          </cell>
          <cell r="F402">
            <v>23</v>
          </cell>
        </row>
        <row r="403">
          <cell r="A403" t="str">
            <v>Юбилейная с/к 0,10 кг.шт. нарезка (лоток с ср.защ.атм.)  СПК</v>
          </cell>
          <cell r="D403">
            <v>24</v>
          </cell>
          <cell r="F403">
            <v>24</v>
          </cell>
        </row>
        <row r="404">
          <cell r="A404" t="str">
            <v>Юбилейная с/к 0,235 кг.шт.  СПК</v>
          </cell>
          <cell r="D404">
            <v>481</v>
          </cell>
          <cell r="F404">
            <v>481</v>
          </cell>
        </row>
        <row r="405">
          <cell r="A405" t="str">
            <v>Итого</v>
          </cell>
          <cell r="D405">
            <v>115640.698</v>
          </cell>
          <cell r="F405">
            <v>259667.66200000001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20.11.2024 - 20.11.2024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123.011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131.53200000000001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396.73899999999998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306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198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94.739000000000004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1064.9079999999999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87.506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126.268</v>
          </cell>
        </row>
        <row r="25">
          <cell r="A25" t="str">
            <v xml:space="preserve"> 230  Колбаса Молочная Особая ТМ Особый рецепт, п/а, ВЕС. ПОКОМ</v>
          </cell>
          <cell r="D25">
            <v>-2.1629999999999998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61.232999999999997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57.439</v>
          </cell>
        </row>
        <row r="28">
          <cell r="A28" t="str">
            <v xml:space="preserve"> 240  Колбаса Салями охотничья, ВЕС. ПОКОМ</v>
          </cell>
          <cell r="D28">
            <v>6.2969999999999997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123.70099999999999</v>
          </cell>
        </row>
        <row r="30">
          <cell r="A30" t="str">
            <v xml:space="preserve"> 247  Сардельки Нежные, ВЕС.  ПОКОМ</v>
          </cell>
          <cell r="D30">
            <v>34.520000000000003</v>
          </cell>
        </row>
        <row r="31">
          <cell r="A31" t="str">
            <v xml:space="preserve"> 248  Сардельки Сочные ТМ Особый рецепт,   ПОКОМ</v>
          </cell>
          <cell r="D31">
            <v>39.002000000000002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231.11799999999999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14.949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26.047999999999998</v>
          </cell>
        </row>
        <row r="35">
          <cell r="A35" t="str">
            <v xml:space="preserve"> 263  Шпикачки Стародворские, ВЕС.  ПОКОМ</v>
          </cell>
          <cell r="D35">
            <v>16.111000000000001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14.321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25.15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24.427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332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518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1035</v>
          </cell>
        </row>
        <row r="42">
          <cell r="A42" t="str">
            <v xml:space="preserve"> 283  Сосиски Сочинки, ВЕС, ТМ Стародворье ПОКОМ</v>
          </cell>
          <cell r="D42">
            <v>135.827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112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269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40.405999999999999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319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515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16.062999999999999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36.746000000000002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232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421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241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84.947000000000003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201.21100000000001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9.0109999999999992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0.76400000000000001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836.38599999999997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709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267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123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183.209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81</v>
          </cell>
        </row>
        <row r="65">
          <cell r="A65" t="str">
            <v xml:space="preserve"> 335  Колбаса Сливушка ТМ Вязанка. ВЕС.  ПОКОМ </v>
          </cell>
          <cell r="D65">
            <v>48.697000000000003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520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456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91.046000000000006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72.397000000000006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118.706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87.552999999999997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181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18.829999999999998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105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160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-5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140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108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998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1319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2</v>
          </cell>
        </row>
        <row r="86">
          <cell r="A86" t="str">
            <v xml:space="preserve"> 418  Колбаса Балыкбургская с мраморным балыком и нотками кориандра 0,06 кг нарезка ТМ Баварушка  ПО</v>
          </cell>
          <cell r="D86">
            <v>13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D87">
            <v>31</v>
          </cell>
        </row>
        <row r="88">
          <cell r="A88" t="str">
            <v xml:space="preserve"> 422  Деликатесы Бекон Балыкбургский ТМ Баварушка  0,15 кг.ПОКОМ</v>
          </cell>
          <cell r="D88">
            <v>3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67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70.825999999999993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4.3730000000000002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20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49.274000000000001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9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5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44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39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86.489000000000004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558.71699999999998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1496.0830000000001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477.33300000000003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5.3369999999999997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54.619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23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18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10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10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30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31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134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97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128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111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25.431999999999999</v>
          </cell>
        </row>
        <row r="115">
          <cell r="A115" t="str">
            <v xml:space="preserve"> 500  Сосиски Сливушки по-венски ВЕС ТМ Вязанка  ПОКОМ</v>
          </cell>
          <cell r="D115">
            <v>5.05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137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D117">
            <v>60</v>
          </cell>
        </row>
        <row r="118">
          <cell r="A118" t="str">
            <v>1146 Ароматная с/к в/у ОСТАНКИНО</v>
          </cell>
          <cell r="D118">
            <v>1.4850000000000001</v>
          </cell>
        </row>
        <row r="119">
          <cell r="A119" t="str">
            <v>3215 ВЕТЧ.МЯСНАЯ Папа может п/о 0.4кг 8шт.    ОСТАНКИНО</v>
          </cell>
          <cell r="D119">
            <v>81</v>
          </cell>
        </row>
        <row r="120">
          <cell r="A120" t="str">
            <v>3680 ПРЕСИЖН с/к дек. спец мгс ОСТАНКИНО</v>
          </cell>
          <cell r="D120">
            <v>4.8159999999999998</v>
          </cell>
        </row>
        <row r="121">
          <cell r="A121" t="str">
            <v>3684 ПРЕСИЖН с/к в/у 1/250 8шт.   ОСТАНКИНО</v>
          </cell>
          <cell r="D121">
            <v>46</v>
          </cell>
        </row>
        <row r="122">
          <cell r="A122" t="str">
            <v>3812 СОЧНЫЕ сос п/о мгс 2*2  ОСТАНКИНО</v>
          </cell>
          <cell r="D122">
            <v>379.34399999999999</v>
          </cell>
        </row>
        <row r="123">
          <cell r="A123" t="str">
            <v>4063 МЯСНАЯ Папа может вар п/о_Л   ОСТАНКИНО</v>
          </cell>
          <cell r="D123">
            <v>362.25700000000001</v>
          </cell>
        </row>
        <row r="124">
          <cell r="A124" t="str">
            <v>4117 ЭКСТРА Папа может с/к в/у_Л   ОСТАНКИНО</v>
          </cell>
          <cell r="D124">
            <v>3.0059999999999998</v>
          </cell>
        </row>
        <row r="125">
          <cell r="A125" t="str">
            <v>4555 Докторская ГОСТ вар п/о ОСТАНКИНО</v>
          </cell>
          <cell r="D125">
            <v>4.0380000000000003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33.795999999999999</v>
          </cell>
        </row>
        <row r="127">
          <cell r="A127" t="str">
            <v>4786 КОЛБ.СНЭКИ Папа может в/к мгс 1/70_5  ОСТАНКИНО</v>
          </cell>
          <cell r="D127">
            <v>33</v>
          </cell>
        </row>
        <row r="128">
          <cell r="A128" t="str">
            <v>4813 ФИЛЕЙНАЯ Папа может вар п/о_Л   ОСТАНКИНО</v>
          </cell>
          <cell r="D128">
            <v>99.632999999999996</v>
          </cell>
        </row>
        <row r="129">
          <cell r="A129" t="str">
            <v>4993 САЛЯМИ ИТАЛЬЯНСКАЯ с/к в/у 1/250*8_120c ОСТАНКИНО</v>
          </cell>
          <cell r="D129">
            <v>103</v>
          </cell>
        </row>
        <row r="130">
          <cell r="A130" t="str">
            <v>5246 ДОКТОРСКАЯ ПРЕМИУМ вар б/о мгс_30с ОСТАНКИНО</v>
          </cell>
          <cell r="D130">
            <v>2.97</v>
          </cell>
        </row>
        <row r="131">
          <cell r="A131" t="str">
            <v>5341 СЕРВЕЛАТ ОХОТНИЧИЙ в/к в/у  ОСТАНКИНО</v>
          </cell>
          <cell r="D131">
            <v>83.423000000000002</v>
          </cell>
        </row>
        <row r="132">
          <cell r="A132" t="str">
            <v>5483 ЭКСТРА Папа может с/к в/у 1/250 8шт.   ОСТАНКИНО</v>
          </cell>
          <cell r="D132">
            <v>215</v>
          </cell>
        </row>
        <row r="133">
          <cell r="A133" t="str">
            <v>5544 Сервелат Финский в/к в/у_45с НОВАЯ ОСТАНКИНО</v>
          </cell>
          <cell r="D133">
            <v>224.46600000000001</v>
          </cell>
        </row>
        <row r="134">
          <cell r="A134" t="str">
            <v>5679 САЛЯМИ ИТАЛЬЯНСКАЯ с/к в/у 1/150_60с ОСТАНКИНО</v>
          </cell>
          <cell r="D134">
            <v>69</v>
          </cell>
        </row>
        <row r="135">
          <cell r="A135" t="str">
            <v>5682 САЛЯМИ МЕЛКОЗЕРНЕНАЯ с/к в/у 1/120_60с   ОСТАНКИНО</v>
          </cell>
          <cell r="D135">
            <v>430</v>
          </cell>
        </row>
        <row r="136">
          <cell r="A136" t="str">
            <v>5698 СЫТНЫЕ Папа может сар б/о мгс 1*3_Маяк  ОСТАНКИНО</v>
          </cell>
          <cell r="D136">
            <v>48.503999999999998</v>
          </cell>
        </row>
        <row r="137">
          <cell r="A137" t="str">
            <v>5706 АРОМАТНАЯ Папа может с/к в/у 1/250 8шт.  ОСТАНКИНО</v>
          </cell>
          <cell r="D137">
            <v>202</v>
          </cell>
        </row>
        <row r="138">
          <cell r="A138" t="str">
            <v>5708 ПОСОЛЬСКАЯ Папа может с/к в/у ОСТАНКИНО</v>
          </cell>
          <cell r="D138">
            <v>7.9180000000000001</v>
          </cell>
        </row>
        <row r="139">
          <cell r="A139" t="str">
            <v>5851 ЭКСТРА Папа может вар п/о   ОСТАНКИНО</v>
          </cell>
          <cell r="D139">
            <v>60.612000000000002</v>
          </cell>
        </row>
        <row r="140">
          <cell r="A140" t="str">
            <v>5931 ОХОТНИЧЬЯ Папа может с/к в/у 1/220 8шт.   ОСТАНКИНО</v>
          </cell>
          <cell r="D140">
            <v>220</v>
          </cell>
        </row>
        <row r="141">
          <cell r="A141" t="str">
            <v>6004 РАГУ СВИНОЕ 1кг 8шт.зам_120с ОСТАНКИНО</v>
          </cell>
          <cell r="D141">
            <v>8</v>
          </cell>
        </row>
        <row r="142">
          <cell r="A142" t="str">
            <v>6113 СОЧНЫЕ сос п/о мгс 1*6_Ашан  ОСТАНКИНО</v>
          </cell>
          <cell r="D142">
            <v>345.65100000000001</v>
          </cell>
        </row>
        <row r="143">
          <cell r="A143" t="str">
            <v>6158 ВРЕМЯ ОЛИВЬЕ Папа может вар п/о 0.4кг   ОСТАНКИНО</v>
          </cell>
          <cell r="D143">
            <v>72</v>
          </cell>
        </row>
        <row r="144">
          <cell r="A144" t="str">
            <v>6200 ГРУДИНКА ПРЕМИУМ к/в мл/к в/у 0.3кг  ОСТАНКИНО</v>
          </cell>
          <cell r="D144">
            <v>89</v>
          </cell>
        </row>
        <row r="145">
          <cell r="A145" t="str">
            <v>6206 СВИНИНА ПО-ДОМАШНЕМУ к/в мл/к в/у 0.3кг  ОСТАНКИНО</v>
          </cell>
          <cell r="D145">
            <v>172</v>
          </cell>
        </row>
        <row r="146">
          <cell r="A146" t="str">
            <v>6221 НЕАПОЛИТАНСКИЙ ДУЭТ с/к с/н мгс 1/90  ОСТАНКИНО</v>
          </cell>
          <cell r="D146">
            <v>117</v>
          </cell>
        </row>
        <row r="147">
          <cell r="A147" t="str">
            <v>6222 ИТАЛЬЯНСКОЕ АССОРТИ с/в с/н мгс 1/90 ОСТАНКИНО</v>
          </cell>
          <cell r="D147">
            <v>48</v>
          </cell>
        </row>
        <row r="148">
          <cell r="A148" t="str">
            <v>6228 МЯСНОЕ АССОРТИ к/з с/н мгс 1/90 10шт.  ОСТАНКИНО</v>
          </cell>
          <cell r="D148">
            <v>99</v>
          </cell>
        </row>
        <row r="149">
          <cell r="A149" t="str">
            <v>6247 ДОМАШНЯЯ Папа может вар п/о 0,4кг 8шт.  ОСТАНКИНО</v>
          </cell>
          <cell r="D149">
            <v>40</v>
          </cell>
        </row>
        <row r="150">
          <cell r="A150" t="str">
            <v>6253 МОЛОЧНЫЕ Коровино сос п/о мгс 1.5*6  ОСТАНКИНО</v>
          </cell>
          <cell r="D150">
            <v>3.0880000000000001</v>
          </cell>
        </row>
        <row r="151">
          <cell r="A151" t="str">
            <v>6268 ГОВЯЖЬЯ Папа может вар п/о 0,4кг 8 шт.  ОСТАНКИНО</v>
          </cell>
          <cell r="D151">
            <v>63</v>
          </cell>
        </row>
        <row r="152">
          <cell r="A152" t="str">
            <v>6279 КОРЕЙКА ПО-ОСТ.к/в в/с с/н в/у 1/150_45с  ОСТАНКИНО</v>
          </cell>
          <cell r="D152">
            <v>68</v>
          </cell>
        </row>
        <row r="153">
          <cell r="A153" t="str">
            <v>6303 МЯСНЫЕ Папа может сос п/о мгс 1.5*3  ОСТАНКИНО</v>
          </cell>
          <cell r="D153">
            <v>90.376999999999995</v>
          </cell>
        </row>
        <row r="154">
          <cell r="A154" t="str">
            <v>6324 ДОКТОРСКАЯ ГОСТ вар п/о 0.4кг 8шт.  ОСТАНКИНО</v>
          </cell>
          <cell r="D154">
            <v>106</v>
          </cell>
        </row>
        <row r="155">
          <cell r="A155" t="str">
            <v>6325 ДОКТОРСКАЯ ПРЕМИУМ вар п/о 0.4кг 8шт.  ОСТАНКИНО</v>
          </cell>
          <cell r="D155">
            <v>170</v>
          </cell>
        </row>
        <row r="156">
          <cell r="A156" t="str">
            <v>6333 МЯСНАЯ Папа может вар п/о 0.4кг 8шт.  ОСТАНКИНО</v>
          </cell>
          <cell r="D156">
            <v>1127</v>
          </cell>
        </row>
        <row r="157">
          <cell r="A157" t="str">
            <v>6340 ДОМАШНИЙ РЕЦЕПТ Коровино 0.5кг 8шт.  ОСТАНКИНО</v>
          </cell>
          <cell r="D157">
            <v>256</v>
          </cell>
        </row>
        <row r="158">
          <cell r="A158" t="str">
            <v>6341 ДОМАШНИЙ РЕЦЕПТ СО ШПИКОМ Коровино 0.5кг  ОСТАНКИНО</v>
          </cell>
          <cell r="D158">
            <v>29</v>
          </cell>
        </row>
        <row r="159">
          <cell r="A159" t="str">
            <v>6353 ЭКСТРА Папа может вар п/о 0.4кг 8шт.  ОСТАНКИНО</v>
          </cell>
          <cell r="D159">
            <v>440</v>
          </cell>
        </row>
        <row r="160">
          <cell r="A160" t="str">
            <v>6392 ФИЛЕЙНАЯ Папа может вар п/о 0.4кг. ОСТАНКИНО</v>
          </cell>
          <cell r="D160">
            <v>1151</v>
          </cell>
        </row>
        <row r="161">
          <cell r="A161" t="str">
            <v>6415 БАЛЫКОВАЯ Коровино п/к в/у 0.84кг 6шт.  ОСТАНКИНО</v>
          </cell>
          <cell r="D161">
            <v>20</v>
          </cell>
        </row>
        <row r="162">
          <cell r="A162" t="str">
            <v>6426 КЛАССИЧЕСКАЯ ПМ вар п/о 0.3кг 8шт.  ОСТАНКИНО</v>
          </cell>
          <cell r="D162">
            <v>396</v>
          </cell>
        </row>
        <row r="163">
          <cell r="A163" t="str">
            <v>6448 СВИНИНА МАДЕРА с/к с/н в/у 1/100 10шт.   ОСТАНКИНО</v>
          </cell>
          <cell r="D163">
            <v>77</v>
          </cell>
        </row>
        <row r="164">
          <cell r="A164" t="str">
            <v>6453 ЭКСТРА Папа может с/к с/н в/у 1/100 14шт.   ОСТАНКИНО</v>
          </cell>
          <cell r="D164">
            <v>305</v>
          </cell>
        </row>
        <row r="165">
          <cell r="A165" t="str">
            <v>6454 АРОМАТНАЯ с/к с/н в/у 1/100 14шт.  ОСТАНКИНО</v>
          </cell>
          <cell r="D165">
            <v>306</v>
          </cell>
        </row>
        <row r="166">
          <cell r="A166" t="str">
            <v>6459 СЕРВЕЛАТ ШВЕЙЦАРСК. в/к с/н в/у 1/100*10  ОСТАНКИНО</v>
          </cell>
          <cell r="D166">
            <v>36</v>
          </cell>
        </row>
        <row r="167">
          <cell r="A167" t="str">
            <v>6470 ВЕТЧ.МРАМОРНАЯ в/у_45с  ОСТАНКИНО</v>
          </cell>
          <cell r="D167">
            <v>17.064</v>
          </cell>
        </row>
        <row r="168">
          <cell r="A168" t="str">
            <v>6492 ШПИК С ЧЕСНОК.И ПЕРЦЕМ к/в в/у 0.3кг_45c  ОСТАНКИНО</v>
          </cell>
          <cell r="D168">
            <v>73</v>
          </cell>
        </row>
        <row r="169">
          <cell r="A169" t="str">
            <v>6495 ВЕТЧ.МРАМОРНАЯ в/у срез 0.3кг 6шт_45с  ОСТАНКИНО</v>
          </cell>
          <cell r="D169">
            <v>128</v>
          </cell>
        </row>
        <row r="170">
          <cell r="A170" t="str">
            <v>6527 ШПИКАЧКИ СОЧНЫЕ ПМ сар б/о мгс 1*3 45с ОСТАНКИНО</v>
          </cell>
          <cell r="D170">
            <v>79.641999999999996</v>
          </cell>
        </row>
        <row r="171">
          <cell r="A171" t="str">
            <v>6586 МРАМОРНАЯ И БАЛЫКОВАЯ в/к с/н мгс 1/90 ОСТАНКИНО</v>
          </cell>
          <cell r="D171">
            <v>46</v>
          </cell>
        </row>
        <row r="172">
          <cell r="A172" t="str">
            <v>6609 С ГОВЯДИНОЙ ПМ сар б/о мгс 0.4кг_45с ОСТАНКИНО</v>
          </cell>
          <cell r="D172">
            <v>30</v>
          </cell>
        </row>
        <row r="173">
          <cell r="A173" t="str">
            <v>6653 ШПИКАЧКИ СОЧНЫЕ С БЕКОНОМ п/о мгс 0.3кг. ОСТАНКИНО</v>
          </cell>
          <cell r="D173">
            <v>50</v>
          </cell>
        </row>
        <row r="174">
          <cell r="A174" t="str">
            <v>6666 БОЯНСКАЯ Папа может п/к в/у 0,28кг 8 шт. ОСТАНКИНО</v>
          </cell>
          <cell r="D174">
            <v>284</v>
          </cell>
        </row>
        <row r="175">
          <cell r="A175" t="str">
            <v>6683 СЕРВЕЛАТ ЗЕРНИСТЫЙ ПМ в/к в/у 0,35кг  ОСТАНКИНО</v>
          </cell>
          <cell r="D175">
            <v>823</v>
          </cell>
        </row>
        <row r="176">
          <cell r="A176" t="str">
            <v>6684 СЕРВЕЛАТ КАРЕЛЬСКИЙ ПМ в/к в/у 0.28кг  ОСТАНКИНО</v>
          </cell>
          <cell r="D176">
            <v>638</v>
          </cell>
        </row>
        <row r="177">
          <cell r="A177" t="str">
            <v>6689 СЕРВЕЛАТ ОХОТНИЧИЙ ПМ в/к в/у 0,35кг 8шт  ОСТАНКИНО</v>
          </cell>
          <cell r="D177">
            <v>738</v>
          </cell>
        </row>
        <row r="178">
          <cell r="A178" t="str">
            <v>6697 СЕРВЕЛАТ ФИНСКИЙ ПМ в/к в/у 0,35кг 8шт.  ОСТАНКИНО</v>
          </cell>
          <cell r="D178">
            <v>1126</v>
          </cell>
        </row>
        <row r="179">
          <cell r="A179" t="str">
            <v>6713 СОЧНЫЙ ГРИЛЬ ПМ сос п/о мгс 0.41кг 8шт.  ОСТАНКИНО</v>
          </cell>
          <cell r="D179">
            <v>288</v>
          </cell>
        </row>
        <row r="180">
          <cell r="A180" t="str">
            <v>6722 СОЧНЫЕ ПМ сос п/о мгс 0,41кг 10шт.  ОСТАНКИНО</v>
          </cell>
          <cell r="D180">
            <v>2141</v>
          </cell>
        </row>
        <row r="181">
          <cell r="A181" t="str">
            <v>6726 СЛИВОЧНЫЕ ПМ сос п/о мгс 0.41кг 10шт.  ОСТАНКИНО</v>
          </cell>
          <cell r="D181">
            <v>615</v>
          </cell>
        </row>
        <row r="182">
          <cell r="A182" t="str">
            <v>6747 РУССКАЯ ПРЕМИУМ ПМ вар ф/о в/у  ОСТАНКИНО</v>
          </cell>
          <cell r="D182">
            <v>9.0250000000000004</v>
          </cell>
        </row>
        <row r="183">
          <cell r="A183" t="str">
            <v>6762 СЛИВОЧНЫЕ сос ц/о мгс 0.41кг 8шт.  ОСТАНКИНО</v>
          </cell>
          <cell r="D183">
            <v>37</v>
          </cell>
        </row>
        <row r="184">
          <cell r="A184" t="str">
            <v>6765 РУБЛЕНЫЕ сос ц/о мгс 0.36кг 6шт.  ОСТАНКИНО</v>
          </cell>
          <cell r="D184">
            <v>150</v>
          </cell>
        </row>
        <row r="185">
          <cell r="A185" t="str">
            <v>6767 РУБЛЕНЫЕ сос ц/о мгс 1*4  ОСТАНКИНО</v>
          </cell>
          <cell r="D185">
            <v>13.821</v>
          </cell>
        </row>
        <row r="186">
          <cell r="A186" t="str">
            <v>6768 С СЫРОМ сос ц/о мгс 0.41кг 6шт.  ОСТАНКИНО</v>
          </cell>
          <cell r="D186">
            <v>38</v>
          </cell>
        </row>
        <row r="187">
          <cell r="A187" t="str">
            <v>6773 САЛЯМИ Папа может п/к в/у 0,28кг 8шт.  ОСТАНКИНО</v>
          </cell>
          <cell r="D187">
            <v>105</v>
          </cell>
        </row>
        <row r="188">
          <cell r="A188" t="str">
            <v>6777 МЯСНЫЕ С ГОВЯДИНОЙ ПМ сос п/о мгс 0.4кг  ОСТАНКИНО</v>
          </cell>
          <cell r="D188">
            <v>293</v>
          </cell>
        </row>
        <row r="189">
          <cell r="A189" t="str">
            <v>6785 ВЕНСКАЯ САЛЯМИ п/к в/у 0.33кг 8шт.  ОСТАНКИНО</v>
          </cell>
          <cell r="D189">
            <v>110</v>
          </cell>
        </row>
        <row r="190">
          <cell r="A190" t="str">
            <v>6787 СЕРВЕЛАТ КРЕМЛЕВСКИЙ в/к в/у 0,33кг 8шт.  ОСТАНКИНО</v>
          </cell>
          <cell r="D190">
            <v>83</v>
          </cell>
        </row>
        <row r="191">
          <cell r="A191" t="str">
            <v>6791 СЕРВЕЛАТ ПРЕМИУМ в/к в/у 0,33кг 8шт.  ОСТАНКИНО</v>
          </cell>
          <cell r="D191">
            <v>73</v>
          </cell>
        </row>
        <row r="192">
          <cell r="A192" t="str">
            <v>6793 БАЛЫКОВАЯ в/к в/у 0,33кг 8шт.  ОСТАНКИНО</v>
          </cell>
          <cell r="D192">
            <v>144</v>
          </cell>
        </row>
        <row r="193">
          <cell r="A193" t="str">
            <v>6795 ОСТАНКИНСКАЯ в/к в/у 0,33кг 8шт.  ОСТАНКИНО</v>
          </cell>
          <cell r="D193">
            <v>24</v>
          </cell>
        </row>
        <row r="194">
          <cell r="A194" t="str">
            <v>6801 ОСТАНКИНСКАЯ вар п/о 0.4кг 8шт.  ОСТАНКИНО</v>
          </cell>
          <cell r="D194">
            <v>10</v>
          </cell>
        </row>
        <row r="195">
          <cell r="A195" t="str">
            <v>6807 СЕРВЕЛАТ ЕВРОПЕЙСКИЙ в/к в/у 0,33кг 8шт.  ОСТАНКИНО</v>
          </cell>
          <cell r="D195">
            <v>37</v>
          </cell>
        </row>
        <row r="196">
          <cell r="A196" t="str">
            <v>6829 МОЛОЧНЫЕ КЛАССИЧЕСКИЕ сос п/о мгс 2*4_С  ОСТАНКИНО</v>
          </cell>
          <cell r="D196">
            <v>52.384999999999998</v>
          </cell>
        </row>
        <row r="197">
          <cell r="A197" t="str">
            <v>6834 ПОСОЛЬСКАЯ ПМ с/к с/н в/у 1/100 10шт.  ОСТАНКИНО</v>
          </cell>
          <cell r="D197">
            <v>49</v>
          </cell>
        </row>
        <row r="198">
          <cell r="A198" t="str">
            <v>6837 ФИЛЕЙНЫЕ Папа Может сос ц/о мгс 0.4кг  ОСТАНКИНО</v>
          </cell>
          <cell r="D198">
            <v>255</v>
          </cell>
        </row>
        <row r="199">
          <cell r="A199" t="str">
            <v>6842 ДЫМОВИЦА ИЗ ОКОРОКА к/в мл/к в/у 0,3кг  ОСТАНКИНО</v>
          </cell>
          <cell r="D199">
            <v>37</v>
          </cell>
        </row>
        <row r="200">
          <cell r="A200" t="str">
            <v>6852 МОЛОЧНЫЕ ПРЕМИУМ ПМ сос п/о в/ у 1/350  ОСТАНКИНО</v>
          </cell>
          <cell r="D200">
            <v>627</v>
          </cell>
        </row>
        <row r="201">
          <cell r="A201" t="str">
            <v>6853 МОЛОЧНЫЕ ПРЕМИУМ ПМ сос п/о мгс 1*6  ОСТАНКИНО</v>
          </cell>
          <cell r="D201">
            <v>46.597000000000001</v>
          </cell>
        </row>
        <row r="202">
          <cell r="A202" t="str">
            <v>6854 МОЛОЧНЫЕ ПРЕМИУМ ПМ сос п/о мгс 0.6кг  ОСТАНКИНО</v>
          </cell>
          <cell r="D202">
            <v>95</v>
          </cell>
        </row>
        <row r="203">
          <cell r="A203" t="str">
            <v>6861 ДОМАШНИЙ РЕЦЕПТ Коровино вар п/о  ОСТАНКИНО</v>
          </cell>
          <cell r="D203">
            <v>81.956000000000003</v>
          </cell>
        </row>
        <row r="204">
          <cell r="A204" t="str">
            <v>6862 ДОМАШНИЙ РЕЦЕПТ СО ШПИК. Коровино вар п/о  ОСТАНКИНО</v>
          </cell>
          <cell r="D204">
            <v>7.9980000000000002</v>
          </cell>
        </row>
        <row r="205">
          <cell r="A205" t="str">
            <v>6866 ВЕТЧ.НЕЖНАЯ Коровино п/о_Маяк  ОСТАНКИНО</v>
          </cell>
          <cell r="D205">
            <v>29.904</v>
          </cell>
        </row>
        <row r="206">
          <cell r="A206" t="str">
            <v>6869 С ГОВЯДИНОЙ СН сос п/о мгс 1кг 6шт.  ОСТАНКИНО</v>
          </cell>
          <cell r="D206">
            <v>29</v>
          </cell>
        </row>
        <row r="207">
          <cell r="A207" t="str">
            <v>6909 ДЛЯ ДЕТЕЙ сос п/о мгс 0.33кг 8шт.  ОСТАНКИНО</v>
          </cell>
          <cell r="D207">
            <v>130</v>
          </cell>
        </row>
        <row r="208">
          <cell r="A208" t="str">
            <v>6919 БЕКОН с/к с/н в/у 1/180 10шт.  ОСТАНКИНО</v>
          </cell>
          <cell r="D208">
            <v>91</v>
          </cell>
        </row>
        <row r="209">
          <cell r="A209" t="str">
            <v>6921 БЕКОН Папа может с/к с/н в/у 1/140 10шт  ОСТАНКИНО</v>
          </cell>
          <cell r="D209">
            <v>228</v>
          </cell>
        </row>
        <row r="210">
          <cell r="A210" t="str">
            <v>6948 МОЛОЧНЫЕ ПРЕМИУМ.ПМ сос п/о Останкино</v>
          </cell>
          <cell r="D210">
            <v>1.5780000000000001</v>
          </cell>
        </row>
        <row r="211">
          <cell r="A211" t="str">
            <v>6951 СЛИВОЧНЫЕ Папа может сос п/о мгс 1.5*4  ОСТАНКИНО</v>
          </cell>
          <cell r="D211">
            <v>32.756999999999998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29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74</v>
          </cell>
        </row>
        <row r="214">
          <cell r="A214" t="str">
            <v>Балыковая с/к 200 гр. срез "Эликатессе" термоформ.пак.  СПК</v>
          </cell>
          <cell r="D214">
            <v>11</v>
          </cell>
        </row>
        <row r="215">
          <cell r="A215" t="str">
            <v>БОНУС ДОМАШНИЙ РЕЦЕПТ Коровино 0.5кг 8шт. (6305)</v>
          </cell>
          <cell r="D215">
            <v>9</v>
          </cell>
        </row>
        <row r="216">
          <cell r="A216" t="str">
            <v>БОНУС ДОМАШНИЙ РЕЦЕПТ Коровино вар п/о (5324)</v>
          </cell>
          <cell r="D216">
            <v>7.867</v>
          </cell>
        </row>
        <row r="217">
          <cell r="A217" t="str">
            <v>БОНУС СОЧНЫЕ сос п/о мгс 0.41кг_UZ (6087)  ОСТАНКИНО</v>
          </cell>
          <cell r="D217">
            <v>25</v>
          </cell>
        </row>
        <row r="218">
          <cell r="A218" t="str">
            <v>БОНУС СОЧНЫЕ сос п/о мгс 1*6_UZ (6088)  ОСТАНКИНО</v>
          </cell>
          <cell r="D218">
            <v>37.348999999999997</v>
          </cell>
        </row>
        <row r="219">
          <cell r="A219" t="str">
            <v>БОНУС_ 457  Колбаса Молочная ТМ Особый рецепт ВЕС большой батон  ПОКОМ</v>
          </cell>
          <cell r="D219">
            <v>198.92400000000001</v>
          </cell>
        </row>
        <row r="220">
          <cell r="A220" t="str">
            <v>БОНУС_273  Сосиски Сочинки с сочной грудинкой, МГС 0.4кг,   ПОКОМ</v>
          </cell>
          <cell r="D220">
            <v>51</v>
          </cell>
        </row>
        <row r="221">
          <cell r="A221" t="str">
            <v>БОНУС_Колбаса вареная Филейская ТМ Вязанка. ВЕС  ПОКОМ</v>
          </cell>
          <cell r="D221">
            <v>91.787999999999997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94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D223">
            <v>18.899999999999999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88</v>
          </cell>
        </row>
        <row r="225">
          <cell r="A225" t="str">
            <v>Бутербродная вареная 0,47 кг шт.  СПК</v>
          </cell>
          <cell r="D225">
            <v>25</v>
          </cell>
        </row>
        <row r="226">
          <cell r="A226" t="str">
            <v>Вацлавская п/к (черева) 390 гр.шт. термоус.пак  СПК</v>
          </cell>
          <cell r="D226">
            <v>14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94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466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323</v>
          </cell>
        </row>
        <row r="230">
          <cell r="A230" t="str">
            <v>Гуцульская с/к "КолбасГрад" 160 гр.шт. термоус. пак  СПК</v>
          </cell>
          <cell r="D230">
            <v>15</v>
          </cell>
        </row>
        <row r="231">
          <cell r="A231" t="str">
            <v>Дельгаро с/в "Эликатессе" 140 гр.шт.  СПК</v>
          </cell>
          <cell r="D231">
            <v>10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49</v>
          </cell>
        </row>
        <row r="233">
          <cell r="A233" t="str">
            <v>Докторская вареная в/с 0,47 кг шт.  СПК</v>
          </cell>
          <cell r="D233">
            <v>20</v>
          </cell>
        </row>
        <row r="234">
          <cell r="A234" t="str">
            <v>Докторская вареная термоус.пак. "Высокий вкус"  СПК</v>
          </cell>
          <cell r="D234">
            <v>37.146999999999998</v>
          </cell>
        </row>
        <row r="235">
          <cell r="A235" t="str">
            <v>ЖАР-ладушки с мясом 0,2кг ТМ Стародворье  ПОКОМ</v>
          </cell>
          <cell r="D235">
            <v>119</v>
          </cell>
        </row>
        <row r="236">
          <cell r="A236" t="str">
            <v>Карбонад Юбилейный термоус.пак.  СПК</v>
          </cell>
          <cell r="D236">
            <v>5.7939999999999996</v>
          </cell>
        </row>
        <row r="237">
          <cell r="A237" t="str">
            <v>Классическая с/к 80 гр.шт.нар. (лоток с ср.защ.атм.)  СПК</v>
          </cell>
          <cell r="D237">
            <v>13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270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212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25</v>
          </cell>
        </row>
        <row r="241">
          <cell r="A241" t="str">
            <v>Консервы говядина тушеная "СПК" ж/б 0,338 кг.шт. термоус. пл. ЧМК  СПК</v>
          </cell>
          <cell r="D241">
            <v>27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112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289</v>
          </cell>
        </row>
        <row r="244">
          <cell r="A244" t="str">
            <v>Ла Фаворте с/в "Эликатессе" 140 гр.шт.  СПК</v>
          </cell>
          <cell r="D244">
            <v>37</v>
          </cell>
        </row>
        <row r="245">
          <cell r="A245" t="str">
            <v>Ливерная Печеночная "Просто выгодно" 0,3 кг.шт.  СПК</v>
          </cell>
          <cell r="D245">
            <v>25</v>
          </cell>
        </row>
        <row r="246">
          <cell r="A246" t="str">
            <v>Любительская вареная термоус.пак. "Высокий вкус"  СПК</v>
          </cell>
          <cell r="D246">
            <v>38.359000000000002</v>
          </cell>
        </row>
        <row r="247">
          <cell r="A247" t="str">
            <v>Мини-пицца с ветчиной и сыром 0,3кг ТМ Зареченские  ПОКОМ</v>
          </cell>
          <cell r="D247">
            <v>4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22.2</v>
          </cell>
        </row>
        <row r="249">
          <cell r="A249" t="str">
            <v>Мини-чебуречки с мясом ВЕС 5,5кг ТМ Зареченские  ПОКОМ</v>
          </cell>
          <cell r="D249">
            <v>38.5</v>
          </cell>
        </row>
        <row r="250">
          <cell r="A250" t="str">
            <v>Мини-шарики с курочкой и сыром ТМ Зареченские ВЕС  ПОКОМ</v>
          </cell>
          <cell r="D250">
            <v>33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600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331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588</v>
          </cell>
        </row>
        <row r="254">
          <cell r="A254" t="str">
            <v>Наггетсы с куриным филе и сыром ТМ Вязанка 0,25 кг ПОКОМ</v>
          </cell>
          <cell r="D254">
            <v>145</v>
          </cell>
        </row>
        <row r="255">
          <cell r="A255" t="str">
            <v>Наггетсы Хрустящие 0,3кг ТМ Зареченские  ПОКОМ</v>
          </cell>
          <cell r="D255">
            <v>19</v>
          </cell>
        </row>
        <row r="256">
          <cell r="A256" t="str">
            <v>Наггетсы Хрустящие ТМ Зареченские. ВЕС ПОКОМ</v>
          </cell>
          <cell r="D256">
            <v>144</v>
          </cell>
        </row>
        <row r="257">
          <cell r="A257" t="str">
            <v>Оригинальная с перцем с/к  СПК</v>
          </cell>
          <cell r="D257">
            <v>28.937999999999999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42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27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207</v>
          </cell>
        </row>
        <row r="261">
          <cell r="A261" t="str">
            <v>Пельмени Бигбули с мясом, Горячая штучка 0,43кг  ПОКОМ</v>
          </cell>
          <cell r="D261">
            <v>3</v>
          </cell>
        </row>
        <row r="262">
          <cell r="A262" t="str">
            <v>Пельмени Бигбули с мясом, Горячая штучка 0,9кг  ПОКОМ</v>
          </cell>
          <cell r="D262">
            <v>63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132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1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130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440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293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72.900000000000006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135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659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228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5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13</v>
          </cell>
        </row>
        <row r="274">
          <cell r="A274" t="str">
            <v>Пельмени Медвежьи ушки с фермерскими сливками 0,7кг  ПОКОМ</v>
          </cell>
          <cell r="D274">
            <v>27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D275">
            <v>35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D276">
            <v>35</v>
          </cell>
        </row>
        <row r="277">
          <cell r="A277" t="str">
            <v>Пельмени Мясорубские ТМ Стародворье фоупак равиоли 0,7 кг  ПОКОМ</v>
          </cell>
          <cell r="D277">
            <v>321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D278">
            <v>47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D279">
            <v>110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D280">
            <v>116</v>
          </cell>
        </row>
        <row r="281">
          <cell r="A281" t="str">
            <v>Пельмени Сочные сфера 0,8 кг ТМ Стародворье  ПОКОМ</v>
          </cell>
          <cell r="D281">
            <v>11</v>
          </cell>
        </row>
        <row r="282">
          <cell r="A282" t="str">
            <v>Пельмени Татарские 0,4кг ТМ Особый рецепт  ПОКОМ</v>
          </cell>
          <cell r="D282">
            <v>17</v>
          </cell>
        </row>
        <row r="283">
          <cell r="A283" t="str">
            <v>Пирожки с мясом 3,7кг ВЕС ТМ Зареченские  ПОКОМ</v>
          </cell>
          <cell r="D283">
            <v>29.6</v>
          </cell>
        </row>
        <row r="284">
          <cell r="A284" t="str">
            <v>Ричеза с/к 230 гр.шт.  СПК</v>
          </cell>
          <cell r="D284">
            <v>33</v>
          </cell>
        </row>
        <row r="285">
          <cell r="A285" t="str">
            <v>Сальчетти с/к 230 гр.шт.  СПК</v>
          </cell>
          <cell r="D285">
            <v>32</v>
          </cell>
        </row>
        <row r="286">
          <cell r="A286" t="str">
            <v>Сальчичон с/к 200 гр. срез "Эликатессе" термоформ.пак.  СПК</v>
          </cell>
          <cell r="D286">
            <v>5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31</v>
          </cell>
        </row>
        <row r="288">
          <cell r="A288" t="str">
            <v>Салями с/к 100 гр.шт.нар. (лоток с ср.защ.атм.)  СПК</v>
          </cell>
          <cell r="D288">
            <v>12</v>
          </cell>
        </row>
        <row r="289">
          <cell r="A289" t="str">
            <v>Салями Трюфель с/в "Эликатессе" 0,16 кг.шт.  СПК</v>
          </cell>
          <cell r="D289">
            <v>21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34.527999999999999</v>
          </cell>
        </row>
        <row r="291">
          <cell r="A291" t="str">
            <v>Сардельки "Необыкновенные" (в ср.защ.атм.)  СПК</v>
          </cell>
          <cell r="D291">
            <v>3.794</v>
          </cell>
        </row>
        <row r="292">
          <cell r="A292" t="str">
            <v>Сардельки Докторские (черева) 400 гр.шт. (лоток с ср.защ.атм.) "Высокий вкус"  СПК</v>
          </cell>
          <cell r="D292">
            <v>6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15.272</v>
          </cell>
        </row>
        <row r="294">
          <cell r="A294" t="str">
            <v>Семейная с чесночком Экстра вареная  СПК</v>
          </cell>
          <cell r="D294">
            <v>2.4300000000000002</v>
          </cell>
        </row>
        <row r="295">
          <cell r="A295" t="str">
            <v>Сервелат Европейский в/к, в/с 0,38 кг.шт.термофор.пак  СПК</v>
          </cell>
          <cell r="D295">
            <v>3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10</v>
          </cell>
        </row>
        <row r="297">
          <cell r="A297" t="str">
            <v>Сервелат Финский в/к 0,38 кг.шт. термофор.пак.  СПК</v>
          </cell>
          <cell r="D297">
            <v>10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50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44</v>
          </cell>
        </row>
        <row r="300">
          <cell r="A300" t="str">
            <v>Сибирская особая с/к 0,235 кг шт.  СПК</v>
          </cell>
          <cell r="D300">
            <v>51</v>
          </cell>
        </row>
        <row r="301">
          <cell r="A301" t="str">
            <v>Сосиски "Молочные" 0,36 кг.шт. вак.упак.  СПК</v>
          </cell>
          <cell r="D301">
            <v>3</v>
          </cell>
        </row>
        <row r="302">
          <cell r="A302" t="str">
            <v>Сосиски Мусульманские "Просто выгодно" (в ср.защ.атм.)  СПК</v>
          </cell>
          <cell r="D302">
            <v>1.2290000000000001</v>
          </cell>
        </row>
        <row r="303">
          <cell r="A303" t="str">
            <v>Сосиски Хот-дог подкопченные (лоток с ср.защ.атм.)  СПК</v>
          </cell>
          <cell r="D303">
            <v>5.41</v>
          </cell>
        </row>
        <row r="304">
          <cell r="A304" t="str">
            <v>Сосисоны в темпуре ВЕС  ПОКОМ</v>
          </cell>
          <cell r="D304">
            <v>1.8</v>
          </cell>
        </row>
        <row r="305">
          <cell r="A305" t="str">
            <v>Сочный мегачебурек ТМ Зареченские ВЕС ПОКОМ</v>
          </cell>
          <cell r="D305">
            <v>33.6</v>
          </cell>
        </row>
        <row r="306">
          <cell r="A306" t="str">
            <v>Торо Неро с/в "Эликатессе" 140 гр.шт.  СПК</v>
          </cell>
          <cell r="D306">
            <v>16</v>
          </cell>
        </row>
        <row r="307">
          <cell r="A307" t="str">
            <v>Уши свиные копченые к пиву 0,15кг нар. д/ф шт.  СПК</v>
          </cell>
          <cell r="D307">
            <v>3</v>
          </cell>
        </row>
        <row r="308">
          <cell r="A308" t="str">
            <v>Фестивальная пора с/к 100 гр.шт.нар. (лоток с ср.защ.атм.)  СПК</v>
          </cell>
          <cell r="D308">
            <v>35</v>
          </cell>
        </row>
        <row r="309">
          <cell r="A309" t="str">
            <v>Фестивальная пора с/к 235 гр.шт.  СПК</v>
          </cell>
          <cell r="D309">
            <v>215</v>
          </cell>
        </row>
        <row r="310">
          <cell r="A310" t="str">
            <v>Фестивальная пора с/к термоус.пак  СПК</v>
          </cell>
          <cell r="D310">
            <v>35.776000000000003</v>
          </cell>
        </row>
        <row r="311">
          <cell r="A311" t="str">
            <v>Фуэт с/в "Эликатессе" 160 гр.шт.  СПК</v>
          </cell>
          <cell r="D311">
            <v>55</v>
          </cell>
        </row>
        <row r="312">
          <cell r="A312" t="str">
            <v>Хинкали Классические ТМ Зареченские ВЕС ПОКОМ</v>
          </cell>
          <cell r="D312">
            <v>40</v>
          </cell>
        </row>
        <row r="313">
          <cell r="A313" t="str">
            <v>Хотстеры с сыром 0,25кг ТМ Горячая штучка  ПОКОМ</v>
          </cell>
          <cell r="D313">
            <v>118</v>
          </cell>
        </row>
        <row r="314">
          <cell r="A314" t="str">
            <v>Хотстеры ТМ Горячая штучка ТС Хотстеры 0,25 кг зам  ПОКОМ</v>
          </cell>
          <cell r="D314">
            <v>333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84</v>
          </cell>
        </row>
        <row r="316">
          <cell r="A316" t="str">
            <v>Хрустящие крылышки ТМ Горячая штучка 0,3 кг зам  ПОКОМ</v>
          </cell>
          <cell r="D316">
            <v>101</v>
          </cell>
        </row>
        <row r="317">
          <cell r="A317" t="str">
            <v>Чебупели Foodgital 0,25кг ТМ Горячая штучка  ПОКОМ</v>
          </cell>
          <cell r="D317">
            <v>5</v>
          </cell>
        </row>
        <row r="318">
          <cell r="A318" t="str">
            <v>Чебупели Курочка гриль ТМ Горячая штучка, 0,3 кг зам  ПОКОМ</v>
          </cell>
          <cell r="D318">
            <v>53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354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665</v>
          </cell>
        </row>
        <row r="321">
          <cell r="A321" t="str">
            <v>Чебуреки Мясные вес 2,7 кг ТМ Зареченские ВЕС ПОКОМ</v>
          </cell>
          <cell r="D321">
            <v>2.7</v>
          </cell>
        </row>
        <row r="322">
          <cell r="A322" t="str">
            <v>Чебуреки сочные ВЕС ТМ Зареченские  ПОКОМ</v>
          </cell>
          <cell r="D322">
            <v>125</v>
          </cell>
        </row>
        <row r="323">
          <cell r="A323" t="str">
            <v>Шпикачки Русские (черева) (в ср.защ.атм.) "Высокий вкус"  СПК</v>
          </cell>
          <cell r="D323">
            <v>23.498999999999999</v>
          </cell>
        </row>
        <row r="324">
          <cell r="A324" t="str">
            <v>Эликапреза с/в "Эликатессе" 85 гр.шт. нарезка (лоток с ср.защ.атм.)  СПК</v>
          </cell>
          <cell r="D324">
            <v>4</v>
          </cell>
        </row>
        <row r="325">
          <cell r="A325" t="str">
            <v>Юбилейная с/к 0,10 кг.шт. нарезка (лоток с ср.защ.атм.)  СПК</v>
          </cell>
          <cell r="D325">
            <v>5</v>
          </cell>
        </row>
        <row r="326">
          <cell r="A326" t="str">
            <v>Юбилейная с/к 0,235 кг.шт.  СПК</v>
          </cell>
          <cell r="D326">
            <v>152</v>
          </cell>
        </row>
        <row r="327">
          <cell r="A327" t="str">
            <v>Итого</v>
          </cell>
          <cell r="D327">
            <v>50665.603000000003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14.11.2024 - 20.11.2024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510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2514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420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732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1620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516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3000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300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132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36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60</v>
          </cell>
        </row>
        <row r="21">
          <cell r="A21" t="str">
            <v>Пельмени Бигбули с мясом, Горячая штучка 0,9кг  ПОКОМ</v>
          </cell>
          <cell r="D21">
            <v>512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416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784</v>
          </cell>
        </row>
        <row r="24">
          <cell r="A24" t="str">
            <v>Итого</v>
          </cell>
          <cell r="D24">
            <v>12584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25"/>
  <sheetViews>
    <sheetView tabSelected="1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X126" sqref="X126"/>
    </sheetView>
  </sheetViews>
  <sheetFormatPr defaultColWidth="10.5" defaultRowHeight="11.45" customHeight="1" outlineLevelRow="1" x14ac:dyDescent="0.2"/>
  <cols>
    <col min="1" max="1" width="57.1640625" style="1" customWidth="1"/>
    <col min="2" max="2" width="4.3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19" width="1" style="5" customWidth="1"/>
    <col min="20" max="20" width="6.6640625" style="5" bestFit="1" customWidth="1"/>
    <col min="21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83203125" style="5" customWidth="1"/>
    <col min="26" max="26" width="5.6640625" style="5" bestFit="1" customWidth="1"/>
    <col min="27" max="29" width="0.5" style="5" customWidth="1"/>
    <col min="30" max="34" width="6.6640625" style="5" bestFit="1" customWidth="1"/>
    <col min="35" max="38" width="6.6640625" style="5" customWidth="1"/>
    <col min="39" max="40" width="0.6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153</v>
      </c>
      <c r="AL3" s="1" t="s">
        <v>154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129</v>
      </c>
      <c r="H4" s="10" t="s">
        <v>130</v>
      </c>
      <c r="I4" s="9" t="s">
        <v>131</v>
      </c>
      <c r="J4" s="9" t="s">
        <v>132</v>
      </c>
      <c r="K4" s="9" t="s">
        <v>133</v>
      </c>
      <c r="L4" s="9" t="s">
        <v>134</v>
      </c>
      <c r="M4" s="9" t="s">
        <v>134</v>
      </c>
      <c r="N4" s="9" t="s">
        <v>134</v>
      </c>
      <c r="O4" s="9" t="s">
        <v>134</v>
      </c>
      <c r="P4" s="9" t="s">
        <v>134</v>
      </c>
      <c r="Q4" s="9" t="s">
        <v>134</v>
      </c>
      <c r="R4" s="9" t="s">
        <v>134</v>
      </c>
      <c r="S4" s="11" t="s">
        <v>134</v>
      </c>
      <c r="T4" s="9" t="s">
        <v>135</v>
      </c>
      <c r="U4" s="11" t="s">
        <v>134</v>
      </c>
      <c r="V4" s="11" t="s">
        <v>134</v>
      </c>
      <c r="W4" s="9" t="s">
        <v>131</v>
      </c>
      <c r="X4" s="11" t="s">
        <v>134</v>
      </c>
      <c r="Y4" s="9" t="s">
        <v>136</v>
      </c>
      <c r="Z4" s="11" t="s">
        <v>137</v>
      </c>
      <c r="AA4" s="9" t="s">
        <v>138</v>
      </c>
      <c r="AB4" s="9" t="s">
        <v>139</v>
      </c>
      <c r="AC4" s="9" t="s">
        <v>140</v>
      </c>
      <c r="AD4" s="9" t="s">
        <v>141</v>
      </c>
      <c r="AE4" s="9" t="s">
        <v>131</v>
      </c>
      <c r="AF4" s="9" t="s">
        <v>131</v>
      </c>
      <c r="AG4" s="9" t="s">
        <v>131</v>
      </c>
      <c r="AH4" s="9" t="s">
        <v>142</v>
      </c>
      <c r="AI4" s="9" t="s">
        <v>143</v>
      </c>
      <c r="AJ4" s="11" t="s">
        <v>144</v>
      </c>
      <c r="AK4" s="11" t="s">
        <v>144</v>
      </c>
      <c r="AL4" s="11" t="s">
        <v>144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145</v>
      </c>
      <c r="M5" s="14" t="s">
        <v>146</v>
      </c>
      <c r="N5" s="14" t="s">
        <v>147</v>
      </c>
      <c r="T5" s="14" t="s">
        <v>148</v>
      </c>
      <c r="V5" s="14" t="s">
        <v>148</v>
      </c>
      <c r="X5" s="14" t="s">
        <v>149</v>
      </c>
      <c r="AE5" s="5" t="s">
        <v>150</v>
      </c>
      <c r="AF5" s="5" t="s">
        <v>151</v>
      </c>
      <c r="AG5" s="14" t="s">
        <v>152</v>
      </c>
      <c r="AH5" s="14" t="s">
        <v>146</v>
      </c>
      <c r="AJ5" s="14" t="s">
        <v>135</v>
      </c>
      <c r="AK5" s="14" t="s">
        <v>148</v>
      </c>
      <c r="AL5" s="14" t="s">
        <v>149</v>
      </c>
    </row>
    <row r="6" spans="1:41" ht="11.1" customHeight="1" x14ac:dyDescent="0.2">
      <c r="A6" s="6"/>
      <c r="B6" s="6"/>
      <c r="C6" s="3"/>
      <c r="D6" s="3"/>
      <c r="E6" s="12">
        <f>SUM(E7:E156)</f>
        <v>111613.40900000003</v>
      </c>
      <c r="F6" s="12">
        <f>SUM(F7:F156)</f>
        <v>75926.010999999999</v>
      </c>
      <c r="J6" s="12">
        <f>SUM(J7:J156)</f>
        <v>115665.28900000002</v>
      </c>
      <c r="K6" s="12">
        <f t="shared" ref="K6:X6" si="0">SUM(K7:K156)</f>
        <v>-4051.8800000000006</v>
      </c>
      <c r="L6" s="12">
        <f t="shared" si="0"/>
        <v>5400</v>
      </c>
      <c r="M6" s="12">
        <f t="shared" si="0"/>
        <v>8010</v>
      </c>
      <c r="N6" s="12">
        <f t="shared" si="0"/>
        <v>33360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11636</v>
      </c>
      <c r="U6" s="12">
        <f t="shared" si="0"/>
        <v>0</v>
      </c>
      <c r="V6" s="12">
        <f t="shared" si="0"/>
        <v>19610</v>
      </c>
      <c r="W6" s="12">
        <f t="shared" si="0"/>
        <v>20193.881800000014</v>
      </c>
      <c r="X6" s="12">
        <f t="shared" si="0"/>
        <v>28041.128000000001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10644</v>
      </c>
      <c r="AE6" s="12">
        <f t="shared" ref="AE6" si="5">SUM(AE7:AE156)</f>
        <v>19504.055399999997</v>
      </c>
      <c r="AF6" s="12">
        <f t="shared" ref="AF6" si="6">SUM(AF7:AF156)</f>
        <v>21944.94219999999</v>
      </c>
      <c r="AG6" s="12">
        <f t="shared" ref="AG6" si="7">SUM(AG7:AG156)</f>
        <v>19641.498000000007</v>
      </c>
      <c r="AH6" s="12">
        <f t="shared" ref="AH6" si="8">SUM(AH7:AH156)</f>
        <v>21812.062999999998</v>
      </c>
      <c r="AI6" s="12"/>
      <c r="AJ6" s="12">
        <f t="shared" ref="AJ6" si="9">SUM(AJ7:AJ156)</f>
        <v>4703.7</v>
      </c>
      <c r="AK6" s="12">
        <f t="shared" ref="AK6" si="10">SUM(AK7:AK156)</f>
        <v>11818.3</v>
      </c>
      <c r="AL6" s="12">
        <f t="shared" ref="AL6" si="11">SUM(AL7:AL156)</f>
        <v>17354.599999999999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69.191000000000003</v>
      </c>
      <c r="D7" s="8">
        <v>1092.7439999999999</v>
      </c>
      <c r="E7" s="8">
        <v>553.47799999999995</v>
      </c>
      <c r="F7" s="8">
        <v>418.06700000000001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561.72199999999998</v>
      </c>
      <c r="K7" s="13">
        <f>E7-J7</f>
        <v>-8.2440000000000282</v>
      </c>
      <c r="L7" s="13">
        <f>VLOOKUP(A:A,[1]TDSheet!$A:$O,15,0)</f>
        <v>0</v>
      </c>
      <c r="M7" s="13">
        <f>VLOOKUP(A:A,[1]TDSheet!$A:$P,16,0)</f>
        <v>50</v>
      </c>
      <c r="N7" s="13">
        <f>VLOOKUP(A:A,[1]TDSheet!$A:$X,24,0)</f>
        <v>250</v>
      </c>
      <c r="O7" s="13"/>
      <c r="P7" s="13"/>
      <c r="Q7" s="13"/>
      <c r="R7" s="13"/>
      <c r="S7" s="13"/>
      <c r="T7" s="13"/>
      <c r="U7" s="13"/>
      <c r="V7" s="15">
        <v>60</v>
      </c>
      <c r="W7" s="13">
        <f>(E7-AD7)/5</f>
        <v>110.69559999999998</v>
      </c>
      <c r="X7" s="15">
        <v>150</v>
      </c>
      <c r="Y7" s="16">
        <f>(F7+L7+M7+N7+V7+X7)/W7</f>
        <v>8.383955640513264</v>
      </c>
      <c r="Z7" s="13">
        <f>F7/W7</f>
        <v>3.7767264462182784</v>
      </c>
      <c r="AA7" s="13"/>
      <c r="AB7" s="13"/>
      <c r="AC7" s="13"/>
      <c r="AD7" s="13">
        <v>0</v>
      </c>
      <c r="AE7" s="13">
        <f>VLOOKUP(A:A,[1]TDSheet!$A:$AF,32,0)</f>
        <v>86.3202</v>
      </c>
      <c r="AF7" s="13">
        <f>VLOOKUP(A:A,[1]TDSheet!$A:$AG,33,0)</f>
        <v>100.2448</v>
      </c>
      <c r="AG7" s="13">
        <f>VLOOKUP(A:A,[1]TDSheet!$A:$W,23,0)</f>
        <v>90.031599999999997</v>
      </c>
      <c r="AH7" s="13">
        <f>VLOOKUP(A:A,[3]TDSheet!$A:$D,4,0)</f>
        <v>123.011</v>
      </c>
      <c r="AI7" s="13" t="str">
        <f>VLOOKUP(A:A,[1]TDSheet!$A:$AI,35,0)</f>
        <v>склад</v>
      </c>
      <c r="AJ7" s="13">
        <f>T7*H7</f>
        <v>0</v>
      </c>
      <c r="AK7" s="13">
        <f>V7*H7</f>
        <v>60</v>
      </c>
      <c r="AL7" s="13">
        <f>X7*H7</f>
        <v>150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359.64800000000002</v>
      </c>
      <c r="D8" s="8">
        <v>2219.578</v>
      </c>
      <c r="E8" s="8">
        <v>514.67700000000002</v>
      </c>
      <c r="F8" s="8">
        <v>377.62900000000002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598.91999999999996</v>
      </c>
      <c r="K8" s="13">
        <f t="shared" ref="K8:K71" si="12">E8-J8</f>
        <v>-84.242999999999938</v>
      </c>
      <c r="L8" s="13">
        <f>VLOOKUP(A:A,[1]TDSheet!$A:$O,15,0)</f>
        <v>0</v>
      </c>
      <c r="M8" s="13">
        <f>VLOOKUP(A:A,[1]TDSheet!$A:$P,16,0)</f>
        <v>120</v>
      </c>
      <c r="N8" s="13">
        <f>VLOOKUP(A:A,[1]TDSheet!$A:$X,24,0)</f>
        <v>200</v>
      </c>
      <c r="O8" s="13"/>
      <c r="P8" s="13"/>
      <c r="Q8" s="13"/>
      <c r="R8" s="13"/>
      <c r="S8" s="13"/>
      <c r="T8" s="13"/>
      <c r="U8" s="13"/>
      <c r="V8" s="15">
        <v>100</v>
      </c>
      <c r="W8" s="13">
        <f t="shared" ref="W8:W71" si="13">(E8-AD8)/5</f>
        <v>102.9354</v>
      </c>
      <c r="X8" s="15">
        <v>100</v>
      </c>
      <c r="Y8" s="16">
        <f t="shared" ref="Y8:Y71" si="14">(F8+L8+M8+N8+V8+X8)/W8</f>
        <v>8.7203139056145886</v>
      </c>
      <c r="Z8" s="13">
        <f t="shared" ref="Z8:Z71" si="15">F8/W8</f>
        <v>3.6686018609729989</v>
      </c>
      <c r="AA8" s="13"/>
      <c r="AB8" s="13"/>
      <c r="AC8" s="13"/>
      <c r="AD8" s="13">
        <v>0</v>
      </c>
      <c r="AE8" s="13">
        <f>VLOOKUP(A:A,[1]TDSheet!$A:$AF,32,0)</f>
        <v>114.60080000000001</v>
      </c>
      <c r="AF8" s="13">
        <f>VLOOKUP(A:A,[1]TDSheet!$A:$AG,33,0)</f>
        <v>103.25579999999999</v>
      </c>
      <c r="AG8" s="13">
        <f>VLOOKUP(A:A,[1]TDSheet!$A:$W,23,0)</f>
        <v>111.8856</v>
      </c>
      <c r="AH8" s="13">
        <f>VLOOKUP(A:A,[3]TDSheet!$A:$D,4,0)</f>
        <v>131.53200000000001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100</v>
      </c>
      <c r="AL8" s="13">
        <f t="shared" ref="AL8:AL71" si="18">X8*H8</f>
        <v>100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735.14499999999998</v>
      </c>
      <c r="D9" s="8">
        <v>6631.8130000000001</v>
      </c>
      <c r="E9" s="8">
        <v>1490.164</v>
      </c>
      <c r="F9" s="8">
        <v>1288.181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1603.9970000000001</v>
      </c>
      <c r="K9" s="13">
        <f t="shared" si="12"/>
        <v>-113.83300000000008</v>
      </c>
      <c r="L9" s="13">
        <f>VLOOKUP(A:A,[1]TDSheet!$A:$O,15,0)</f>
        <v>0</v>
      </c>
      <c r="M9" s="13">
        <f>VLOOKUP(A:A,[1]TDSheet!$A:$P,16,0)</f>
        <v>200</v>
      </c>
      <c r="N9" s="13">
        <f>VLOOKUP(A:A,[1]TDSheet!$A:$X,24,0)</f>
        <v>600</v>
      </c>
      <c r="O9" s="13"/>
      <c r="P9" s="13"/>
      <c r="Q9" s="13"/>
      <c r="R9" s="13"/>
      <c r="S9" s="13"/>
      <c r="T9" s="13"/>
      <c r="U9" s="13"/>
      <c r="V9" s="15">
        <v>200</v>
      </c>
      <c r="W9" s="13">
        <f t="shared" si="13"/>
        <v>298.03280000000001</v>
      </c>
      <c r="X9" s="15">
        <v>200</v>
      </c>
      <c r="Y9" s="16">
        <f t="shared" si="14"/>
        <v>8.3486817558335868</v>
      </c>
      <c r="Z9" s="13">
        <f t="shared" si="15"/>
        <v>4.3222792927489859</v>
      </c>
      <c r="AA9" s="13"/>
      <c r="AB9" s="13"/>
      <c r="AC9" s="13"/>
      <c r="AD9" s="13">
        <v>0</v>
      </c>
      <c r="AE9" s="13">
        <f>VLOOKUP(A:A,[1]TDSheet!$A:$AF,32,0)</f>
        <v>280.23400000000004</v>
      </c>
      <c r="AF9" s="13">
        <f>VLOOKUP(A:A,[1]TDSheet!$A:$AG,33,0)</f>
        <v>290.39520000000005</v>
      </c>
      <c r="AG9" s="13">
        <f>VLOOKUP(A:A,[1]TDSheet!$A:$W,23,0)</f>
        <v>274.74580000000003</v>
      </c>
      <c r="AH9" s="13">
        <f>VLOOKUP(A:A,[3]TDSheet!$A:$D,4,0)</f>
        <v>396.73899999999998</v>
      </c>
      <c r="AI9" s="13" t="str">
        <f>VLOOKUP(A:A,[1]TDSheet!$A:$AI,35,0)</f>
        <v>нояаб</v>
      </c>
      <c r="AJ9" s="13">
        <f t="shared" si="16"/>
        <v>0</v>
      </c>
      <c r="AK9" s="13">
        <f t="shared" si="17"/>
        <v>200</v>
      </c>
      <c r="AL9" s="13">
        <f t="shared" si="18"/>
        <v>200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1281</v>
      </c>
      <c r="D10" s="8">
        <v>2780</v>
      </c>
      <c r="E10" s="8">
        <v>2887</v>
      </c>
      <c r="F10" s="8">
        <v>1112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3075</v>
      </c>
      <c r="K10" s="13">
        <f t="shared" si="12"/>
        <v>-188</v>
      </c>
      <c r="L10" s="13">
        <f>VLOOKUP(A:A,[1]TDSheet!$A:$O,15,0)</f>
        <v>0</v>
      </c>
      <c r="M10" s="13">
        <f>VLOOKUP(A:A,[1]TDSheet!$A:$P,16,0)</f>
        <v>400</v>
      </c>
      <c r="N10" s="13">
        <f>VLOOKUP(A:A,[1]TDSheet!$A:$X,24,0)</f>
        <v>850</v>
      </c>
      <c r="O10" s="13"/>
      <c r="P10" s="13"/>
      <c r="Q10" s="13"/>
      <c r="R10" s="13"/>
      <c r="S10" s="13"/>
      <c r="T10" s="13">
        <v>810</v>
      </c>
      <c r="U10" s="13"/>
      <c r="V10" s="15">
        <v>600</v>
      </c>
      <c r="W10" s="13">
        <f t="shared" si="13"/>
        <v>413.4</v>
      </c>
      <c r="X10" s="15">
        <v>500</v>
      </c>
      <c r="Y10" s="16">
        <f t="shared" si="14"/>
        <v>8.3744557329463003</v>
      </c>
      <c r="Z10" s="13">
        <f t="shared" si="15"/>
        <v>2.6898887276245769</v>
      </c>
      <c r="AA10" s="13"/>
      <c r="AB10" s="13"/>
      <c r="AC10" s="13"/>
      <c r="AD10" s="13">
        <f>VLOOKUP(A:A,[4]TDSheet!$A:$D,4,0)</f>
        <v>820</v>
      </c>
      <c r="AE10" s="13">
        <f>VLOOKUP(A:A,[1]TDSheet!$A:$AF,32,0)</f>
        <v>381.2</v>
      </c>
      <c r="AF10" s="13">
        <f>VLOOKUP(A:A,[1]TDSheet!$A:$AG,33,0)</f>
        <v>395.8</v>
      </c>
      <c r="AG10" s="13">
        <f>VLOOKUP(A:A,[1]TDSheet!$A:$W,23,0)</f>
        <v>398.8</v>
      </c>
      <c r="AH10" s="13">
        <f>VLOOKUP(A:A,[3]TDSheet!$A:$D,4,0)</f>
        <v>426</v>
      </c>
      <c r="AI10" s="13" t="str">
        <f>VLOOKUP(A:A,[1]TDSheet!$A:$AI,35,0)</f>
        <v>продноя</v>
      </c>
      <c r="AJ10" s="13">
        <f t="shared" si="16"/>
        <v>324</v>
      </c>
      <c r="AK10" s="13">
        <f t="shared" si="17"/>
        <v>240</v>
      </c>
      <c r="AL10" s="13">
        <f t="shared" si="18"/>
        <v>200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831</v>
      </c>
      <c r="D11" s="8">
        <v>5935</v>
      </c>
      <c r="E11" s="8">
        <v>4340</v>
      </c>
      <c r="F11" s="8">
        <v>2331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4420</v>
      </c>
      <c r="K11" s="13">
        <f t="shared" si="12"/>
        <v>-80</v>
      </c>
      <c r="L11" s="13">
        <f>VLOOKUP(A:A,[1]TDSheet!$A:$O,15,0)</f>
        <v>0</v>
      </c>
      <c r="M11" s="13">
        <f>VLOOKUP(A:A,[1]TDSheet!$A:$P,16,0)</f>
        <v>0</v>
      </c>
      <c r="N11" s="13">
        <f>VLOOKUP(A:A,[1]TDSheet!$A:$X,24,0)</f>
        <v>1700</v>
      </c>
      <c r="O11" s="13"/>
      <c r="P11" s="13"/>
      <c r="Q11" s="13"/>
      <c r="R11" s="13"/>
      <c r="S11" s="13"/>
      <c r="T11" s="13">
        <v>486</v>
      </c>
      <c r="U11" s="13"/>
      <c r="V11" s="15">
        <v>1100</v>
      </c>
      <c r="W11" s="13">
        <f t="shared" si="13"/>
        <v>766</v>
      </c>
      <c r="X11" s="15">
        <v>1000</v>
      </c>
      <c r="Y11" s="16">
        <f t="shared" si="14"/>
        <v>8.0039164490861623</v>
      </c>
      <c r="Z11" s="13">
        <f t="shared" si="15"/>
        <v>3.0430809399477807</v>
      </c>
      <c r="AA11" s="13"/>
      <c r="AB11" s="13"/>
      <c r="AC11" s="13"/>
      <c r="AD11" s="13">
        <f>VLOOKUP(A:A,[4]TDSheet!$A:$D,4,0)</f>
        <v>510</v>
      </c>
      <c r="AE11" s="13">
        <f>VLOOKUP(A:A,[1]TDSheet!$A:$AF,32,0)</f>
        <v>455.2</v>
      </c>
      <c r="AF11" s="13">
        <f>VLOOKUP(A:A,[1]TDSheet!$A:$AG,33,0)</f>
        <v>731.2</v>
      </c>
      <c r="AG11" s="13">
        <f>VLOOKUP(A:A,[1]TDSheet!$A:$W,23,0)</f>
        <v>769.8</v>
      </c>
      <c r="AH11" s="13">
        <f>VLOOKUP(A:A,[3]TDSheet!$A:$D,4,0)</f>
        <v>777</v>
      </c>
      <c r="AI11" s="13" t="str">
        <f>VLOOKUP(A:A,[1]TDSheet!$A:$AI,35,0)</f>
        <v>нояаб</v>
      </c>
      <c r="AJ11" s="13">
        <f t="shared" si="16"/>
        <v>218.70000000000002</v>
      </c>
      <c r="AK11" s="13">
        <f t="shared" si="17"/>
        <v>495</v>
      </c>
      <c r="AL11" s="13">
        <f t="shared" si="18"/>
        <v>450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2022</v>
      </c>
      <c r="D12" s="8">
        <v>6415</v>
      </c>
      <c r="E12" s="8">
        <v>5511</v>
      </c>
      <c r="F12" s="8">
        <v>2851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5559</v>
      </c>
      <c r="K12" s="13">
        <f t="shared" si="12"/>
        <v>-48</v>
      </c>
      <c r="L12" s="13">
        <f>VLOOKUP(A:A,[1]TDSheet!$A:$O,15,0)</f>
        <v>0</v>
      </c>
      <c r="M12" s="13">
        <f>VLOOKUP(A:A,[1]TDSheet!$A:$P,16,0)</f>
        <v>0</v>
      </c>
      <c r="N12" s="13">
        <f>VLOOKUP(A:A,[1]TDSheet!$A:$X,24,0)</f>
        <v>900</v>
      </c>
      <c r="O12" s="13"/>
      <c r="P12" s="13"/>
      <c r="Q12" s="13"/>
      <c r="R12" s="13"/>
      <c r="S12" s="13"/>
      <c r="T12" s="13">
        <v>1800</v>
      </c>
      <c r="U12" s="13"/>
      <c r="V12" s="15">
        <v>500</v>
      </c>
      <c r="W12" s="13">
        <f t="shared" si="13"/>
        <v>599.4</v>
      </c>
      <c r="X12" s="15">
        <v>600</v>
      </c>
      <c r="Y12" s="16">
        <f t="shared" si="14"/>
        <v>8.0930930930930938</v>
      </c>
      <c r="Z12" s="13">
        <f t="shared" si="15"/>
        <v>4.7564230897564235</v>
      </c>
      <c r="AA12" s="13"/>
      <c r="AB12" s="13"/>
      <c r="AC12" s="13"/>
      <c r="AD12" s="13">
        <f>VLOOKUP(A:A,[4]TDSheet!$A:$D,4,0)</f>
        <v>2514</v>
      </c>
      <c r="AE12" s="13">
        <f>VLOOKUP(A:A,[1]TDSheet!$A:$AF,32,0)</f>
        <v>879.6</v>
      </c>
      <c r="AF12" s="13">
        <f>VLOOKUP(A:A,[1]TDSheet!$A:$AG,33,0)</f>
        <v>793.8</v>
      </c>
      <c r="AG12" s="13">
        <f>VLOOKUP(A:A,[1]TDSheet!$A:$W,23,0)</f>
        <v>631.4</v>
      </c>
      <c r="AH12" s="13">
        <f>VLOOKUP(A:A,[3]TDSheet!$A:$D,4,0)</f>
        <v>621</v>
      </c>
      <c r="AI12" s="13" t="str">
        <f>VLOOKUP(A:A,[1]TDSheet!$A:$AI,35,0)</f>
        <v>оконч</v>
      </c>
      <c r="AJ12" s="13">
        <f t="shared" si="16"/>
        <v>810</v>
      </c>
      <c r="AK12" s="13">
        <f t="shared" si="17"/>
        <v>225</v>
      </c>
      <c r="AL12" s="13">
        <f t="shared" si="18"/>
        <v>270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51</v>
      </c>
      <c r="D13" s="8">
        <v>23</v>
      </c>
      <c r="E13" s="8">
        <v>45</v>
      </c>
      <c r="F13" s="8">
        <v>28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67</v>
      </c>
      <c r="K13" s="13">
        <f t="shared" si="12"/>
        <v>-22</v>
      </c>
      <c r="L13" s="13">
        <f>VLOOKUP(A:A,[1]TDSheet!$A:$O,15,0)</f>
        <v>0</v>
      </c>
      <c r="M13" s="13">
        <f>VLOOKUP(A:A,[1]TDSheet!$A:$P,16,0)</f>
        <v>0</v>
      </c>
      <c r="N13" s="13">
        <f>VLOOKUP(A:A,[1]TDSheet!$A:$X,24,0)</f>
        <v>40</v>
      </c>
      <c r="O13" s="13"/>
      <c r="P13" s="13"/>
      <c r="Q13" s="13"/>
      <c r="R13" s="13"/>
      <c r="S13" s="13"/>
      <c r="T13" s="13"/>
      <c r="U13" s="13"/>
      <c r="V13" s="15"/>
      <c r="W13" s="13">
        <f t="shared" si="13"/>
        <v>9</v>
      </c>
      <c r="X13" s="15">
        <v>20</v>
      </c>
      <c r="Y13" s="16">
        <f t="shared" si="14"/>
        <v>9.7777777777777786</v>
      </c>
      <c r="Z13" s="13">
        <f t="shared" si="15"/>
        <v>3.1111111111111112</v>
      </c>
      <c r="AA13" s="13"/>
      <c r="AB13" s="13"/>
      <c r="AC13" s="13"/>
      <c r="AD13" s="13">
        <v>0</v>
      </c>
      <c r="AE13" s="13">
        <f>VLOOKUP(A:A,[1]TDSheet!$A:$AF,32,0)</f>
        <v>6.2</v>
      </c>
      <c r="AF13" s="13">
        <f>VLOOKUP(A:A,[1]TDSheet!$A:$AG,33,0)</f>
        <v>10</v>
      </c>
      <c r="AG13" s="13">
        <f>VLOOKUP(A:A,[1]TDSheet!$A:$W,23,0)</f>
        <v>9</v>
      </c>
      <c r="AH13" s="13">
        <f>VLOOKUP(A:A,[3]TDSheet!$A:$D,4,0)</f>
        <v>9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8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/>
      <c r="D14" s="8">
        <v>360</v>
      </c>
      <c r="E14" s="8">
        <v>150</v>
      </c>
      <c r="F14" s="8">
        <v>205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244</v>
      </c>
      <c r="K14" s="13">
        <f t="shared" si="12"/>
        <v>-94</v>
      </c>
      <c r="L14" s="13">
        <f>VLOOKUP(A:A,[1]TDSheet!$A:$O,15,0)</f>
        <v>0</v>
      </c>
      <c r="M14" s="13">
        <f>VLOOKUP(A:A,[1]TDSheet!$A:$P,16,0)</f>
        <v>0</v>
      </c>
      <c r="N14" s="13">
        <f>VLOOKUP(A:A,[1]TDSheet!$A:$X,24,0)</f>
        <v>100</v>
      </c>
      <c r="O14" s="13"/>
      <c r="P14" s="13"/>
      <c r="Q14" s="13"/>
      <c r="R14" s="13"/>
      <c r="S14" s="13"/>
      <c r="T14" s="13"/>
      <c r="U14" s="13"/>
      <c r="V14" s="15">
        <v>100</v>
      </c>
      <c r="W14" s="13">
        <f t="shared" si="13"/>
        <v>30</v>
      </c>
      <c r="X14" s="15"/>
      <c r="Y14" s="16">
        <f t="shared" si="14"/>
        <v>13.5</v>
      </c>
      <c r="Z14" s="13">
        <f t="shared" si="15"/>
        <v>6.833333333333333</v>
      </c>
      <c r="AA14" s="13"/>
      <c r="AB14" s="13"/>
      <c r="AC14" s="13"/>
      <c r="AD14" s="13">
        <v>0</v>
      </c>
      <c r="AE14" s="13">
        <f>VLOOKUP(A:A,[1]TDSheet!$A:$AF,32,0)</f>
        <v>42</v>
      </c>
      <c r="AF14" s="13">
        <f>VLOOKUP(A:A,[1]TDSheet!$A:$AG,33,0)</f>
        <v>30.4</v>
      </c>
      <c r="AG14" s="13">
        <f>VLOOKUP(A:A,[1]TDSheet!$A:$W,23,0)</f>
        <v>4</v>
      </c>
      <c r="AH14" s="13">
        <f>VLOOKUP(A:A,[3]TDSheet!$A:$D,4,0)</f>
        <v>67</v>
      </c>
      <c r="AI14" s="13" t="str">
        <f>VLOOKUP(A:A,[1]TDSheet!$A:$AI,35,0)</f>
        <v>склад</v>
      </c>
      <c r="AJ14" s="13">
        <f t="shared" si="16"/>
        <v>0</v>
      </c>
      <c r="AK14" s="13">
        <f t="shared" si="17"/>
        <v>17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247</v>
      </c>
      <c r="D15" s="8">
        <v>294</v>
      </c>
      <c r="E15" s="8">
        <v>310</v>
      </c>
      <c r="F15" s="8">
        <v>223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380</v>
      </c>
      <c r="K15" s="13">
        <f t="shared" si="12"/>
        <v>-70</v>
      </c>
      <c r="L15" s="13">
        <f>VLOOKUP(A:A,[1]TDSheet!$A:$O,15,0)</f>
        <v>0</v>
      </c>
      <c r="M15" s="13">
        <f>VLOOKUP(A:A,[1]TDSheet!$A:$P,16,0)</f>
        <v>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3"/>
      <c r="V15" s="15">
        <v>150</v>
      </c>
      <c r="W15" s="13">
        <f t="shared" si="13"/>
        <v>62</v>
      </c>
      <c r="X15" s="15">
        <v>90</v>
      </c>
      <c r="Y15" s="16">
        <f t="shared" si="14"/>
        <v>8.2741935483870961</v>
      </c>
      <c r="Z15" s="13">
        <f t="shared" si="15"/>
        <v>3.596774193548387</v>
      </c>
      <c r="AA15" s="13"/>
      <c r="AB15" s="13"/>
      <c r="AC15" s="13"/>
      <c r="AD15" s="13">
        <v>0</v>
      </c>
      <c r="AE15" s="13">
        <f>VLOOKUP(A:A,[1]TDSheet!$A:$AF,32,0)</f>
        <v>69.2</v>
      </c>
      <c r="AF15" s="13">
        <f>VLOOKUP(A:A,[1]TDSheet!$A:$AG,33,0)</f>
        <v>61</v>
      </c>
      <c r="AG15" s="13">
        <f>VLOOKUP(A:A,[1]TDSheet!$A:$W,23,0)</f>
        <v>50</v>
      </c>
      <c r="AH15" s="13">
        <f>VLOOKUP(A:A,[3]TDSheet!$A:$D,4,0)</f>
        <v>71</v>
      </c>
      <c r="AI15" s="13">
        <f>VLOOKUP(A:A,[1]TDSheet!$A:$AI,35,0)</f>
        <v>0</v>
      </c>
      <c r="AJ15" s="13">
        <f t="shared" si="16"/>
        <v>0</v>
      </c>
      <c r="AK15" s="13">
        <f t="shared" si="17"/>
        <v>45</v>
      </c>
      <c r="AL15" s="13">
        <f t="shared" si="18"/>
        <v>27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1358</v>
      </c>
      <c r="D16" s="8">
        <v>2477</v>
      </c>
      <c r="E16" s="8">
        <v>1374</v>
      </c>
      <c r="F16" s="8">
        <v>1934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1642</v>
      </c>
      <c r="K16" s="13">
        <f t="shared" si="12"/>
        <v>-268</v>
      </c>
      <c r="L16" s="13">
        <f>VLOOKUP(A:A,[1]TDSheet!$A:$O,15,0)</f>
        <v>0</v>
      </c>
      <c r="M16" s="13">
        <f>VLOOKUP(A:A,[1]TDSheet!$A:$P,16,0)</f>
        <v>0</v>
      </c>
      <c r="N16" s="13">
        <f>VLOOKUP(A:A,[1]TDSheet!$A:$X,24,0)</f>
        <v>1000</v>
      </c>
      <c r="O16" s="13"/>
      <c r="P16" s="13"/>
      <c r="Q16" s="13"/>
      <c r="R16" s="13"/>
      <c r="S16" s="13"/>
      <c r="T16" s="13"/>
      <c r="U16" s="13"/>
      <c r="V16" s="15">
        <v>600</v>
      </c>
      <c r="W16" s="13">
        <f t="shared" si="13"/>
        <v>274.8</v>
      </c>
      <c r="X16" s="15"/>
      <c r="Y16" s="16">
        <f t="shared" si="14"/>
        <v>12.860262008733624</v>
      </c>
      <c r="Z16" s="13">
        <f t="shared" si="15"/>
        <v>7.0378457059679764</v>
      </c>
      <c r="AA16" s="13"/>
      <c r="AB16" s="13"/>
      <c r="AC16" s="13"/>
      <c r="AD16" s="13">
        <v>0</v>
      </c>
      <c r="AE16" s="13">
        <f>VLOOKUP(A:A,[1]TDSheet!$A:$AF,32,0)</f>
        <v>248.6</v>
      </c>
      <c r="AF16" s="13">
        <f>VLOOKUP(A:A,[1]TDSheet!$A:$AG,33,0)</f>
        <v>198.2</v>
      </c>
      <c r="AG16" s="13">
        <f>VLOOKUP(A:A,[1]TDSheet!$A:$W,23,0)</f>
        <v>138.19999999999999</v>
      </c>
      <c r="AH16" s="13">
        <f>VLOOKUP(A:A,[3]TDSheet!$A:$D,4,0)</f>
        <v>306</v>
      </c>
      <c r="AI16" s="13" t="str">
        <f>VLOOKUP(A:A,[1]TDSheet!$A:$AI,35,0)</f>
        <v>склад</v>
      </c>
      <c r="AJ16" s="13">
        <f t="shared" si="16"/>
        <v>0</v>
      </c>
      <c r="AK16" s="13">
        <f t="shared" si="17"/>
        <v>102.00000000000001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459</v>
      </c>
      <c r="D17" s="8">
        <v>652</v>
      </c>
      <c r="E17" s="8">
        <v>708</v>
      </c>
      <c r="F17" s="8">
        <v>381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756</v>
      </c>
      <c r="K17" s="13">
        <f t="shared" si="12"/>
        <v>-48</v>
      </c>
      <c r="L17" s="13">
        <f>VLOOKUP(A:A,[1]TDSheet!$A:$O,15,0)</f>
        <v>0</v>
      </c>
      <c r="M17" s="13">
        <f>VLOOKUP(A:A,[1]TDSheet!$A:$P,16,0)</f>
        <v>0</v>
      </c>
      <c r="N17" s="13">
        <f>VLOOKUP(A:A,[1]TDSheet!$A:$X,24,0)</f>
        <v>400</v>
      </c>
      <c r="O17" s="13"/>
      <c r="P17" s="13"/>
      <c r="Q17" s="13"/>
      <c r="R17" s="13"/>
      <c r="S17" s="13"/>
      <c r="T17" s="13"/>
      <c r="U17" s="13"/>
      <c r="V17" s="15">
        <v>200</v>
      </c>
      <c r="W17" s="13">
        <f t="shared" si="13"/>
        <v>141.6</v>
      </c>
      <c r="X17" s="15">
        <v>200</v>
      </c>
      <c r="Y17" s="16">
        <f t="shared" si="14"/>
        <v>8.3403954802259896</v>
      </c>
      <c r="Z17" s="13">
        <f t="shared" si="15"/>
        <v>2.6906779661016951</v>
      </c>
      <c r="AA17" s="13"/>
      <c r="AB17" s="13"/>
      <c r="AC17" s="13"/>
      <c r="AD17" s="13">
        <v>0</v>
      </c>
      <c r="AE17" s="13">
        <f>VLOOKUP(A:A,[1]TDSheet!$A:$AF,32,0)</f>
        <v>124.4</v>
      </c>
      <c r="AF17" s="13">
        <f>VLOOKUP(A:A,[1]TDSheet!$A:$AG,33,0)</f>
        <v>147.4</v>
      </c>
      <c r="AG17" s="13">
        <f>VLOOKUP(A:A,[1]TDSheet!$A:$W,23,0)</f>
        <v>133.19999999999999</v>
      </c>
      <c r="AH17" s="13">
        <f>VLOOKUP(A:A,[3]TDSheet!$A:$D,4,0)</f>
        <v>198</v>
      </c>
      <c r="AI17" s="13" t="str">
        <f>VLOOKUP(A:A,[1]TDSheet!$A:$AI,35,0)</f>
        <v>продноя</v>
      </c>
      <c r="AJ17" s="13">
        <f t="shared" si="16"/>
        <v>0</v>
      </c>
      <c r="AK17" s="13">
        <f t="shared" si="17"/>
        <v>70</v>
      </c>
      <c r="AL17" s="13">
        <f t="shared" si="18"/>
        <v>70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174</v>
      </c>
      <c r="D18" s="8">
        <v>542</v>
      </c>
      <c r="E18" s="8">
        <v>510</v>
      </c>
      <c r="F18" s="8">
        <v>200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580</v>
      </c>
      <c r="K18" s="13">
        <f t="shared" si="12"/>
        <v>-70</v>
      </c>
      <c r="L18" s="13">
        <f>VLOOKUP(A:A,[1]TDSheet!$A:$O,15,0)</f>
        <v>0</v>
      </c>
      <c r="M18" s="13">
        <f>VLOOKUP(A:A,[1]TDSheet!$A:$P,16,0)</f>
        <v>0</v>
      </c>
      <c r="N18" s="13">
        <f>VLOOKUP(A:A,[1]TDSheet!$A:$X,24,0)</f>
        <v>20</v>
      </c>
      <c r="O18" s="13"/>
      <c r="P18" s="13"/>
      <c r="Q18" s="13"/>
      <c r="R18" s="13"/>
      <c r="S18" s="13"/>
      <c r="T18" s="13">
        <v>396</v>
      </c>
      <c r="U18" s="13"/>
      <c r="V18" s="15"/>
      <c r="W18" s="13">
        <f t="shared" si="13"/>
        <v>18</v>
      </c>
      <c r="X18" s="15"/>
      <c r="Y18" s="16">
        <f t="shared" si="14"/>
        <v>12.222222222222221</v>
      </c>
      <c r="Z18" s="13">
        <f t="shared" si="15"/>
        <v>11.111111111111111</v>
      </c>
      <c r="AA18" s="13"/>
      <c r="AB18" s="13"/>
      <c r="AC18" s="13"/>
      <c r="AD18" s="13">
        <f>VLOOKUP(A:A,[4]TDSheet!$A:$D,4,0)</f>
        <v>420</v>
      </c>
      <c r="AE18" s="13">
        <f>VLOOKUP(A:A,[1]TDSheet!$A:$AF,32,0)</f>
        <v>20.2</v>
      </c>
      <c r="AF18" s="13">
        <f>VLOOKUP(A:A,[1]TDSheet!$A:$AG,33,0)</f>
        <v>20.6</v>
      </c>
      <c r="AG18" s="13">
        <f>VLOOKUP(A:A,[1]TDSheet!$A:$W,23,0)</f>
        <v>17</v>
      </c>
      <c r="AH18" s="13">
        <f>VLOOKUP(A:A,[3]TDSheet!$A:$D,4,0)</f>
        <v>27</v>
      </c>
      <c r="AI18" s="13" t="str">
        <f>VLOOKUP(A:A,[1]TDSheet!$A:$AI,35,0)</f>
        <v>склад</v>
      </c>
      <c r="AJ18" s="13">
        <f t="shared" si="16"/>
        <v>138.6</v>
      </c>
      <c r="AK18" s="13">
        <f t="shared" si="17"/>
        <v>0</v>
      </c>
      <c r="AL18" s="13">
        <f t="shared" si="18"/>
        <v>0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7</v>
      </c>
      <c r="D19" s="8">
        <v>884</v>
      </c>
      <c r="E19" s="8">
        <v>587</v>
      </c>
      <c r="F19" s="8">
        <v>285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878</v>
      </c>
      <c r="K19" s="13">
        <f t="shared" si="12"/>
        <v>-291</v>
      </c>
      <c r="L19" s="13">
        <f>VLOOKUP(A:A,[1]TDSheet!$A:$O,15,0)</f>
        <v>0</v>
      </c>
      <c r="M19" s="13">
        <f>VLOOKUP(A:A,[1]TDSheet!$A:$P,16,0)</f>
        <v>80</v>
      </c>
      <c r="N19" s="13">
        <f>VLOOKUP(A:A,[1]TDSheet!$A:$X,24,0)</f>
        <v>350</v>
      </c>
      <c r="O19" s="13"/>
      <c r="P19" s="13"/>
      <c r="Q19" s="13"/>
      <c r="R19" s="13"/>
      <c r="S19" s="13"/>
      <c r="T19" s="13">
        <v>48</v>
      </c>
      <c r="U19" s="13"/>
      <c r="V19" s="15">
        <v>200</v>
      </c>
      <c r="W19" s="13">
        <f t="shared" si="13"/>
        <v>115</v>
      </c>
      <c r="X19" s="15">
        <v>150</v>
      </c>
      <c r="Y19" s="16">
        <f t="shared" si="14"/>
        <v>9.2608695652173907</v>
      </c>
      <c r="Z19" s="13">
        <f t="shared" si="15"/>
        <v>2.4782608695652173</v>
      </c>
      <c r="AA19" s="13"/>
      <c r="AB19" s="13"/>
      <c r="AC19" s="13"/>
      <c r="AD19" s="13">
        <f>VLOOKUP(A:A,[4]TDSheet!$A:$D,4,0)</f>
        <v>12</v>
      </c>
      <c r="AE19" s="13">
        <f>VLOOKUP(A:A,[1]TDSheet!$A:$AF,32,0)</f>
        <v>23.6</v>
      </c>
      <c r="AF19" s="13">
        <f>VLOOKUP(A:A,[1]TDSheet!$A:$AG,33,0)</f>
        <v>26.6</v>
      </c>
      <c r="AG19" s="13">
        <f>VLOOKUP(A:A,[1]TDSheet!$A:$W,23,0)</f>
        <v>57</v>
      </c>
      <c r="AH19" s="13">
        <f>VLOOKUP(A:A,[3]TDSheet!$A:$D,4,0)</f>
        <v>120</v>
      </c>
      <c r="AI19" s="13" t="str">
        <f>VLOOKUP(A:A,[1]TDSheet!$A:$AI,35,0)</f>
        <v>склад</v>
      </c>
      <c r="AJ19" s="13">
        <f t="shared" si="16"/>
        <v>16.799999999999997</v>
      </c>
      <c r="AK19" s="13">
        <f t="shared" si="17"/>
        <v>70</v>
      </c>
      <c r="AL19" s="13">
        <f t="shared" si="18"/>
        <v>52.5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738</v>
      </c>
      <c r="D20" s="8">
        <v>564</v>
      </c>
      <c r="E20" s="8">
        <v>570</v>
      </c>
      <c r="F20" s="8">
        <v>698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825</v>
      </c>
      <c r="K20" s="13">
        <f t="shared" si="12"/>
        <v>-255</v>
      </c>
      <c r="L20" s="13">
        <f>VLOOKUP(A:A,[1]TDSheet!$A:$O,15,0)</f>
        <v>0</v>
      </c>
      <c r="M20" s="13">
        <f>VLOOKUP(A:A,[1]TDSheet!$A:$P,16,0)</f>
        <v>100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5">
        <v>120</v>
      </c>
      <c r="W20" s="13">
        <f t="shared" si="13"/>
        <v>114</v>
      </c>
      <c r="X20" s="15">
        <v>100</v>
      </c>
      <c r="Y20" s="16">
        <f t="shared" si="14"/>
        <v>9.807017543859649</v>
      </c>
      <c r="Z20" s="13">
        <f t="shared" si="15"/>
        <v>6.1228070175438596</v>
      </c>
      <c r="AA20" s="13"/>
      <c r="AB20" s="13"/>
      <c r="AC20" s="13"/>
      <c r="AD20" s="13">
        <v>0</v>
      </c>
      <c r="AE20" s="13">
        <f>VLOOKUP(A:A,[1]TDSheet!$A:$AF,32,0)</f>
        <v>118</v>
      </c>
      <c r="AF20" s="13">
        <f>VLOOKUP(A:A,[1]TDSheet!$A:$AG,33,0)</f>
        <v>115.8</v>
      </c>
      <c r="AG20" s="13">
        <f>VLOOKUP(A:A,[1]TDSheet!$A:$W,23,0)</f>
        <v>93.6</v>
      </c>
      <c r="AH20" s="13">
        <f>VLOOKUP(A:A,[3]TDSheet!$A:$D,4,0)</f>
        <v>126</v>
      </c>
      <c r="AI20" s="13" t="str">
        <f>VLOOKUP(A:A,[1]TDSheet!$A:$AI,35,0)</f>
        <v>оконч</v>
      </c>
      <c r="AJ20" s="13">
        <f t="shared" si="16"/>
        <v>0</v>
      </c>
      <c r="AK20" s="13">
        <f t="shared" si="17"/>
        <v>42</v>
      </c>
      <c r="AL20" s="13">
        <f t="shared" si="18"/>
        <v>35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209.74600000000001</v>
      </c>
      <c r="D21" s="8">
        <v>1423.0730000000001</v>
      </c>
      <c r="E21" s="8">
        <v>443.13400000000001</v>
      </c>
      <c r="F21" s="8">
        <v>155.434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438.14400000000001</v>
      </c>
      <c r="K21" s="13">
        <f t="shared" si="12"/>
        <v>4.9900000000000091</v>
      </c>
      <c r="L21" s="13">
        <f>VLOOKUP(A:A,[1]TDSheet!$A:$O,15,0)</f>
        <v>0</v>
      </c>
      <c r="M21" s="13">
        <f>VLOOKUP(A:A,[1]TDSheet!$A:$P,16,0)</f>
        <v>0</v>
      </c>
      <c r="N21" s="13">
        <f>VLOOKUP(A:A,[1]TDSheet!$A:$X,24,0)</f>
        <v>180</v>
      </c>
      <c r="O21" s="13"/>
      <c r="P21" s="13"/>
      <c r="Q21" s="13"/>
      <c r="R21" s="13"/>
      <c r="S21" s="13"/>
      <c r="T21" s="13"/>
      <c r="U21" s="13"/>
      <c r="V21" s="15">
        <v>250</v>
      </c>
      <c r="W21" s="13">
        <f t="shared" si="13"/>
        <v>88.626800000000003</v>
      </c>
      <c r="X21" s="15">
        <v>150</v>
      </c>
      <c r="Y21" s="16">
        <f t="shared" si="14"/>
        <v>8.2980994462171704</v>
      </c>
      <c r="Z21" s="13">
        <f t="shared" si="15"/>
        <v>1.7538035898847752</v>
      </c>
      <c r="AA21" s="13"/>
      <c r="AB21" s="13"/>
      <c r="AC21" s="13"/>
      <c r="AD21" s="13">
        <v>0</v>
      </c>
      <c r="AE21" s="13">
        <f>VLOOKUP(A:A,[1]TDSheet!$A:$AF,32,0)</f>
        <v>76.556600000000003</v>
      </c>
      <c r="AF21" s="13">
        <f>VLOOKUP(A:A,[1]TDSheet!$A:$AG,33,0)</f>
        <v>92.735799999999998</v>
      </c>
      <c r="AG21" s="13">
        <f>VLOOKUP(A:A,[1]TDSheet!$A:$W,23,0)</f>
        <v>86.599199999999996</v>
      </c>
      <c r="AH21" s="13">
        <f>VLOOKUP(A:A,[3]TDSheet!$A:$D,4,0)</f>
        <v>94.739000000000004</v>
      </c>
      <c r="AI21" s="13">
        <f>VLOOKUP(A:A,[1]TDSheet!$A:$AI,35,0)</f>
        <v>0</v>
      </c>
      <c r="AJ21" s="13">
        <f t="shared" si="16"/>
        <v>0</v>
      </c>
      <c r="AK21" s="13">
        <f t="shared" si="17"/>
        <v>250</v>
      </c>
      <c r="AL21" s="13">
        <f t="shared" si="18"/>
        <v>150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2213.2060000000001</v>
      </c>
      <c r="D22" s="8">
        <v>10250.573</v>
      </c>
      <c r="E22" s="8">
        <v>4993.5230000000001</v>
      </c>
      <c r="F22" s="8">
        <v>2713.7049999999999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5057.1809999999996</v>
      </c>
      <c r="K22" s="13">
        <f t="shared" si="12"/>
        <v>-63.657999999999447</v>
      </c>
      <c r="L22" s="13">
        <f>VLOOKUP(A:A,[1]TDSheet!$A:$O,15,0)</f>
        <v>1500</v>
      </c>
      <c r="M22" s="13">
        <f>VLOOKUP(A:A,[1]TDSheet!$A:$P,16,0)</f>
        <v>1200</v>
      </c>
      <c r="N22" s="13">
        <f>VLOOKUP(A:A,[1]TDSheet!$A:$X,24,0)</f>
        <v>500</v>
      </c>
      <c r="O22" s="13"/>
      <c r="P22" s="13"/>
      <c r="Q22" s="13"/>
      <c r="R22" s="13"/>
      <c r="S22" s="13"/>
      <c r="T22" s="13"/>
      <c r="U22" s="13"/>
      <c r="V22" s="15">
        <v>1000</v>
      </c>
      <c r="W22" s="13">
        <f t="shared" si="13"/>
        <v>998.70460000000003</v>
      </c>
      <c r="X22" s="15">
        <v>1500</v>
      </c>
      <c r="Y22" s="16">
        <f t="shared" si="14"/>
        <v>8.4246182504816733</v>
      </c>
      <c r="Z22" s="13">
        <f t="shared" si="15"/>
        <v>2.7172248931265561</v>
      </c>
      <c r="AA22" s="13"/>
      <c r="AB22" s="13"/>
      <c r="AC22" s="13"/>
      <c r="AD22" s="13">
        <v>0</v>
      </c>
      <c r="AE22" s="13">
        <f>VLOOKUP(A:A,[1]TDSheet!$A:$AF,32,0)</f>
        <v>913.07479999999998</v>
      </c>
      <c r="AF22" s="13">
        <f>VLOOKUP(A:A,[1]TDSheet!$A:$AG,33,0)</f>
        <v>981.8968000000001</v>
      </c>
      <c r="AG22" s="13">
        <f>VLOOKUP(A:A,[1]TDSheet!$A:$W,23,0)</f>
        <v>970.69940000000008</v>
      </c>
      <c r="AH22" s="13">
        <f>VLOOKUP(A:A,[3]TDSheet!$A:$D,4,0)</f>
        <v>1064.9079999999999</v>
      </c>
      <c r="AI22" s="13" t="str">
        <f>VLOOKUP(A:A,[1]TDSheet!$A:$AI,35,0)</f>
        <v>нояаб</v>
      </c>
      <c r="AJ22" s="13">
        <f t="shared" si="16"/>
        <v>0</v>
      </c>
      <c r="AK22" s="13">
        <f t="shared" si="17"/>
        <v>1000</v>
      </c>
      <c r="AL22" s="13">
        <f t="shared" si="18"/>
        <v>1500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189.84700000000001</v>
      </c>
      <c r="D23" s="8">
        <v>1076.585</v>
      </c>
      <c r="E23" s="8">
        <v>296.86700000000002</v>
      </c>
      <c r="F23" s="8">
        <v>317.99599999999998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298.13099999999997</v>
      </c>
      <c r="K23" s="13">
        <f t="shared" si="12"/>
        <v>-1.2639999999999532</v>
      </c>
      <c r="L23" s="13">
        <f>VLOOKUP(A:A,[1]TDSheet!$A:$O,15,0)</f>
        <v>0</v>
      </c>
      <c r="M23" s="13">
        <f>VLOOKUP(A:A,[1]TDSheet!$A:$P,16,0)</f>
        <v>0</v>
      </c>
      <c r="N23" s="13">
        <f>VLOOKUP(A:A,[1]TDSheet!$A:$X,24,0)</f>
        <v>50</v>
      </c>
      <c r="O23" s="13"/>
      <c r="P23" s="13"/>
      <c r="Q23" s="13"/>
      <c r="R23" s="13"/>
      <c r="S23" s="13"/>
      <c r="T23" s="13"/>
      <c r="U23" s="13"/>
      <c r="V23" s="15">
        <v>50</v>
      </c>
      <c r="W23" s="13">
        <f t="shared" si="13"/>
        <v>59.373400000000004</v>
      </c>
      <c r="X23" s="15">
        <v>100</v>
      </c>
      <c r="Y23" s="16">
        <f t="shared" si="14"/>
        <v>8.7243782569298709</v>
      </c>
      <c r="Z23" s="13">
        <f t="shared" si="15"/>
        <v>5.3558664317691083</v>
      </c>
      <c r="AA23" s="13"/>
      <c r="AB23" s="13"/>
      <c r="AC23" s="13"/>
      <c r="AD23" s="13">
        <v>0</v>
      </c>
      <c r="AE23" s="13">
        <f>VLOOKUP(A:A,[1]TDSheet!$A:$AF,32,0)</f>
        <v>65.709199999999996</v>
      </c>
      <c r="AF23" s="13">
        <f>VLOOKUP(A:A,[1]TDSheet!$A:$AG,33,0)</f>
        <v>76.486400000000003</v>
      </c>
      <c r="AG23" s="13">
        <f>VLOOKUP(A:A,[1]TDSheet!$A:$W,23,0)</f>
        <v>61.943600000000004</v>
      </c>
      <c r="AH23" s="13">
        <f>VLOOKUP(A:A,[3]TDSheet!$A:$D,4,0)</f>
        <v>87.506</v>
      </c>
      <c r="AI23" s="13">
        <f>VLOOKUP(A:A,[1]TDSheet!$A:$AI,35,0)</f>
        <v>0</v>
      </c>
      <c r="AJ23" s="13">
        <f t="shared" si="16"/>
        <v>0</v>
      </c>
      <c r="AK23" s="13">
        <f t="shared" si="17"/>
        <v>50</v>
      </c>
      <c r="AL23" s="13">
        <f t="shared" si="18"/>
        <v>100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263.32400000000001</v>
      </c>
      <c r="D24" s="8">
        <v>940.97699999999998</v>
      </c>
      <c r="E24" s="8">
        <v>533.69200000000001</v>
      </c>
      <c r="F24" s="8">
        <v>478.92099999999999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509.702</v>
      </c>
      <c r="K24" s="13">
        <f t="shared" si="12"/>
        <v>23.990000000000009</v>
      </c>
      <c r="L24" s="13">
        <f>VLOOKUP(A:A,[1]TDSheet!$A:$O,15,0)</f>
        <v>0</v>
      </c>
      <c r="M24" s="13">
        <f>VLOOKUP(A:A,[1]TDSheet!$A:$P,16,0)</f>
        <v>0</v>
      </c>
      <c r="N24" s="13">
        <f>VLOOKUP(A:A,[1]TDSheet!$A:$X,24,0)</f>
        <v>150</v>
      </c>
      <c r="O24" s="13"/>
      <c r="P24" s="13"/>
      <c r="Q24" s="13"/>
      <c r="R24" s="13"/>
      <c r="S24" s="13"/>
      <c r="T24" s="13"/>
      <c r="U24" s="13"/>
      <c r="V24" s="15">
        <v>100</v>
      </c>
      <c r="W24" s="13">
        <f t="shared" si="13"/>
        <v>106.7384</v>
      </c>
      <c r="X24" s="15">
        <v>200</v>
      </c>
      <c r="Y24" s="16">
        <f t="shared" si="14"/>
        <v>8.7027817542702532</v>
      </c>
      <c r="Z24" s="13">
        <f t="shared" si="15"/>
        <v>4.4868669569714363</v>
      </c>
      <c r="AA24" s="13"/>
      <c r="AB24" s="13"/>
      <c r="AC24" s="13"/>
      <c r="AD24" s="13">
        <v>0</v>
      </c>
      <c r="AE24" s="13">
        <f>VLOOKUP(A:A,[1]TDSheet!$A:$AF,32,0)</f>
        <v>104.2766</v>
      </c>
      <c r="AF24" s="13">
        <f>VLOOKUP(A:A,[1]TDSheet!$A:$AG,33,0)</f>
        <v>125.20599999999999</v>
      </c>
      <c r="AG24" s="13">
        <f>VLOOKUP(A:A,[1]TDSheet!$A:$W,23,0)</f>
        <v>113.03399999999999</v>
      </c>
      <c r="AH24" s="13">
        <f>VLOOKUP(A:A,[3]TDSheet!$A:$D,4,0)</f>
        <v>126.268</v>
      </c>
      <c r="AI24" s="13">
        <f>VLOOKUP(A:A,[1]TDSheet!$A:$AI,35,0)</f>
        <v>0</v>
      </c>
      <c r="AJ24" s="13">
        <f t="shared" si="16"/>
        <v>0</v>
      </c>
      <c r="AK24" s="13">
        <f t="shared" si="17"/>
        <v>100</v>
      </c>
      <c r="AL24" s="13">
        <f t="shared" si="18"/>
        <v>200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154.00200000000001</v>
      </c>
      <c r="D25" s="8">
        <v>320.42</v>
      </c>
      <c r="E25" s="8">
        <v>247.93600000000001</v>
      </c>
      <c r="F25" s="8">
        <v>123.127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235.352</v>
      </c>
      <c r="K25" s="13">
        <f t="shared" si="12"/>
        <v>12.584000000000003</v>
      </c>
      <c r="L25" s="13">
        <f>VLOOKUP(A:A,[1]TDSheet!$A:$O,15,0)</f>
        <v>0</v>
      </c>
      <c r="M25" s="13">
        <f>VLOOKUP(A:A,[1]TDSheet!$A:$P,16,0)</f>
        <v>50</v>
      </c>
      <c r="N25" s="13">
        <f>VLOOKUP(A:A,[1]TDSheet!$A:$X,24,0)</f>
        <v>80</v>
      </c>
      <c r="O25" s="13"/>
      <c r="P25" s="13"/>
      <c r="Q25" s="13"/>
      <c r="R25" s="13"/>
      <c r="S25" s="13"/>
      <c r="T25" s="13"/>
      <c r="U25" s="13"/>
      <c r="V25" s="15">
        <v>70</v>
      </c>
      <c r="W25" s="13">
        <f t="shared" si="13"/>
        <v>49.587200000000003</v>
      </c>
      <c r="X25" s="15">
        <v>90</v>
      </c>
      <c r="Y25" s="16">
        <f t="shared" si="14"/>
        <v>8.3313234060402674</v>
      </c>
      <c r="Z25" s="13">
        <f t="shared" si="15"/>
        <v>2.4830399780588537</v>
      </c>
      <c r="AA25" s="13"/>
      <c r="AB25" s="13"/>
      <c r="AC25" s="13"/>
      <c r="AD25" s="13">
        <v>0</v>
      </c>
      <c r="AE25" s="13">
        <f>VLOOKUP(A:A,[1]TDSheet!$A:$AF,32,0)</f>
        <v>48.932000000000002</v>
      </c>
      <c r="AF25" s="13">
        <f>VLOOKUP(A:A,[1]TDSheet!$A:$AG,33,0)</f>
        <v>51.676000000000002</v>
      </c>
      <c r="AG25" s="13">
        <f>VLOOKUP(A:A,[1]TDSheet!$A:$W,23,0)</f>
        <v>50.140599999999999</v>
      </c>
      <c r="AH25" s="13">
        <f>VLOOKUP(A:A,[3]TDSheet!$A:$D,4,0)</f>
        <v>61.232999999999997</v>
      </c>
      <c r="AI25" s="13">
        <f>VLOOKUP(A:A,[1]TDSheet!$A:$AI,35,0)</f>
        <v>0</v>
      </c>
      <c r="AJ25" s="13">
        <f t="shared" si="16"/>
        <v>0</v>
      </c>
      <c r="AK25" s="13">
        <f t="shared" si="17"/>
        <v>70</v>
      </c>
      <c r="AL25" s="13">
        <f t="shared" si="18"/>
        <v>90</v>
      </c>
      <c r="AM25" s="13"/>
      <c r="AN25" s="13"/>
      <c r="AO25" s="13"/>
    </row>
    <row r="26" spans="1:41" s="1" customFormat="1" ht="21.95" customHeight="1" outlineLevel="1" x14ac:dyDescent="0.2">
      <c r="A26" s="7" t="s">
        <v>29</v>
      </c>
      <c r="B26" s="7" t="s">
        <v>8</v>
      </c>
      <c r="C26" s="8">
        <v>75.593000000000004</v>
      </c>
      <c r="D26" s="8">
        <v>503.31700000000001</v>
      </c>
      <c r="E26" s="8">
        <v>235.012</v>
      </c>
      <c r="F26" s="8">
        <v>244.02699999999999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259.26</v>
      </c>
      <c r="K26" s="13">
        <f t="shared" si="12"/>
        <v>-24.24799999999999</v>
      </c>
      <c r="L26" s="13">
        <f>VLOOKUP(A:A,[1]TDSheet!$A:$O,15,0)</f>
        <v>0</v>
      </c>
      <c r="M26" s="13">
        <f>VLOOKUP(A:A,[1]TDSheet!$A:$P,16,0)</f>
        <v>0</v>
      </c>
      <c r="N26" s="13">
        <f>VLOOKUP(A:A,[1]TDSheet!$A:$X,24,0)</f>
        <v>30</v>
      </c>
      <c r="O26" s="13"/>
      <c r="P26" s="13"/>
      <c r="Q26" s="13"/>
      <c r="R26" s="13"/>
      <c r="S26" s="13"/>
      <c r="T26" s="13"/>
      <c r="U26" s="13"/>
      <c r="V26" s="15">
        <v>40</v>
      </c>
      <c r="W26" s="13">
        <f t="shared" si="13"/>
        <v>47.002400000000002</v>
      </c>
      <c r="X26" s="15">
        <v>80</v>
      </c>
      <c r="Y26" s="16">
        <f t="shared" si="14"/>
        <v>8.3831251170153003</v>
      </c>
      <c r="Z26" s="13">
        <f t="shared" si="15"/>
        <v>5.1917987166612765</v>
      </c>
      <c r="AA26" s="13"/>
      <c r="AB26" s="13"/>
      <c r="AC26" s="13"/>
      <c r="AD26" s="13">
        <v>0</v>
      </c>
      <c r="AE26" s="13">
        <f>VLOOKUP(A:A,[1]TDSheet!$A:$AF,32,0)</f>
        <v>48.811999999999998</v>
      </c>
      <c r="AF26" s="13">
        <f>VLOOKUP(A:A,[1]TDSheet!$A:$AG,33,0)</f>
        <v>51.956399999999995</v>
      </c>
      <c r="AG26" s="13">
        <f>VLOOKUP(A:A,[1]TDSheet!$A:$W,23,0)</f>
        <v>49.591200000000001</v>
      </c>
      <c r="AH26" s="13">
        <f>VLOOKUP(A:A,[3]TDSheet!$A:$D,4,0)</f>
        <v>57.439</v>
      </c>
      <c r="AI26" s="13">
        <f>VLOOKUP(A:A,[1]TDSheet!$A:$AI,35,0)</f>
        <v>0</v>
      </c>
      <c r="AJ26" s="13">
        <f t="shared" si="16"/>
        <v>0</v>
      </c>
      <c r="AK26" s="13">
        <f t="shared" si="17"/>
        <v>40</v>
      </c>
      <c r="AL26" s="13">
        <f t="shared" si="18"/>
        <v>80</v>
      </c>
      <c r="AM26" s="13"/>
      <c r="AN26" s="13"/>
      <c r="AO26" s="13"/>
    </row>
    <row r="27" spans="1:41" s="1" customFormat="1" ht="11.1" customHeight="1" outlineLevel="1" x14ac:dyDescent="0.2">
      <c r="A27" s="7" t="s">
        <v>30</v>
      </c>
      <c r="B27" s="7" t="s">
        <v>8</v>
      </c>
      <c r="C27" s="8">
        <v>30.119</v>
      </c>
      <c r="D27" s="8">
        <v>37.514000000000003</v>
      </c>
      <c r="E27" s="8">
        <v>8.51</v>
      </c>
      <c r="F27" s="8">
        <v>26.341000000000001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3">
        <f>VLOOKUP(A:A,[2]TDSheet!$A:$F,6,0)</f>
        <v>37.642000000000003</v>
      </c>
      <c r="K27" s="13">
        <f t="shared" si="12"/>
        <v>-29.132000000000005</v>
      </c>
      <c r="L27" s="13">
        <f>VLOOKUP(A:A,[1]TDSheet!$A:$O,15,0)</f>
        <v>0</v>
      </c>
      <c r="M27" s="13">
        <f>VLOOKUP(A:A,[1]TDSheet!$A:$P,16,0)</f>
        <v>0</v>
      </c>
      <c r="N27" s="13">
        <f>VLOOKUP(A:A,[1]TDSheet!$A:$X,24,0)</f>
        <v>20</v>
      </c>
      <c r="O27" s="13"/>
      <c r="P27" s="13"/>
      <c r="Q27" s="13"/>
      <c r="R27" s="13"/>
      <c r="S27" s="13"/>
      <c r="T27" s="13"/>
      <c r="U27" s="13"/>
      <c r="V27" s="15"/>
      <c r="W27" s="13">
        <f t="shared" si="13"/>
        <v>1.702</v>
      </c>
      <c r="X27" s="15"/>
      <c r="Y27" s="16">
        <f t="shared" si="14"/>
        <v>27.227379553466513</v>
      </c>
      <c r="Z27" s="13">
        <f t="shared" si="15"/>
        <v>15.476498237367803</v>
      </c>
      <c r="AA27" s="13"/>
      <c r="AB27" s="13"/>
      <c r="AC27" s="13"/>
      <c r="AD27" s="13">
        <v>0</v>
      </c>
      <c r="AE27" s="13">
        <f>VLOOKUP(A:A,[1]TDSheet!$A:$AF,32,0)</f>
        <v>3.2058</v>
      </c>
      <c r="AF27" s="13">
        <f>VLOOKUP(A:A,[1]TDSheet!$A:$AG,33,0)</f>
        <v>2.4074</v>
      </c>
      <c r="AG27" s="13">
        <f>VLOOKUP(A:A,[1]TDSheet!$A:$W,23,0)</f>
        <v>0.35239999999999999</v>
      </c>
      <c r="AH27" s="13">
        <f>VLOOKUP(A:A,[3]TDSheet!$A:$D,4,0)</f>
        <v>6.2969999999999997</v>
      </c>
      <c r="AI27" s="13" t="str">
        <f>VLOOKUP(A:A,[1]TDSheet!$A:$AI,35,0)</f>
        <v>склад</v>
      </c>
      <c r="AJ27" s="13">
        <f t="shared" si="16"/>
        <v>0</v>
      </c>
      <c r="AK27" s="13">
        <f t="shared" si="17"/>
        <v>0</v>
      </c>
      <c r="AL27" s="13">
        <f t="shared" si="18"/>
        <v>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241.52199999999999</v>
      </c>
      <c r="D28" s="8">
        <v>1439.1880000000001</v>
      </c>
      <c r="E28" s="8">
        <v>503.64699999999999</v>
      </c>
      <c r="F28" s="8">
        <v>289.16699999999997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530.49300000000005</v>
      </c>
      <c r="K28" s="13">
        <f t="shared" si="12"/>
        <v>-26.84600000000006</v>
      </c>
      <c r="L28" s="13">
        <f>VLOOKUP(A:A,[1]TDSheet!$A:$O,15,0)</f>
        <v>0</v>
      </c>
      <c r="M28" s="13">
        <f>VLOOKUP(A:A,[1]TDSheet!$A:$P,16,0)</f>
        <v>0</v>
      </c>
      <c r="N28" s="13">
        <f>VLOOKUP(A:A,[1]TDSheet!$A:$X,24,0)</f>
        <v>200</v>
      </c>
      <c r="O28" s="13"/>
      <c r="P28" s="13"/>
      <c r="Q28" s="13"/>
      <c r="R28" s="13"/>
      <c r="S28" s="13"/>
      <c r="T28" s="13"/>
      <c r="U28" s="13"/>
      <c r="V28" s="15">
        <v>170</v>
      </c>
      <c r="W28" s="13">
        <f t="shared" si="13"/>
        <v>100.7294</v>
      </c>
      <c r="X28" s="15">
        <v>180</v>
      </c>
      <c r="Y28" s="16">
        <f t="shared" si="14"/>
        <v>8.3309043834272813</v>
      </c>
      <c r="Z28" s="13">
        <f t="shared" si="15"/>
        <v>2.8707308888963894</v>
      </c>
      <c r="AA28" s="13"/>
      <c r="AB28" s="13"/>
      <c r="AC28" s="13"/>
      <c r="AD28" s="13">
        <v>0</v>
      </c>
      <c r="AE28" s="13">
        <f>VLOOKUP(A:A,[1]TDSheet!$A:$AF,32,0)</f>
        <v>95.657399999999996</v>
      </c>
      <c r="AF28" s="13">
        <f>VLOOKUP(A:A,[1]TDSheet!$A:$AG,33,0)</f>
        <v>100.84700000000001</v>
      </c>
      <c r="AG28" s="13">
        <f>VLOOKUP(A:A,[1]TDSheet!$A:$W,23,0)</f>
        <v>107.602</v>
      </c>
      <c r="AH28" s="13">
        <f>VLOOKUP(A:A,[3]TDSheet!$A:$D,4,0)</f>
        <v>123.70099999999999</v>
      </c>
      <c r="AI28" s="13">
        <f>VLOOKUP(A:A,[1]TDSheet!$A:$AI,35,0)</f>
        <v>0</v>
      </c>
      <c r="AJ28" s="13">
        <f t="shared" si="16"/>
        <v>0</v>
      </c>
      <c r="AK28" s="13">
        <f t="shared" si="17"/>
        <v>170</v>
      </c>
      <c r="AL28" s="13">
        <f t="shared" si="18"/>
        <v>180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86.433000000000007</v>
      </c>
      <c r="D29" s="8">
        <v>626.26800000000003</v>
      </c>
      <c r="E29" s="8">
        <v>145.52000000000001</v>
      </c>
      <c r="F29" s="8">
        <v>147.97499999999999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150.11699999999999</v>
      </c>
      <c r="K29" s="13">
        <f t="shared" si="12"/>
        <v>-4.59699999999998</v>
      </c>
      <c r="L29" s="13">
        <f>VLOOKUP(A:A,[1]TDSheet!$A:$O,15,0)</f>
        <v>0</v>
      </c>
      <c r="M29" s="13">
        <f>VLOOKUP(A:A,[1]TDSheet!$A:$P,16,0)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5">
        <v>30</v>
      </c>
      <c r="W29" s="13">
        <f t="shared" si="13"/>
        <v>29.104000000000003</v>
      </c>
      <c r="X29" s="15">
        <v>40</v>
      </c>
      <c r="Y29" s="16">
        <f t="shared" si="14"/>
        <v>7.4895203408466182</v>
      </c>
      <c r="Z29" s="13">
        <f t="shared" si="15"/>
        <v>5.0843526663001644</v>
      </c>
      <c r="AA29" s="13"/>
      <c r="AB29" s="13"/>
      <c r="AC29" s="13"/>
      <c r="AD29" s="13">
        <v>0</v>
      </c>
      <c r="AE29" s="13">
        <f>VLOOKUP(A:A,[1]TDSheet!$A:$AF,32,0)</f>
        <v>29.714999999999996</v>
      </c>
      <c r="AF29" s="13">
        <f>VLOOKUP(A:A,[1]TDSheet!$A:$AG,33,0)</f>
        <v>39.715800000000002</v>
      </c>
      <c r="AG29" s="13">
        <f>VLOOKUP(A:A,[1]TDSheet!$A:$W,23,0)</f>
        <v>24.0426</v>
      </c>
      <c r="AH29" s="13">
        <f>VLOOKUP(A:A,[3]TDSheet!$A:$D,4,0)</f>
        <v>34.520000000000003</v>
      </c>
      <c r="AI29" s="13">
        <f>VLOOKUP(A:A,[1]TDSheet!$A:$AI,35,0)</f>
        <v>0</v>
      </c>
      <c r="AJ29" s="13">
        <f t="shared" si="16"/>
        <v>0</v>
      </c>
      <c r="AK29" s="13">
        <f t="shared" si="17"/>
        <v>30</v>
      </c>
      <c r="AL29" s="13">
        <f t="shared" si="18"/>
        <v>40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165.94200000000001</v>
      </c>
      <c r="D30" s="8">
        <v>553.56399999999996</v>
      </c>
      <c r="E30" s="8">
        <v>191.19</v>
      </c>
      <c r="F30" s="8">
        <v>198.44800000000001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190.04</v>
      </c>
      <c r="K30" s="13">
        <f t="shared" si="12"/>
        <v>1.1500000000000057</v>
      </c>
      <c r="L30" s="13">
        <f>VLOOKUP(A:A,[1]TDSheet!$A:$O,15,0)</f>
        <v>0</v>
      </c>
      <c r="M30" s="13">
        <f>VLOOKUP(A:A,[1]TDSheet!$A:$P,16,0)</f>
        <v>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5"/>
      <c r="W30" s="13">
        <f t="shared" si="13"/>
        <v>38.238</v>
      </c>
      <c r="X30" s="15">
        <v>60</v>
      </c>
      <c r="Y30" s="16">
        <f t="shared" si="14"/>
        <v>7.5434907683456247</v>
      </c>
      <c r="Z30" s="13">
        <f t="shared" si="15"/>
        <v>5.1898111825932318</v>
      </c>
      <c r="AA30" s="13"/>
      <c r="AB30" s="13"/>
      <c r="AC30" s="13"/>
      <c r="AD30" s="13">
        <v>0</v>
      </c>
      <c r="AE30" s="13">
        <f>VLOOKUP(A:A,[1]TDSheet!$A:$AF,32,0)</f>
        <v>41.651400000000002</v>
      </c>
      <c r="AF30" s="13">
        <f>VLOOKUP(A:A,[1]TDSheet!$A:$AG,33,0)</f>
        <v>53.447600000000001</v>
      </c>
      <c r="AG30" s="13">
        <f>VLOOKUP(A:A,[1]TDSheet!$A:$W,23,0)</f>
        <v>35.074599999999997</v>
      </c>
      <c r="AH30" s="13">
        <f>VLOOKUP(A:A,[3]TDSheet!$A:$D,4,0)</f>
        <v>39.002000000000002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60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771.15300000000002</v>
      </c>
      <c r="D31" s="8">
        <v>11569.03</v>
      </c>
      <c r="E31" s="8">
        <v>1087.249</v>
      </c>
      <c r="F31" s="8">
        <v>670.47299999999996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1092.971</v>
      </c>
      <c r="K31" s="13">
        <f t="shared" si="12"/>
        <v>-5.72199999999998</v>
      </c>
      <c r="L31" s="13">
        <f>VLOOKUP(A:A,[1]TDSheet!$A:$O,15,0)</f>
        <v>0</v>
      </c>
      <c r="M31" s="13">
        <f>VLOOKUP(A:A,[1]TDSheet!$A:$P,16,0)</f>
        <v>0</v>
      </c>
      <c r="N31" s="13">
        <f>VLOOKUP(A:A,[1]TDSheet!$A:$X,24,0)</f>
        <v>220</v>
      </c>
      <c r="O31" s="13"/>
      <c r="P31" s="13"/>
      <c r="Q31" s="13"/>
      <c r="R31" s="13"/>
      <c r="S31" s="13"/>
      <c r="T31" s="13"/>
      <c r="U31" s="13"/>
      <c r="V31" s="15">
        <v>420</v>
      </c>
      <c r="W31" s="13">
        <f t="shared" si="13"/>
        <v>217.44980000000001</v>
      </c>
      <c r="X31" s="15">
        <v>350</v>
      </c>
      <c r="Y31" s="16">
        <f t="shared" si="14"/>
        <v>7.6361210725418003</v>
      </c>
      <c r="Z31" s="13">
        <f t="shared" si="15"/>
        <v>3.0833461332224723</v>
      </c>
      <c r="AA31" s="13"/>
      <c r="AB31" s="13"/>
      <c r="AC31" s="13"/>
      <c r="AD31" s="13">
        <v>0</v>
      </c>
      <c r="AE31" s="13">
        <f>VLOOKUP(A:A,[1]TDSheet!$A:$AF,32,0)</f>
        <v>262.64760000000001</v>
      </c>
      <c r="AF31" s="13">
        <f>VLOOKUP(A:A,[1]TDSheet!$A:$AG,33,0)</f>
        <v>277.51979999999998</v>
      </c>
      <c r="AG31" s="13">
        <f>VLOOKUP(A:A,[1]TDSheet!$A:$W,23,0)</f>
        <v>195.69200000000001</v>
      </c>
      <c r="AH31" s="13">
        <f>VLOOKUP(A:A,[3]TDSheet!$A:$D,4,0)</f>
        <v>231.11799999999999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420</v>
      </c>
      <c r="AL31" s="13">
        <f t="shared" si="18"/>
        <v>350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98.756</v>
      </c>
      <c r="D32" s="8">
        <v>471.30799999999999</v>
      </c>
      <c r="E32" s="8">
        <v>86.936000000000007</v>
      </c>
      <c r="F32" s="8">
        <v>106.226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90.5</v>
      </c>
      <c r="K32" s="13">
        <f t="shared" si="12"/>
        <v>-3.563999999999993</v>
      </c>
      <c r="L32" s="13">
        <f>VLOOKUP(A:A,[1]TDSheet!$A:$O,15,0)</f>
        <v>0</v>
      </c>
      <c r="M32" s="13">
        <f>VLOOKUP(A:A,[1]TDSheet!$A:$P,16,0)</f>
        <v>0</v>
      </c>
      <c r="N32" s="13">
        <f>VLOOKUP(A:A,[1]TDSheet!$A:$X,24,0)</f>
        <v>30</v>
      </c>
      <c r="O32" s="13"/>
      <c r="P32" s="13"/>
      <c r="Q32" s="13"/>
      <c r="R32" s="13"/>
      <c r="S32" s="13"/>
      <c r="T32" s="13"/>
      <c r="U32" s="13"/>
      <c r="V32" s="15"/>
      <c r="W32" s="13">
        <f t="shared" si="13"/>
        <v>17.3872</v>
      </c>
      <c r="X32" s="15">
        <v>20</v>
      </c>
      <c r="Y32" s="16">
        <f t="shared" si="14"/>
        <v>8.9851154872549923</v>
      </c>
      <c r="Z32" s="13">
        <f t="shared" si="15"/>
        <v>6.1094368270911934</v>
      </c>
      <c r="AA32" s="13"/>
      <c r="AB32" s="13"/>
      <c r="AC32" s="13"/>
      <c r="AD32" s="13">
        <v>0</v>
      </c>
      <c r="AE32" s="13">
        <f>VLOOKUP(A:A,[1]TDSheet!$A:$AF,32,0)</f>
        <v>21.633199999999999</v>
      </c>
      <c r="AF32" s="13">
        <f>VLOOKUP(A:A,[1]TDSheet!$A:$AG,33,0)</f>
        <v>22.974399999999999</v>
      </c>
      <c r="AG32" s="13">
        <f>VLOOKUP(A:A,[1]TDSheet!$A:$W,23,0)</f>
        <v>16.788800000000002</v>
      </c>
      <c r="AH32" s="13">
        <f>VLOOKUP(A:A,[3]TDSheet!$A:$D,4,0)</f>
        <v>14.949</v>
      </c>
      <c r="AI32" s="13" t="str">
        <f>VLOOKUP(A:A,[1]TDSheet!$A:$AI,35,0)</f>
        <v>увел</v>
      </c>
      <c r="AJ32" s="13">
        <f t="shared" si="16"/>
        <v>0</v>
      </c>
      <c r="AK32" s="13">
        <f t="shared" si="17"/>
        <v>0</v>
      </c>
      <c r="AL32" s="13">
        <f t="shared" si="18"/>
        <v>20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205.72300000000001</v>
      </c>
      <c r="D33" s="8">
        <v>1944.4839999999999</v>
      </c>
      <c r="E33" s="8">
        <v>139.37799999999999</v>
      </c>
      <c r="F33" s="8">
        <v>138.35499999999999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142.65700000000001</v>
      </c>
      <c r="K33" s="13">
        <f t="shared" si="12"/>
        <v>-3.2790000000000248</v>
      </c>
      <c r="L33" s="13">
        <f>VLOOKUP(A:A,[1]TDSheet!$A:$O,15,0)</f>
        <v>0</v>
      </c>
      <c r="M33" s="13">
        <f>VLOOKUP(A:A,[1]TDSheet!$A:$P,16,0)</f>
        <v>30</v>
      </c>
      <c r="N33" s="13">
        <f>VLOOKUP(A:A,[1]TDSheet!$A:$X,24,0)</f>
        <v>20</v>
      </c>
      <c r="O33" s="13"/>
      <c r="P33" s="13"/>
      <c r="Q33" s="13"/>
      <c r="R33" s="13"/>
      <c r="S33" s="13"/>
      <c r="T33" s="13"/>
      <c r="U33" s="13"/>
      <c r="V33" s="15"/>
      <c r="W33" s="13">
        <f t="shared" si="13"/>
        <v>27.875599999999999</v>
      </c>
      <c r="X33" s="15">
        <v>50</v>
      </c>
      <c r="Y33" s="16">
        <f t="shared" si="14"/>
        <v>8.5506679676850013</v>
      </c>
      <c r="Z33" s="13">
        <f t="shared" si="15"/>
        <v>4.9633012383589952</v>
      </c>
      <c r="AA33" s="13"/>
      <c r="AB33" s="13"/>
      <c r="AC33" s="13"/>
      <c r="AD33" s="13">
        <v>0</v>
      </c>
      <c r="AE33" s="13">
        <f>VLOOKUP(A:A,[1]TDSheet!$A:$AF,32,0)</f>
        <v>42.003</v>
      </c>
      <c r="AF33" s="13">
        <f>VLOOKUP(A:A,[1]TDSheet!$A:$AG,33,0)</f>
        <v>28.166599999999999</v>
      </c>
      <c r="AG33" s="13">
        <f>VLOOKUP(A:A,[1]TDSheet!$A:$W,23,0)</f>
        <v>27.553199999999997</v>
      </c>
      <c r="AH33" s="13">
        <f>VLOOKUP(A:A,[3]TDSheet!$A:$D,4,0)</f>
        <v>26.047999999999998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>
        <f t="shared" si="18"/>
        <v>50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91.716999999999999</v>
      </c>
      <c r="D34" s="8">
        <v>284.392</v>
      </c>
      <c r="E34" s="8">
        <v>71.203000000000003</v>
      </c>
      <c r="F34" s="8">
        <v>49.59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120.804</v>
      </c>
      <c r="K34" s="13">
        <f t="shared" si="12"/>
        <v>-49.600999999999999</v>
      </c>
      <c r="L34" s="13">
        <f>VLOOKUP(A:A,[1]TDSheet!$A:$O,15,0)</f>
        <v>0</v>
      </c>
      <c r="M34" s="13">
        <f>VLOOKUP(A:A,[1]TDSheet!$A:$P,16,0)</f>
        <v>20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3"/>
      <c r="V34" s="15"/>
      <c r="W34" s="13">
        <f t="shared" si="13"/>
        <v>14.240600000000001</v>
      </c>
      <c r="X34" s="15">
        <v>20</v>
      </c>
      <c r="Y34" s="16">
        <f t="shared" si="14"/>
        <v>7.6956027133688183</v>
      </c>
      <c r="Z34" s="13">
        <f t="shared" si="15"/>
        <v>3.4822970942235583</v>
      </c>
      <c r="AA34" s="13"/>
      <c r="AB34" s="13"/>
      <c r="AC34" s="13"/>
      <c r="AD34" s="13">
        <v>0</v>
      </c>
      <c r="AE34" s="13">
        <f>VLOOKUP(A:A,[1]TDSheet!$A:$AF,32,0)</f>
        <v>24.436799999999998</v>
      </c>
      <c r="AF34" s="13">
        <f>VLOOKUP(A:A,[1]TDSheet!$A:$AG,33,0)</f>
        <v>19.902799999999999</v>
      </c>
      <c r="AG34" s="13">
        <f>VLOOKUP(A:A,[1]TDSheet!$A:$W,23,0)</f>
        <v>16.1312</v>
      </c>
      <c r="AH34" s="13">
        <f>VLOOKUP(A:A,[3]TDSheet!$A:$D,4,0)</f>
        <v>16.111000000000001</v>
      </c>
      <c r="AI34" s="13">
        <f>VLOOKUP(A:A,[1]TDSheet!$A:$AI,35,0)</f>
        <v>0</v>
      </c>
      <c r="AJ34" s="13">
        <f t="shared" si="16"/>
        <v>0</v>
      </c>
      <c r="AK34" s="13">
        <f t="shared" si="17"/>
        <v>0</v>
      </c>
      <c r="AL34" s="13">
        <f t="shared" si="18"/>
        <v>20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43.057000000000002</v>
      </c>
      <c r="D35" s="8">
        <v>361.68099999999998</v>
      </c>
      <c r="E35" s="8">
        <v>39.325000000000003</v>
      </c>
      <c r="F35" s="8">
        <v>72.825999999999993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100.51600000000001</v>
      </c>
      <c r="K35" s="13">
        <f t="shared" si="12"/>
        <v>-61.191000000000003</v>
      </c>
      <c r="L35" s="13">
        <f>VLOOKUP(A:A,[1]TDSheet!$A:$O,15,0)</f>
        <v>0</v>
      </c>
      <c r="M35" s="13">
        <f>VLOOKUP(A:A,[1]TDSheet!$A:$P,16,0)</f>
        <v>20</v>
      </c>
      <c r="N35" s="13">
        <f>VLOOKUP(A:A,[1]TDSheet!$A:$X,24,0)</f>
        <v>20</v>
      </c>
      <c r="O35" s="13"/>
      <c r="P35" s="13"/>
      <c r="Q35" s="13"/>
      <c r="R35" s="13"/>
      <c r="S35" s="13"/>
      <c r="T35" s="13"/>
      <c r="U35" s="13"/>
      <c r="V35" s="15"/>
      <c r="W35" s="13">
        <f t="shared" si="13"/>
        <v>7.8650000000000002</v>
      </c>
      <c r="X35" s="15"/>
      <c r="Y35" s="16">
        <f t="shared" si="14"/>
        <v>14.345327399872852</v>
      </c>
      <c r="Z35" s="13">
        <f t="shared" si="15"/>
        <v>9.2595041322314042</v>
      </c>
      <c r="AA35" s="13"/>
      <c r="AB35" s="13"/>
      <c r="AC35" s="13"/>
      <c r="AD35" s="13">
        <v>0</v>
      </c>
      <c r="AE35" s="13">
        <f>VLOOKUP(A:A,[1]TDSheet!$A:$AF,32,0)</f>
        <v>20.773199999999999</v>
      </c>
      <c r="AF35" s="13">
        <f>VLOOKUP(A:A,[1]TDSheet!$A:$AG,33,0)</f>
        <v>11.7326</v>
      </c>
      <c r="AG35" s="13">
        <f>VLOOKUP(A:A,[1]TDSheet!$A:$W,23,0)</f>
        <v>15.430400000000001</v>
      </c>
      <c r="AH35" s="13">
        <f>VLOOKUP(A:A,[3]TDSheet!$A:$D,4,0)</f>
        <v>14.321</v>
      </c>
      <c r="AI35" s="18" t="s">
        <v>155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50.747</v>
      </c>
      <c r="D36" s="8">
        <v>400.041</v>
      </c>
      <c r="E36" s="8">
        <v>118.554</v>
      </c>
      <c r="F36" s="8">
        <v>41.034999999999997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138.63300000000001</v>
      </c>
      <c r="K36" s="13">
        <f t="shared" si="12"/>
        <v>-20.079000000000008</v>
      </c>
      <c r="L36" s="13">
        <f>VLOOKUP(A:A,[1]TDSheet!$A:$O,15,0)</f>
        <v>0</v>
      </c>
      <c r="M36" s="13">
        <f>VLOOKUP(A:A,[1]TDSheet!$A:$P,16,0)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>
        <v>70</v>
      </c>
      <c r="W36" s="13">
        <f t="shared" si="13"/>
        <v>23.710799999999999</v>
      </c>
      <c r="X36" s="15">
        <v>90</v>
      </c>
      <c r="Y36" s="16">
        <f t="shared" si="14"/>
        <v>8.4786257739089361</v>
      </c>
      <c r="Z36" s="13">
        <f t="shared" si="15"/>
        <v>1.7306459503686082</v>
      </c>
      <c r="AA36" s="13"/>
      <c r="AB36" s="13"/>
      <c r="AC36" s="13"/>
      <c r="AD36" s="13">
        <v>0</v>
      </c>
      <c r="AE36" s="13">
        <f>VLOOKUP(A:A,[1]TDSheet!$A:$AF,32,0)</f>
        <v>14.7918</v>
      </c>
      <c r="AF36" s="13">
        <f>VLOOKUP(A:A,[1]TDSheet!$A:$AG,33,0)</f>
        <v>20.434999999999999</v>
      </c>
      <c r="AG36" s="13">
        <f>VLOOKUP(A:A,[1]TDSheet!$A:$W,23,0)</f>
        <v>9.0616000000000003</v>
      </c>
      <c r="AH36" s="13">
        <f>VLOOKUP(A:A,[3]TDSheet!$A:$D,4,0)</f>
        <v>25.15</v>
      </c>
      <c r="AI36" s="13" t="str">
        <f>VLOOKUP(A:A,[1]TDSheet!$A:$AI,35,0)</f>
        <v>склад</v>
      </c>
      <c r="AJ36" s="13">
        <f t="shared" si="16"/>
        <v>0</v>
      </c>
      <c r="AK36" s="13">
        <f t="shared" si="17"/>
        <v>70</v>
      </c>
      <c r="AL36" s="13">
        <f t="shared" si="18"/>
        <v>90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41.372999999999998</v>
      </c>
      <c r="D37" s="8">
        <v>344.90199999999999</v>
      </c>
      <c r="E37" s="8">
        <v>72.489000000000004</v>
      </c>
      <c r="F37" s="8">
        <v>51.164000000000001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111.539</v>
      </c>
      <c r="K37" s="13">
        <f t="shared" si="12"/>
        <v>-39.049999999999997</v>
      </c>
      <c r="L37" s="13">
        <f>VLOOKUP(A:A,[1]TDSheet!$A:$O,15,0)</f>
        <v>0</v>
      </c>
      <c r="M37" s="13">
        <f>VLOOKUP(A:A,[1]TDSheet!$A:$P,16,0)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>
        <v>40</v>
      </c>
      <c r="W37" s="13">
        <f t="shared" si="13"/>
        <v>14.497800000000002</v>
      </c>
      <c r="X37" s="15">
        <v>40</v>
      </c>
      <c r="Y37" s="16">
        <f t="shared" si="14"/>
        <v>9.0471657768764899</v>
      </c>
      <c r="Z37" s="13">
        <f t="shared" si="15"/>
        <v>3.5290871718467627</v>
      </c>
      <c r="AA37" s="13"/>
      <c r="AB37" s="13"/>
      <c r="AC37" s="13"/>
      <c r="AD37" s="13">
        <v>0</v>
      </c>
      <c r="AE37" s="13">
        <f>VLOOKUP(A:A,[1]TDSheet!$A:$AF,32,0)</f>
        <v>16.311399999999999</v>
      </c>
      <c r="AF37" s="13">
        <f>VLOOKUP(A:A,[1]TDSheet!$A:$AG,33,0)</f>
        <v>19.0824</v>
      </c>
      <c r="AG37" s="13">
        <f>VLOOKUP(A:A,[1]TDSheet!$A:$W,23,0)</f>
        <v>6.1894</v>
      </c>
      <c r="AH37" s="13">
        <f>VLOOKUP(A:A,[3]TDSheet!$A:$D,4,0)</f>
        <v>24.427</v>
      </c>
      <c r="AI37" s="13" t="str">
        <f>VLOOKUP(A:A,[1]TDSheet!$A:$AI,35,0)</f>
        <v>склад</v>
      </c>
      <c r="AJ37" s="13">
        <f t="shared" si="16"/>
        <v>0</v>
      </c>
      <c r="AK37" s="13">
        <f t="shared" si="17"/>
        <v>40</v>
      </c>
      <c r="AL37" s="13">
        <f t="shared" si="18"/>
        <v>40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692</v>
      </c>
      <c r="D38" s="8">
        <v>2876</v>
      </c>
      <c r="E38" s="17">
        <v>1657</v>
      </c>
      <c r="F38" s="17">
        <v>1195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1321</v>
      </c>
      <c r="K38" s="13">
        <f t="shared" si="12"/>
        <v>336</v>
      </c>
      <c r="L38" s="13">
        <f>VLOOKUP(A:A,[1]TDSheet!$A:$O,15,0)</f>
        <v>0</v>
      </c>
      <c r="M38" s="13">
        <f>VLOOKUP(A:A,[1]TDSheet!$A:$P,16,0)</f>
        <v>0</v>
      </c>
      <c r="N38" s="13">
        <f>VLOOKUP(A:A,[1]TDSheet!$A:$X,24,0)</f>
        <v>770</v>
      </c>
      <c r="O38" s="13"/>
      <c r="P38" s="13"/>
      <c r="Q38" s="13"/>
      <c r="R38" s="13"/>
      <c r="S38" s="13"/>
      <c r="T38" s="13"/>
      <c r="U38" s="13"/>
      <c r="V38" s="15">
        <v>200</v>
      </c>
      <c r="W38" s="13">
        <f t="shared" si="13"/>
        <v>331.4</v>
      </c>
      <c r="X38" s="15">
        <v>600</v>
      </c>
      <c r="Y38" s="16">
        <f t="shared" si="14"/>
        <v>8.3433916716958372</v>
      </c>
      <c r="Z38" s="13">
        <f t="shared" si="15"/>
        <v>3.6059143029571517</v>
      </c>
      <c r="AA38" s="13"/>
      <c r="AB38" s="13"/>
      <c r="AC38" s="13"/>
      <c r="AD38" s="13">
        <v>0</v>
      </c>
      <c r="AE38" s="13">
        <f>VLOOKUP(A:A,[1]TDSheet!$A:$AF,32,0)</f>
        <v>335.4</v>
      </c>
      <c r="AF38" s="13">
        <f>VLOOKUP(A:A,[1]TDSheet!$A:$AG,33,0)</f>
        <v>384.6</v>
      </c>
      <c r="AG38" s="13">
        <f>VLOOKUP(A:A,[1]TDSheet!$A:$W,23,0)</f>
        <v>346.8</v>
      </c>
      <c r="AH38" s="13">
        <f>VLOOKUP(A:A,[3]TDSheet!$A:$D,4,0)</f>
        <v>332</v>
      </c>
      <c r="AI38" s="13">
        <f>VLOOKUP(A:A,[1]TDSheet!$A:$AI,35,0)</f>
        <v>0</v>
      </c>
      <c r="AJ38" s="13">
        <f t="shared" si="16"/>
        <v>0</v>
      </c>
      <c r="AK38" s="13">
        <f t="shared" si="17"/>
        <v>70</v>
      </c>
      <c r="AL38" s="13">
        <f t="shared" si="18"/>
        <v>210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1156</v>
      </c>
      <c r="D39" s="8">
        <v>3413</v>
      </c>
      <c r="E39" s="17">
        <v>3376</v>
      </c>
      <c r="F39" s="17">
        <v>1802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3303</v>
      </c>
      <c r="K39" s="13">
        <f t="shared" si="12"/>
        <v>73</v>
      </c>
      <c r="L39" s="13">
        <f>VLOOKUP(A:A,[1]TDSheet!$A:$O,15,0)</f>
        <v>0</v>
      </c>
      <c r="M39" s="13">
        <f>VLOOKUP(A:A,[1]TDSheet!$A:$P,16,0)</f>
        <v>0</v>
      </c>
      <c r="N39" s="13">
        <f>VLOOKUP(A:A,[1]TDSheet!$A:$X,24,0)</f>
        <v>1100</v>
      </c>
      <c r="O39" s="13"/>
      <c r="P39" s="13"/>
      <c r="Q39" s="13"/>
      <c r="R39" s="13"/>
      <c r="S39" s="13"/>
      <c r="T39" s="13">
        <v>732</v>
      </c>
      <c r="U39" s="13"/>
      <c r="V39" s="15">
        <v>500</v>
      </c>
      <c r="W39" s="13">
        <f t="shared" si="13"/>
        <v>528.79999999999995</v>
      </c>
      <c r="X39" s="15">
        <v>950</v>
      </c>
      <c r="Y39" s="16">
        <f t="shared" si="14"/>
        <v>8.2299546142208779</v>
      </c>
      <c r="Z39" s="13">
        <f t="shared" si="15"/>
        <v>3.4077155824508325</v>
      </c>
      <c r="AA39" s="13"/>
      <c r="AB39" s="13"/>
      <c r="AC39" s="13"/>
      <c r="AD39" s="13">
        <f>VLOOKUP(A:A,[4]TDSheet!$A:$D,4,0)</f>
        <v>732</v>
      </c>
      <c r="AE39" s="13">
        <f>VLOOKUP(A:A,[1]TDSheet!$A:$AF,32,0)</f>
        <v>479.2</v>
      </c>
      <c r="AF39" s="13">
        <f>VLOOKUP(A:A,[1]TDSheet!$A:$AG,33,0)</f>
        <v>606.6</v>
      </c>
      <c r="AG39" s="13">
        <f>VLOOKUP(A:A,[1]TDSheet!$A:$W,23,0)</f>
        <v>499.6</v>
      </c>
      <c r="AH39" s="13">
        <f>VLOOKUP(A:A,[3]TDSheet!$A:$D,4,0)</f>
        <v>518</v>
      </c>
      <c r="AI39" s="13">
        <f>VLOOKUP(A:A,[1]TDSheet!$A:$AI,35,0)</f>
        <v>0</v>
      </c>
      <c r="AJ39" s="13">
        <f t="shared" si="16"/>
        <v>292.8</v>
      </c>
      <c r="AK39" s="13">
        <f t="shared" si="17"/>
        <v>200</v>
      </c>
      <c r="AL39" s="13">
        <f t="shared" si="18"/>
        <v>380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2035</v>
      </c>
      <c r="D40" s="8">
        <v>6658</v>
      </c>
      <c r="E40" s="8">
        <v>4611</v>
      </c>
      <c r="F40" s="8">
        <v>4015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4673</v>
      </c>
      <c r="K40" s="13">
        <f t="shared" si="12"/>
        <v>-62</v>
      </c>
      <c r="L40" s="13">
        <f>VLOOKUP(A:A,[1]TDSheet!$A:$O,15,0)</f>
        <v>0</v>
      </c>
      <c r="M40" s="13">
        <f>VLOOKUP(A:A,[1]TDSheet!$A:$P,16,0)</f>
        <v>0</v>
      </c>
      <c r="N40" s="13">
        <f>VLOOKUP(A:A,[1]TDSheet!$A:$X,24,0)</f>
        <v>1600</v>
      </c>
      <c r="O40" s="13"/>
      <c r="P40" s="13"/>
      <c r="Q40" s="13"/>
      <c r="R40" s="13"/>
      <c r="S40" s="13"/>
      <c r="T40" s="13">
        <v>500</v>
      </c>
      <c r="U40" s="13"/>
      <c r="V40" s="15">
        <v>120</v>
      </c>
      <c r="W40" s="13">
        <f t="shared" si="13"/>
        <v>882.2</v>
      </c>
      <c r="X40" s="15">
        <v>1500</v>
      </c>
      <c r="Y40" s="16">
        <f t="shared" si="14"/>
        <v>8.2010881886193605</v>
      </c>
      <c r="Z40" s="13">
        <f t="shared" si="15"/>
        <v>4.5511221945137157</v>
      </c>
      <c r="AA40" s="13"/>
      <c r="AB40" s="13"/>
      <c r="AC40" s="13"/>
      <c r="AD40" s="13">
        <f>VLOOKUP(A:A,[4]TDSheet!$A:$D,4,0)</f>
        <v>200</v>
      </c>
      <c r="AE40" s="13">
        <f>VLOOKUP(A:A,[1]TDSheet!$A:$AF,32,0)</f>
        <v>848.2</v>
      </c>
      <c r="AF40" s="13">
        <f>VLOOKUP(A:A,[1]TDSheet!$A:$AG,33,0)</f>
        <v>1049</v>
      </c>
      <c r="AG40" s="13">
        <f>VLOOKUP(A:A,[1]TDSheet!$A:$W,23,0)</f>
        <v>951.6</v>
      </c>
      <c r="AH40" s="13">
        <f>VLOOKUP(A:A,[3]TDSheet!$A:$D,4,0)</f>
        <v>1035</v>
      </c>
      <c r="AI40" s="13" t="str">
        <f>VLOOKUP(A:A,[1]TDSheet!$A:$AI,35,0)</f>
        <v>продноя</v>
      </c>
      <c r="AJ40" s="13">
        <f t="shared" si="16"/>
        <v>225</v>
      </c>
      <c r="AK40" s="13">
        <f t="shared" si="17"/>
        <v>54</v>
      </c>
      <c r="AL40" s="13">
        <f t="shared" si="18"/>
        <v>675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463.06299999999999</v>
      </c>
      <c r="D41" s="8">
        <v>5975.7020000000002</v>
      </c>
      <c r="E41" s="8">
        <v>538.98</v>
      </c>
      <c r="F41" s="8">
        <v>591.29100000000005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500.113</v>
      </c>
      <c r="K41" s="13">
        <f t="shared" si="12"/>
        <v>38.867000000000019</v>
      </c>
      <c r="L41" s="13">
        <f>VLOOKUP(A:A,[1]TDSheet!$A:$O,15,0)</f>
        <v>0</v>
      </c>
      <c r="M41" s="13">
        <f>VLOOKUP(A:A,[1]TDSheet!$A:$P,16,0)</f>
        <v>0</v>
      </c>
      <c r="N41" s="13">
        <f>VLOOKUP(A:A,[1]TDSheet!$A:$X,24,0)</f>
        <v>120</v>
      </c>
      <c r="O41" s="13"/>
      <c r="P41" s="13"/>
      <c r="Q41" s="13"/>
      <c r="R41" s="13"/>
      <c r="S41" s="13"/>
      <c r="T41" s="13"/>
      <c r="U41" s="13"/>
      <c r="V41" s="15"/>
      <c r="W41" s="13">
        <f t="shared" si="13"/>
        <v>107.79600000000001</v>
      </c>
      <c r="X41" s="15">
        <v>180</v>
      </c>
      <c r="Y41" s="16">
        <f t="shared" si="14"/>
        <v>8.268312367805855</v>
      </c>
      <c r="Z41" s="13">
        <f t="shared" si="15"/>
        <v>5.4852777468551714</v>
      </c>
      <c r="AA41" s="13"/>
      <c r="AB41" s="13"/>
      <c r="AC41" s="13"/>
      <c r="AD41" s="13">
        <v>0</v>
      </c>
      <c r="AE41" s="13">
        <f>VLOOKUP(A:A,[1]TDSheet!$A:$AF,32,0)</f>
        <v>121.53800000000001</v>
      </c>
      <c r="AF41" s="13">
        <f>VLOOKUP(A:A,[1]TDSheet!$A:$AG,33,0)</f>
        <v>169.42599999999999</v>
      </c>
      <c r="AG41" s="13">
        <f>VLOOKUP(A:A,[1]TDSheet!$A:$W,23,0)</f>
        <v>120.7542</v>
      </c>
      <c r="AH41" s="13">
        <f>VLOOKUP(A:A,[3]TDSheet!$A:$D,4,0)</f>
        <v>135.827</v>
      </c>
      <c r="AI41" s="13">
        <f>VLOOKUP(A:A,[1]TDSheet!$A:$AI,35,0)</f>
        <v>0</v>
      </c>
      <c r="AJ41" s="13">
        <f t="shared" si="16"/>
        <v>0</v>
      </c>
      <c r="AK41" s="13">
        <f t="shared" si="17"/>
        <v>0</v>
      </c>
      <c r="AL41" s="13">
        <f t="shared" si="18"/>
        <v>180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797</v>
      </c>
      <c r="D42" s="8">
        <v>1527</v>
      </c>
      <c r="E42" s="8">
        <v>545</v>
      </c>
      <c r="F42" s="8">
        <v>1764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559</v>
      </c>
      <c r="K42" s="13">
        <f t="shared" si="12"/>
        <v>-14</v>
      </c>
      <c r="L42" s="13">
        <f>VLOOKUP(A:A,[1]TDSheet!$A:$O,15,0)</f>
        <v>0</v>
      </c>
      <c r="M42" s="13">
        <f>VLOOKUP(A:A,[1]TDSheet!$A:$P,16,0)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3"/>
        <v>109</v>
      </c>
      <c r="X42" s="15"/>
      <c r="Y42" s="16">
        <f t="shared" si="14"/>
        <v>16.183486238532112</v>
      </c>
      <c r="Z42" s="13">
        <f t="shared" si="15"/>
        <v>16.183486238532112</v>
      </c>
      <c r="AA42" s="13"/>
      <c r="AB42" s="13"/>
      <c r="AC42" s="13"/>
      <c r="AD42" s="13">
        <v>0</v>
      </c>
      <c r="AE42" s="13">
        <f>VLOOKUP(A:A,[1]TDSheet!$A:$AF,32,0)</f>
        <v>121.6</v>
      </c>
      <c r="AF42" s="13">
        <f>VLOOKUP(A:A,[1]TDSheet!$A:$AG,33,0)</f>
        <v>138.19999999999999</v>
      </c>
      <c r="AG42" s="13">
        <f>VLOOKUP(A:A,[1]TDSheet!$A:$W,23,0)</f>
        <v>97</v>
      </c>
      <c r="AH42" s="13">
        <f>VLOOKUP(A:A,[3]TDSheet!$A:$D,4,0)</f>
        <v>112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1144</v>
      </c>
      <c r="D43" s="8">
        <v>719</v>
      </c>
      <c r="E43" s="8">
        <v>1281</v>
      </c>
      <c r="F43" s="8">
        <v>525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1340</v>
      </c>
      <c r="K43" s="13">
        <f t="shared" si="12"/>
        <v>-59</v>
      </c>
      <c r="L43" s="13">
        <f>VLOOKUP(A:A,[1]TDSheet!$A:$O,15,0)</f>
        <v>0</v>
      </c>
      <c r="M43" s="13">
        <f>VLOOKUP(A:A,[1]TDSheet!$A:$P,16,0)</f>
        <v>300</v>
      </c>
      <c r="N43" s="13">
        <f>VLOOKUP(A:A,[1]TDSheet!$A:$X,24,0)</f>
        <v>450</v>
      </c>
      <c r="O43" s="13"/>
      <c r="P43" s="13"/>
      <c r="Q43" s="13"/>
      <c r="R43" s="13"/>
      <c r="S43" s="13"/>
      <c r="T43" s="13"/>
      <c r="U43" s="13"/>
      <c r="V43" s="15">
        <v>400</v>
      </c>
      <c r="W43" s="13">
        <f t="shared" si="13"/>
        <v>256.2</v>
      </c>
      <c r="X43" s="15">
        <v>450</v>
      </c>
      <c r="Y43" s="16">
        <f t="shared" si="14"/>
        <v>8.2943013270882133</v>
      </c>
      <c r="Z43" s="13">
        <f t="shared" si="15"/>
        <v>2.0491803278688527</v>
      </c>
      <c r="AA43" s="13"/>
      <c r="AB43" s="13"/>
      <c r="AC43" s="13"/>
      <c r="AD43" s="13">
        <v>0</v>
      </c>
      <c r="AE43" s="13">
        <f>VLOOKUP(A:A,[1]TDSheet!$A:$AF,32,0)</f>
        <v>196.6</v>
      </c>
      <c r="AF43" s="13">
        <f>VLOOKUP(A:A,[1]TDSheet!$A:$AG,33,0)</f>
        <v>228.8</v>
      </c>
      <c r="AG43" s="13">
        <f>VLOOKUP(A:A,[1]TDSheet!$A:$W,23,0)</f>
        <v>223.6</v>
      </c>
      <c r="AH43" s="13">
        <f>VLOOKUP(A:A,[3]TDSheet!$A:$D,4,0)</f>
        <v>269</v>
      </c>
      <c r="AI43" s="13" t="str">
        <f>VLOOKUP(A:A,[1]TDSheet!$A:$AI,35,0)</f>
        <v>склад</v>
      </c>
      <c r="AJ43" s="13">
        <f t="shared" si="16"/>
        <v>0</v>
      </c>
      <c r="AK43" s="13">
        <f t="shared" si="17"/>
        <v>140</v>
      </c>
      <c r="AL43" s="13">
        <f t="shared" si="18"/>
        <v>157.5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124.789</v>
      </c>
      <c r="D44" s="8">
        <v>498.83300000000003</v>
      </c>
      <c r="E44" s="8">
        <v>210.923</v>
      </c>
      <c r="F44" s="8">
        <v>166.113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211.34700000000001</v>
      </c>
      <c r="K44" s="13">
        <f t="shared" si="12"/>
        <v>-0.42400000000000659</v>
      </c>
      <c r="L44" s="13">
        <f>VLOOKUP(A:A,[1]TDSheet!$A:$O,15,0)</f>
        <v>0</v>
      </c>
      <c r="M44" s="13">
        <f>VLOOKUP(A:A,[1]TDSheet!$A:$P,16,0)</f>
        <v>0</v>
      </c>
      <c r="N44" s="13">
        <f>VLOOKUP(A:A,[1]TDSheet!$A:$X,24,0)</f>
        <v>70</v>
      </c>
      <c r="O44" s="13"/>
      <c r="P44" s="13"/>
      <c r="Q44" s="13"/>
      <c r="R44" s="13"/>
      <c r="S44" s="13"/>
      <c r="T44" s="13"/>
      <c r="U44" s="13"/>
      <c r="V44" s="15">
        <v>40</v>
      </c>
      <c r="W44" s="13">
        <f t="shared" si="13"/>
        <v>42.184600000000003</v>
      </c>
      <c r="X44" s="15">
        <v>80</v>
      </c>
      <c r="Y44" s="16">
        <f t="shared" si="14"/>
        <v>8.4417773310639426</v>
      </c>
      <c r="Z44" s="13">
        <f t="shared" si="15"/>
        <v>3.9377640181488029</v>
      </c>
      <c r="AA44" s="13"/>
      <c r="AB44" s="13"/>
      <c r="AC44" s="13"/>
      <c r="AD44" s="13">
        <v>0</v>
      </c>
      <c r="AE44" s="13">
        <f>VLOOKUP(A:A,[1]TDSheet!$A:$AF,32,0)</f>
        <v>42.573</v>
      </c>
      <c r="AF44" s="13">
        <f>VLOOKUP(A:A,[1]TDSheet!$A:$AG,33,0)</f>
        <v>53.890200000000007</v>
      </c>
      <c r="AG44" s="13">
        <f>VLOOKUP(A:A,[1]TDSheet!$A:$W,23,0)</f>
        <v>45.470800000000004</v>
      </c>
      <c r="AH44" s="13">
        <f>VLOOKUP(A:A,[3]TDSheet!$A:$D,4,0)</f>
        <v>40.405999999999999</v>
      </c>
      <c r="AI44" s="13">
        <f>VLOOKUP(A:A,[1]TDSheet!$A:$AI,35,0)</f>
        <v>0</v>
      </c>
      <c r="AJ44" s="13">
        <f t="shared" si="16"/>
        <v>0</v>
      </c>
      <c r="AK44" s="13">
        <f t="shared" si="17"/>
        <v>40</v>
      </c>
      <c r="AL44" s="13">
        <f t="shared" si="18"/>
        <v>80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1375</v>
      </c>
      <c r="D45" s="8">
        <v>1224</v>
      </c>
      <c r="E45" s="8">
        <v>1337</v>
      </c>
      <c r="F45" s="8">
        <v>1221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1417</v>
      </c>
      <c r="K45" s="13">
        <f t="shared" si="12"/>
        <v>-80</v>
      </c>
      <c r="L45" s="13">
        <f>VLOOKUP(A:A,[1]TDSheet!$A:$O,15,0)</f>
        <v>0</v>
      </c>
      <c r="M45" s="13">
        <f>VLOOKUP(A:A,[1]TDSheet!$A:$P,16,0)</f>
        <v>0</v>
      </c>
      <c r="N45" s="13">
        <f>VLOOKUP(A:A,[1]TDSheet!$A:$X,24,0)</f>
        <v>700</v>
      </c>
      <c r="O45" s="13"/>
      <c r="P45" s="13"/>
      <c r="Q45" s="13"/>
      <c r="R45" s="13"/>
      <c r="S45" s="13"/>
      <c r="T45" s="13"/>
      <c r="U45" s="13"/>
      <c r="V45" s="15"/>
      <c r="W45" s="13">
        <f t="shared" si="13"/>
        <v>267.39999999999998</v>
      </c>
      <c r="X45" s="15">
        <v>300</v>
      </c>
      <c r="Y45" s="16">
        <f t="shared" si="14"/>
        <v>8.305908750934929</v>
      </c>
      <c r="Z45" s="13">
        <f t="shared" si="15"/>
        <v>4.5661929693343311</v>
      </c>
      <c r="AA45" s="13"/>
      <c r="AB45" s="13"/>
      <c r="AC45" s="13"/>
      <c r="AD45" s="13">
        <v>0</v>
      </c>
      <c r="AE45" s="13">
        <f>VLOOKUP(A:A,[1]TDSheet!$A:$AF,32,0)</f>
        <v>315.8</v>
      </c>
      <c r="AF45" s="13">
        <f>VLOOKUP(A:A,[1]TDSheet!$A:$AG,33,0)</f>
        <v>333.6</v>
      </c>
      <c r="AG45" s="13">
        <f>VLOOKUP(A:A,[1]TDSheet!$A:$W,23,0)</f>
        <v>298.2</v>
      </c>
      <c r="AH45" s="13">
        <f>VLOOKUP(A:A,[3]TDSheet!$A:$D,4,0)</f>
        <v>319</v>
      </c>
      <c r="AI45" s="13" t="e">
        <f>VLOOKUP(A:A,[1]TDSheet!$A:$AI,35,0)</f>
        <v>#N/A</v>
      </c>
      <c r="AJ45" s="13">
        <f t="shared" si="16"/>
        <v>0</v>
      </c>
      <c r="AK45" s="13">
        <f t="shared" si="17"/>
        <v>0</v>
      </c>
      <c r="AL45" s="13">
        <f t="shared" si="18"/>
        <v>120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1025</v>
      </c>
      <c r="D46" s="8">
        <v>3582</v>
      </c>
      <c r="E46" s="8">
        <v>2378</v>
      </c>
      <c r="F46" s="8">
        <v>2189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2409</v>
      </c>
      <c r="K46" s="13">
        <f t="shared" si="12"/>
        <v>-31</v>
      </c>
      <c r="L46" s="13">
        <f>VLOOKUP(A:A,[1]TDSheet!$A:$O,15,0)</f>
        <v>0</v>
      </c>
      <c r="M46" s="13">
        <f>VLOOKUP(A:A,[1]TDSheet!$A:$P,16,0)</f>
        <v>0</v>
      </c>
      <c r="N46" s="13">
        <f>VLOOKUP(A:A,[1]TDSheet!$A:$X,24,0)</f>
        <v>900</v>
      </c>
      <c r="O46" s="13"/>
      <c r="P46" s="13"/>
      <c r="Q46" s="13"/>
      <c r="R46" s="13"/>
      <c r="S46" s="13"/>
      <c r="T46" s="13"/>
      <c r="U46" s="13"/>
      <c r="V46" s="15"/>
      <c r="W46" s="13">
        <f t="shared" si="13"/>
        <v>475.6</v>
      </c>
      <c r="X46" s="15">
        <v>800</v>
      </c>
      <c r="Y46" s="16">
        <f t="shared" si="14"/>
        <v>8.1770395290159801</v>
      </c>
      <c r="Z46" s="13">
        <f t="shared" si="15"/>
        <v>4.6026072329688814</v>
      </c>
      <c r="AA46" s="13"/>
      <c r="AB46" s="13"/>
      <c r="AC46" s="13"/>
      <c r="AD46" s="13">
        <v>0</v>
      </c>
      <c r="AE46" s="13">
        <f>VLOOKUP(A:A,[1]TDSheet!$A:$AF,32,0)</f>
        <v>493</v>
      </c>
      <c r="AF46" s="13">
        <f>VLOOKUP(A:A,[1]TDSheet!$A:$AG,33,0)</f>
        <v>582</v>
      </c>
      <c r="AG46" s="13">
        <f>VLOOKUP(A:A,[1]TDSheet!$A:$W,23,0)</f>
        <v>505</v>
      </c>
      <c r="AH46" s="13">
        <f>VLOOKUP(A:A,[3]TDSheet!$A:$D,4,0)</f>
        <v>515</v>
      </c>
      <c r="AI46" s="13" t="e">
        <f>VLOOKUP(A:A,[1]TDSheet!$A:$AI,35,0)</f>
        <v>#N/A</v>
      </c>
      <c r="AJ46" s="13">
        <f t="shared" si="16"/>
        <v>0</v>
      </c>
      <c r="AK46" s="13">
        <f t="shared" si="17"/>
        <v>0</v>
      </c>
      <c r="AL46" s="13">
        <f t="shared" si="18"/>
        <v>320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46.405999999999999</v>
      </c>
      <c r="D47" s="8">
        <v>175.249</v>
      </c>
      <c r="E47" s="8">
        <v>94.200999999999993</v>
      </c>
      <c r="F47" s="8">
        <v>49.347000000000001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92.197999999999993</v>
      </c>
      <c r="K47" s="13">
        <f t="shared" si="12"/>
        <v>2.0030000000000001</v>
      </c>
      <c r="L47" s="13">
        <f>VLOOKUP(A:A,[1]TDSheet!$A:$O,15,0)</f>
        <v>0</v>
      </c>
      <c r="M47" s="13">
        <f>VLOOKUP(A:A,[1]TDSheet!$A:$P,16,0)</f>
        <v>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5">
        <v>50</v>
      </c>
      <c r="W47" s="13">
        <f t="shared" si="13"/>
        <v>18.840199999999999</v>
      </c>
      <c r="X47" s="15">
        <v>30</v>
      </c>
      <c r="Y47" s="16">
        <f t="shared" si="14"/>
        <v>8.4578189191197559</v>
      </c>
      <c r="Z47" s="13">
        <f t="shared" si="15"/>
        <v>2.6192397108310952</v>
      </c>
      <c r="AA47" s="13"/>
      <c r="AB47" s="13"/>
      <c r="AC47" s="13"/>
      <c r="AD47" s="13">
        <v>0</v>
      </c>
      <c r="AE47" s="13">
        <f>VLOOKUP(A:A,[1]TDSheet!$A:$AF,32,0)</f>
        <v>12.4292</v>
      </c>
      <c r="AF47" s="13">
        <f>VLOOKUP(A:A,[1]TDSheet!$A:$AG,33,0)</f>
        <v>19.212</v>
      </c>
      <c r="AG47" s="13">
        <f>VLOOKUP(A:A,[1]TDSheet!$A:$W,23,0)</f>
        <v>15.231999999999999</v>
      </c>
      <c r="AH47" s="13">
        <f>VLOOKUP(A:A,[3]TDSheet!$A:$D,4,0)</f>
        <v>16.062999999999999</v>
      </c>
      <c r="AI47" s="13">
        <f>VLOOKUP(A:A,[1]TDSheet!$A:$AI,35,0)</f>
        <v>0</v>
      </c>
      <c r="AJ47" s="13">
        <f t="shared" si="16"/>
        <v>0</v>
      </c>
      <c r="AK47" s="13">
        <f t="shared" si="17"/>
        <v>50</v>
      </c>
      <c r="AL47" s="13">
        <f t="shared" si="18"/>
        <v>30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157.84700000000001</v>
      </c>
      <c r="D48" s="8">
        <v>298.39800000000002</v>
      </c>
      <c r="E48" s="8">
        <v>181.749</v>
      </c>
      <c r="F48" s="8">
        <v>193.071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180.27699999999999</v>
      </c>
      <c r="K48" s="13">
        <f t="shared" si="12"/>
        <v>1.4720000000000084</v>
      </c>
      <c r="L48" s="13">
        <f>VLOOKUP(A:A,[1]TDSheet!$A:$O,15,0)</f>
        <v>0</v>
      </c>
      <c r="M48" s="13">
        <f>VLOOKUP(A:A,[1]TDSheet!$A:$P,16,0)</f>
        <v>50</v>
      </c>
      <c r="N48" s="13">
        <f>VLOOKUP(A:A,[1]TDSheet!$A:$X,24,0)</f>
        <v>40</v>
      </c>
      <c r="O48" s="13"/>
      <c r="P48" s="13"/>
      <c r="Q48" s="13"/>
      <c r="R48" s="13"/>
      <c r="S48" s="13"/>
      <c r="T48" s="13"/>
      <c r="U48" s="13"/>
      <c r="V48" s="15"/>
      <c r="W48" s="13">
        <f t="shared" si="13"/>
        <v>36.349800000000002</v>
      </c>
      <c r="X48" s="15">
        <v>20</v>
      </c>
      <c r="Y48" s="16">
        <f t="shared" si="14"/>
        <v>8.3376249662996766</v>
      </c>
      <c r="Z48" s="13">
        <f t="shared" si="15"/>
        <v>5.3114735156727129</v>
      </c>
      <c r="AA48" s="13"/>
      <c r="AB48" s="13"/>
      <c r="AC48" s="13"/>
      <c r="AD48" s="13">
        <v>0</v>
      </c>
      <c r="AE48" s="13">
        <f>VLOOKUP(A:A,[1]TDSheet!$A:$AF,32,0)</f>
        <v>35.712599999999995</v>
      </c>
      <c r="AF48" s="13">
        <f>VLOOKUP(A:A,[1]TDSheet!$A:$AG,33,0)</f>
        <v>39.494199999999999</v>
      </c>
      <c r="AG48" s="13">
        <f>VLOOKUP(A:A,[1]TDSheet!$A:$W,23,0)</f>
        <v>35.011800000000001</v>
      </c>
      <c r="AH48" s="13">
        <f>VLOOKUP(A:A,[3]TDSheet!$A:$D,4,0)</f>
        <v>36.746000000000002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20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746</v>
      </c>
      <c r="D49" s="8">
        <v>1257</v>
      </c>
      <c r="E49" s="8">
        <v>1168</v>
      </c>
      <c r="F49" s="8">
        <v>803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1199</v>
      </c>
      <c r="K49" s="13">
        <f t="shared" si="12"/>
        <v>-31</v>
      </c>
      <c r="L49" s="13">
        <f>VLOOKUP(A:A,[1]TDSheet!$A:$O,15,0)</f>
        <v>0</v>
      </c>
      <c r="M49" s="13">
        <f>VLOOKUP(A:A,[1]TDSheet!$A:$P,16,0)</f>
        <v>0</v>
      </c>
      <c r="N49" s="13">
        <f>VLOOKUP(A:A,[1]TDSheet!$A:$X,24,0)</f>
        <v>550</v>
      </c>
      <c r="O49" s="13"/>
      <c r="P49" s="13"/>
      <c r="Q49" s="13"/>
      <c r="R49" s="13"/>
      <c r="S49" s="13"/>
      <c r="T49" s="13"/>
      <c r="U49" s="13"/>
      <c r="V49" s="15">
        <v>170</v>
      </c>
      <c r="W49" s="13">
        <f t="shared" si="13"/>
        <v>233.6</v>
      </c>
      <c r="X49" s="15">
        <v>450</v>
      </c>
      <c r="Y49" s="16">
        <f t="shared" si="14"/>
        <v>8.4460616438356162</v>
      </c>
      <c r="Z49" s="13">
        <f t="shared" si="15"/>
        <v>3.4375</v>
      </c>
      <c r="AA49" s="13"/>
      <c r="AB49" s="13"/>
      <c r="AC49" s="13"/>
      <c r="AD49" s="13">
        <v>0</v>
      </c>
      <c r="AE49" s="13">
        <f>VLOOKUP(A:A,[1]TDSheet!$A:$AF,32,0)</f>
        <v>217.6</v>
      </c>
      <c r="AF49" s="13">
        <f>VLOOKUP(A:A,[1]TDSheet!$A:$AG,33,0)</f>
        <v>270</v>
      </c>
      <c r="AG49" s="13">
        <f>VLOOKUP(A:A,[1]TDSheet!$A:$W,23,0)</f>
        <v>227.4</v>
      </c>
      <c r="AH49" s="13">
        <f>VLOOKUP(A:A,[3]TDSheet!$A:$D,4,0)</f>
        <v>232</v>
      </c>
      <c r="AI49" s="13">
        <f>VLOOKUP(A:A,[1]TDSheet!$A:$AI,35,0)</f>
        <v>0</v>
      </c>
      <c r="AJ49" s="13">
        <f t="shared" si="16"/>
        <v>0</v>
      </c>
      <c r="AK49" s="13">
        <f t="shared" si="17"/>
        <v>59.499999999999993</v>
      </c>
      <c r="AL49" s="13">
        <f t="shared" si="18"/>
        <v>157.5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1066</v>
      </c>
      <c r="D50" s="8">
        <v>2082</v>
      </c>
      <c r="E50" s="8">
        <v>1791</v>
      </c>
      <c r="F50" s="8">
        <v>1309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1840</v>
      </c>
      <c r="K50" s="13">
        <f t="shared" si="12"/>
        <v>-49</v>
      </c>
      <c r="L50" s="13">
        <f>VLOOKUP(A:A,[1]TDSheet!$A:$O,15,0)</f>
        <v>0</v>
      </c>
      <c r="M50" s="13">
        <f>VLOOKUP(A:A,[1]TDSheet!$A:$P,16,0)</f>
        <v>0</v>
      </c>
      <c r="N50" s="13">
        <f>VLOOKUP(A:A,[1]TDSheet!$A:$X,24,0)</f>
        <v>550</v>
      </c>
      <c r="O50" s="13"/>
      <c r="P50" s="13"/>
      <c r="Q50" s="13"/>
      <c r="R50" s="13"/>
      <c r="S50" s="13"/>
      <c r="T50" s="13"/>
      <c r="U50" s="13"/>
      <c r="V50" s="15">
        <v>470</v>
      </c>
      <c r="W50" s="13">
        <f t="shared" si="13"/>
        <v>358.2</v>
      </c>
      <c r="X50" s="15">
        <v>650</v>
      </c>
      <c r="Y50" s="16">
        <f t="shared" si="14"/>
        <v>8.316582914572864</v>
      </c>
      <c r="Z50" s="13">
        <f t="shared" si="15"/>
        <v>3.6543830262423227</v>
      </c>
      <c r="AA50" s="13"/>
      <c r="AB50" s="13"/>
      <c r="AC50" s="13"/>
      <c r="AD50" s="13">
        <v>0</v>
      </c>
      <c r="AE50" s="13">
        <f>VLOOKUP(A:A,[1]TDSheet!$A:$AF,32,0)</f>
        <v>320.60000000000002</v>
      </c>
      <c r="AF50" s="13">
        <f>VLOOKUP(A:A,[1]TDSheet!$A:$AG,33,0)</f>
        <v>435.8</v>
      </c>
      <c r="AG50" s="13">
        <f>VLOOKUP(A:A,[1]TDSheet!$A:$W,23,0)</f>
        <v>332.8</v>
      </c>
      <c r="AH50" s="13">
        <f>VLOOKUP(A:A,[3]TDSheet!$A:$D,4,0)</f>
        <v>421</v>
      </c>
      <c r="AI50" s="13">
        <f>VLOOKUP(A:A,[1]TDSheet!$A:$AI,35,0)</f>
        <v>0</v>
      </c>
      <c r="AJ50" s="13">
        <f t="shared" si="16"/>
        <v>0</v>
      </c>
      <c r="AK50" s="13">
        <f t="shared" si="17"/>
        <v>164.5</v>
      </c>
      <c r="AL50" s="13">
        <f t="shared" si="18"/>
        <v>227.49999999999997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747</v>
      </c>
      <c r="D51" s="8">
        <v>1038</v>
      </c>
      <c r="E51" s="8">
        <v>989</v>
      </c>
      <c r="F51" s="8">
        <v>767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1026</v>
      </c>
      <c r="K51" s="13">
        <f t="shared" si="12"/>
        <v>-37</v>
      </c>
      <c r="L51" s="13">
        <f>VLOOKUP(A:A,[1]TDSheet!$A:$O,15,0)</f>
        <v>0</v>
      </c>
      <c r="M51" s="13">
        <f>VLOOKUP(A:A,[1]TDSheet!$A:$P,16,0)</f>
        <v>0</v>
      </c>
      <c r="N51" s="13">
        <f>VLOOKUP(A:A,[1]TDSheet!$A:$X,24,0)</f>
        <v>400</v>
      </c>
      <c r="O51" s="13"/>
      <c r="P51" s="13"/>
      <c r="Q51" s="13"/>
      <c r="R51" s="13"/>
      <c r="S51" s="13"/>
      <c r="T51" s="13"/>
      <c r="U51" s="13"/>
      <c r="V51" s="15">
        <v>120</v>
      </c>
      <c r="W51" s="13">
        <f t="shared" si="13"/>
        <v>197.8</v>
      </c>
      <c r="X51" s="15">
        <v>350</v>
      </c>
      <c r="Y51" s="16">
        <f t="shared" si="14"/>
        <v>8.2760364004044487</v>
      </c>
      <c r="Z51" s="13">
        <f t="shared" si="15"/>
        <v>3.8776541961577347</v>
      </c>
      <c r="AA51" s="13"/>
      <c r="AB51" s="13"/>
      <c r="AC51" s="13"/>
      <c r="AD51" s="13">
        <v>0</v>
      </c>
      <c r="AE51" s="13">
        <f>VLOOKUP(A:A,[1]TDSheet!$A:$AF,32,0)</f>
        <v>206.8</v>
      </c>
      <c r="AF51" s="13">
        <f>VLOOKUP(A:A,[1]TDSheet!$A:$AG,33,0)</f>
        <v>248</v>
      </c>
      <c r="AG51" s="13">
        <f>VLOOKUP(A:A,[1]TDSheet!$A:$W,23,0)</f>
        <v>195.8</v>
      </c>
      <c r="AH51" s="13">
        <f>VLOOKUP(A:A,[3]TDSheet!$A:$D,4,0)</f>
        <v>241</v>
      </c>
      <c r="AI51" s="13">
        <f>VLOOKUP(A:A,[1]TDSheet!$A:$AI,35,0)</f>
        <v>0</v>
      </c>
      <c r="AJ51" s="13">
        <f t="shared" si="16"/>
        <v>0</v>
      </c>
      <c r="AK51" s="13">
        <f t="shared" si="17"/>
        <v>48</v>
      </c>
      <c r="AL51" s="13">
        <f t="shared" si="18"/>
        <v>140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91.405000000000001</v>
      </c>
      <c r="D52" s="8">
        <v>778.57</v>
      </c>
      <c r="E52" s="8">
        <v>307.24400000000003</v>
      </c>
      <c r="F52" s="8">
        <v>546.78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312.36500000000001</v>
      </c>
      <c r="K52" s="13">
        <f t="shared" si="12"/>
        <v>-5.1209999999999809</v>
      </c>
      <c r="L52" s="13">
        <f>VLOOKUP(A:A,[1]TDSheet!$A:$O,15,0)</f>
        <v>0</v>
      </c>
      <c r="M52" s="13">
        <f>VLOOKUP(A:A,[1]TDSheet!$A:$P,16,0)</f>
        <v>0</v>
      </c>
      <c r="N52" s="13">
        <f>VLOOKUP(A:A,[1]TDSheet!$A:$X,24,0)</f>
        <v>20</v>
      </c>
      <c r="O52" s="13"/>
      <c r="P52" s="13"/>
      <c r="Q52" s="13"/>
      <c r="R52" s="13"/>
      <c r="S52" s="13"/>
      <c r="T52" s="13"/>
      <c r="U52" s="13"/>
      <c r="V52" s="15"/>
      <c r="W52" s="13">
        <f t="shared" si="13"/>
        <v>61.448800000000006</v>
      </c>
      <c r="X52" s="15"/>
      <c r="Y52" s="16">
        <f t="shared" si="14"/>
        <v>9.2236138053143417</v>
      </c>
      <c r="Z52" s="13">
        <f t="shared" si="15"/>
        <v>8.8981395893817279</v>
      </c>
      <c r="AA52" s="13"/>
      <c r="AB52" s="13"/>
      <c r="AC52" s="13"/>
      <c r="AD52" s="13">
        <v>0</v>
      </c>
      <c r="AE52" s="13">
        <f>VLOOKUP(A:A,[1]TDSheet!$A:$AF,32,0)</f>
        <v>57.603599999999993</v>
      </c>
      <c r="AF52" s="13">
        <f>VLOOKUP(A:A,[1]TDSheet!$A:$AG,33,0)</f>
        <v>77.754199999999997</v>
      </c>
      <c r="AG52" s="13">
        <f>VLOOKUP(A:A,[1]TDSheet!$A:$W,23,0)</f>
        <v>68.542200000000008</v>
      </c>
      <c r="AH52" s="13">
        <f>VLOOKUP(A:A,[3]TDSheet!$A:$D,4,0)</f>
        <v>84.947000000000003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339.048</v>
      </c>
      <c r="D53" s="8">
        <v>7321.0439999999999</v>
      </c>
      <c r="E53" s="8">
        <v>856.447</v>
      </c>
      <c r="F53" s="8">
        <v>604.12300000000005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906.66</v>
      </c>
      <c r="K53" s="13">
        <f t="shared" si="12"/>
        <v>-50.212999999999965</v>
      </c>
      <c r="L53" s="13">
        <f>VLOOKUP(A:A,[1]TDSheet!$A:$O,15,0)</f>
        <v>0</v>
      </c>
      <c r="M53" s="13">
        <f>VLOOKUP(A:A,[1]TDSheet!$A:$P,16,0)</f>
        <v>0</v>
      </c>
      <c r="N53" s="13">
        <f>VLOOKUP(A:A,[1]TDSheet!$A:$X,24,0)</f>
        <v>320</v>
      </c>
      <c r="O53" s="13"/>
      <c r="P53" s="13"/>
      <c r="Q53" s="13"/>
      <c r="R53" s="13"/>
      <c r="S53" s="13"/>
      <c r="T53" s="13"/>
      <c r="U53" s="13"/>
      <c r="V53" s="15">
        <v>250</v>
      </c>
      <c r="W53" s="13">
        <f t="shared" si="13"/>
        <v>171.2894</v>
      </c>
      <c r="X53" s="15">
        <v>300</v>
      </c>
      <c r="Y53" s="16">
        <f t="shared" si="14"/>
        <v>8.6060375014449235</v>
      </c>
      <c r="Z53" s="13">
        <f t="shared" si="15"/>
        <v>3.5269140997633248</v>
      </c>
      <c r="AA53" s="13"/>
      <c r="AB53" s="13"/>
      <c r="AC53" s="13"/>
      <c r="AD53" s="13">
        <v>0</v>
      </c>
      <c r="AE53" s="13">
        <f>VLOOKUP(A:A,[1]TDSheet!$A:$AF,32,0)</f>
        <v>150.2226</v>
      </c>
      <c r="AF53" s="13">
        <f>VLOOKUP(A:A,[1]TDSheet!$A:$AG,33,0)</f>
        <v>174.45519999999999</v>
      </c>
      <c r="AG53" s="13">
        <f>VLOOKUP(A:A,[1]TDSheet!$A:$W,23,0)</f>
        <v>167.7276</v>
      </c>
      <c r="AH53" s="13">
        <f>VLOOKUP(A:A,[3]TDSheet!$A:$D,4,0)</f>
        <v>201.21100000000001</v>
      </c>
      <c r="AI53" s="13" t="str">
        <f>VLOOKUP(A:A,[1]TDSheet!$A:$AI,35,0)</f>
        <v>продноя</v>
      </c>
      <c r="AJ53" s="13">
        <f t="shared" si="16"/>
        <v>0</v>
      </c>
      <c r="AK53" s="13">
        <f t="shared" si="17"/>
        <v>250</v>
      </c>
      <c r="AL53" s="13">
        <f t="shared" si="18"/>
        <v>300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78.682000000000002</v>
      </c>
      <c r="D54" s="8">
        <v>116.791</v>
      </c>
      <c r="E54" s="8">
        <v>66.018000000000001</v>
      </c>
      <c r="F54" s="8">
        <v>122.991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70.05</v>
      </c>
      <c r="K54" s="13">
        <f t="shared" si="12"/>
        <v>-4.0319999999999965</v>
      </c>
      <c r="L54" s="13">
        <f>VLOOKUP(A:A,[1]TDSheet!$A:$O,15,0)</f>
        <v>0</v>
      </c>
      <c r="M54" s="13">
        <f>VLOOKUP(A:A,[1]TDSheet!$A:$P,16,0)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3"/>
        <v>13.2036</v>
      </c>
      <c r="X54" s="15"/>
      <c r="Y54" s="16">
        <f t="shared" si="14"/>
        <v>9.3149595564845953</v>
      </c>
      <c r="Z54" s="13">
        <f t="shared" si="15"/>
        <v>9.3149595564845953</v>
      </c>
      <c r="AA54" s="13"/>
      <c r="AB54" s="13"/>
      <c r="AC54" s="13"/>
      <c r="AD54" s="13">
        <v>0</v>
      </c>
      <c r="AE54" s="13">
        <f>VLOOKUP(A:A,[1]TDSheet!$A:$AF,32,0)</f>
        <v>15.123799999999999</v>
      </c>
      <c r="AF54" s="13">
        <f>VLOOKUP(A:A,[1]TDSheet!$A:$AG,33,0)</f>
        <v>17.538399999999999</v>
      </c>
      <c r="AG54" s="13">
        <f>VLOOKUP(A:A,[1]TDSheet!$A:$W,23,0)</f>
        <v>12.3026</v>
      </c>
      <c r="AH54" s="13">
        <f>VLOOKUP(A:A,[3]TDSheet!$A:$D,4,0)</f>
        <v>9.0109999999999992</v>
      </c>
      <c r="AI54" s="13" t="str">
        <f>VLOOKUP(A:A,[1]TDSheet!$A:$AI,35,0)</f>
        <v>увел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  <c r="AO54" s="13"/>
    </row>
    <row r="55" spans="1:41" s="1" customFormat="1" ht="11.1" customHeight="1" outlineLevel="1" x14ac:dyDescent="0.2">
      <c r="A55" s="20" t="s">
        <v>58</v>
      </c>
      <c r="B55" s="7" t="s">
        <v>8</v>
      </c>
      <c r="C55" s="8">
        <v>36.838000000000001</v>
      </c>
      <c r="D55" s="8">
        <v>13.272</v>
      </c>
      <c r="E55" s="8">
        <v>5.0439999999999996</v>
      </c>
      <c r="F55" s="8">
        <v>45.066000000000003</v>
      </c>
      <c r="G55" s="1" t="str">
        <f>VLOOKUP(A:A,[1]TDSheet!$A:$G,7,0)</f>
        <v>нов</v>
      </c>
      <c r="H55" s="1">
        <v>0</v>
      </c>
      <c r="I55" s="1" t="e">
        <f>VLOOKUP(A:A,[1]TDSheet!$A:$I,9,0)</f>
        <v>#N/A</v>
      </c>
      <c r="J55" s="13">
        <f>VLOOKUP(A:A,[2]TDSheet!$A:$F,6,0)</f>
        <v>6.7809999999999997</v>
      </c>
      <c r="K55" s="13">
        <f t="shared" si="12"/>
        <v>-1.7370000000000001</v>
      </c>
      <c r="L55" s="13">
        <f>VLOOKUP(A:A,[1]TDSheet!$A:$O,15,0)</f>
        <v>0</v>
      </c>
      <c r="M55" s="13">
        <f>VLOOKUP(A:A,[1]TDSheet!$A:$P,16,0)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5"/>
      <c r="W55" s="13">
        <f t="shared" si="13"/>
        <v>1.0087999999999999</v>
      </c>
      <c r="X55" s="15"/>
      <c r="Y55" s="16">
        <f t="shared" si="14"/>
        <v>44.672878667724035</v>
      </c>
      <c r="Z55" s="13">
        <f t="shared" si="15"/>
        <v>44.672878667724035</v>
      </c>
      <c r="AA55" s="13"/>
      <c r="AB55" s="13"/>
      <c r="AC55" s="13"/>
      <c r="AD55" s="13">
        <v>0</v>
      </c>
      <c r="AE55" s="13">
        <f>VLOOKUP(A:A,[1]TDSheet!$A:$AF,32,0)</f>
        <v>4.2783999999999995</v>
      </c>
      <c r="AF55" s="13">
        <f>VLOOKUP(A:A,[1]TDSheet!$A:$AG,33,0)</f>
        <v>0.92460000000000009</v>
      </c>
      <c r="AG55" s="13">
        <f>VLOOKUP(A:A,[1]TDSheet!$A:$W,23,0)</f>
        <v>1.2844</v>
      </c>
      <c r="AH55" s="13">
        <f>VLOOKUP(A:A,[3]TDSheet!$A:$D,4,0)</f>
        <v>0.76400000000000001</v>
      </c>
      <c r="AI55" s="19" t="str">
        <f>VLOOKUP(A:A,[1]TDSheet!$A:$AI,35,0)</f>
        <v>увел</v>
      </c>
      <c r="AJ55" s="13">
        <f t="shared" si="16"/>
        <v>0</v>
      </c>
      <c r="AK55" s="13">
        <f t="shared" si="17"/>
        <v>0</v>
      </c>
      <c r="AL55" s="13">
        <f t="shared" si="18"/>
        <v>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8</v>
      </c>
      <c r="C56" s="8">
        <v>1328.924</v>
      </c>
      <c r="D56" s="8">
        <v>6554.1729999999998</v>
      </c>
      <c r="E56" s="8">
        <v>3494.2930000000001</v>
      </c>
      <c r="F56" s="8">
        <v>2248.69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3471.3180000000002</v>
      </c>
      <c r="K56" s="13">
        <f t="shared" si="12"/>
        <v>22.974999999999909</v>
      </c>
      <c r="L56" s="13">
        <f>VLOOKUP(A:A,[1]TDSheet!$A:$O,15,0)</f>
        <v>0</v>
      </c>
      <c r="M56" s="13">
        <f>VLOOKUP(A:A,[1]TDSheet!$A:$P,16,0)</f>
        <v>0</v>
      </c>
      <c r="N56" s="13">
        <f>VLOOKUP(A:A,[1]TDSheet!$A:$X,24,0)</f>
        <v>1500</v>
      </c>
      <c r="O56" s="13"/>
      <c r="P56" s="13"/>
      <c r="Q56" s="13"/>
      <c r="R56" s="13"/>
      <c r="S56" s="13"/>
      <c r="T56" s="13"/>
      <c r="U56" s="13"/>
      <c r="V56" s="15">
        <v>800</v>
      </c>
      <c r="W56" s="13">
        <f t="shared" si="13"/>
        <v>698.85860000000002</v>
      </c>
      <c r="X56" s="15">
        <v>1200</v>
      </c>
      <c r="Y56" s="16">
        <f t="shared" si="14"/>
        <v>8.2258270843343713</v>
      </c>
      <c r="Z56" s="13">
        <f t="shared" si="15"/>
        <v>3.2176609116636756</v>
      </c>
      <c r="AA56" s="13"/>
      <c r="AB56" s="13"/>
      <c r="AC56" s="13"/>
      <c r="AD56" s="13">
        <v>0</v>
      </c>
      <c r="AE56" s="13">
        <f>VLOOKUP(A:A,[1]TDSheet!$A:$AF,32,0)</f>
        <v>684.30719999999997</v>
      </c>
      <c r="AF56" s="13">
        <f>VLOOKUP(A:A,[1]TDSheet!$A:$AG,33,0)</f>
        <v>721.47700000000009</v>
      </c>
      <c r="AG56" s="13">
        <f>VLOOKUP(A:A,[1]TDSheet!$A:$W,23,0)</f>
        <v>709.70079999999996</v>
      </c>
      <c r="AH56" s="13">
        <f>VLOOKUP(A:A,[3]TDSheet!$A:$D,4,0)</f>
        <v>836.38599999999997</v>
      </c>
      <c r="AI56" s="13" t="str">
        <f>VLOOKUP(A:A,[1]TDSheet!$A:$AI,35,0)</f>
        <v>нояаб</v>
      </c>
      <c r="AJ56" s="13">
        <f t="shared" si="16"/>
        <v>0</v>
      </c>
      <c r="AK56" s="13">
        <f t="shared" si="17"/>
        <v>800</v>
      </c>
      <c r="AL56" s="13">
        <f t="shared" si="18"/>
        <v>1200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1472</v>
      </c>
      <c r="D57" s="8">
        <v>4798</v>
      </c>
      <c r="E57" s="8">
        <v>4246</v>
      </c>
      <c r="F57" s="8">
        <v>1961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4303</v>
      </c>
      <c r="K57" s="13">
        <f t="shared" si="12"/>
        <v>-57</v>
      </c>
      <c r="L57" s="13">
        <f>VLOOKUP(A:A,[1]TDSheet!$A:$O,15,0)</f>
        <v>0</v>
      </c>
      <c r="M57" s="13">
        <f>VLOOKUP(A:A,[1]TDSheet!$A:$P,16,0)</f>
        <v>0</v>
      </c>
      <c r="N57" s="13">
        <f>VLOOKUP(A:A,[1]TDSheet!$A:$X,24,0)</f>
        <v>1100</v>
      </c>
      <c r="O57" s="13"/>
      <c r="P57" s="13"/>
      <c r="Q57" s="13"/>
      <c r="R57" s="13"/>
      <c r="S57" s="13"/>
      <c r="T57" s="13">
        <v>2400</v>
      </c>
      <c r="U57" s="13"/>
      <c r="V57" s="15">
        <v>400</v>
      </c>
      <c r="W57" s="13">
        <f t="shared" si="13"/>
        <v>525.20000000000005</v>
      </c>
      <c r="X57" s="15">
        <v>900</v>
      </c>
      <c r="Y57" s="16">
        <f t="shared" si="14"/>
        <v>8.3035034272658024</v>
      </c>
      <c r="Z57" s="13">
        <f t="shared" si="15"/>
        <v>3.7338156892612333</v>
      </c>
      <c r="AA57" s="13"/>
      <c r="AB57" s="13"/>
      <c r="AC57" s="13"/>
      <c r="AD57" s="13">
        <f>VLOOKUP(A:A,[4]TDSheet!$A:$D,4,0)</f>
        <v>1620</v>
      </c>
      <c r="AE57" s="13">
        <f>VLOOKUP(A:A,[1]TDSheet!$A:$AF,32,0)</f>
        <v>596.6</v>
      </c>
      <c r="AF57" s="13">
        <f>VLOOKUP(A:A,[1]TDSheet!$A:$AG,33,0)</f>
        <v>551.6</v>
      </c>
      <c r="AG57" s="13">
        <f>VLOOKUP(A:A,[1]TDSheet!$A:$W,23,0)</f>
        <v>526.4</v>
      </c>
      <c r="AH57" s="13">
        <f>VLOOKUP(A:A,[3]TDSheet!$A:$D,4,0)</f>
        <v>579</v>
      </c>
      <c r="AI57" s="13">
        <f>VLOOKUP(A:A,[1]TDSheet!$A:$AI,35,0)</f>
        <v>0</v>
      </c>
      <c r="AJ57" s="13">
        <f t="shared" si="16"/>
        <v>1080</v>
      </c>
      <c r="AK57" s="13">
        <f t="shared" si="17"/>
        <v>180</v>
      </c>
      <c r="AL57" s="13">
        <f t="shared" si="18"/>
        <v>405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1572</v>
      </c>
      <c r="D58" s="8">
        <v>3597</v>
      </c>
      <c r="E58" s="8">
        <v>4054</v>
      </c>
      <c r="F58" s="8">
        <v>1050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4220</v>
      </c>
      <c r="K58" s="13">
        <f t="shared" si="12"/>
        <v>-166</v>
      </c>
      <c r="L58" s="13">
        <f>VLOOKUP(A:A,[1]TDSheet!$A:$O,15,0)</f>
        <v>0</v>
      </c>
      <c r="M58" s="13">
        <f>VLOOKUP(A:A,[1]TDSheet!$A:$P,16,0)</f>
        <v>0</v>
      </c>
      <c r="N58" s="13">
        <f>VLOOKUP(A:A,[1]TDSheet!$A:$X,24,0)</f>
        <v>2400</v>
      </c>
      <c r="O58" s="13"/>
      <c r="P58" s="13"/>
      <c r="Q58" s="13"/>
      <c r="R58" s="13"/>
      <c r="S58" s="13"/>
      <c r="T58" s="13"/>
      <c r="U58" s="13"/>
      <c r="V58" s="15">
        <v>1800</v>
      </c>
      <c r="W58" s="13">
        <f t="shared" si="13"/>
        <v>810.8</v>
      </c>
      <c r="X58" s="15">
        <v>1400</v>
      </c>
      <c r="Y58" s="16">
        <f t="shared" si="14"/>
        <v>8.201776023680317</v>
      </c>
      <c r="Z58" s="13">
        <f t="shared" si="15"/>
        <v>1.295017266896892</v>
      </c>
      <c r="AA58" s="13"/>
      <c r="AB58" s="13"/>
      <c r="AC58" s="13"/>
      <c r="AD58" s="13">
        <v>0</v>
      </c>
      <c r="AE58" s="13">
        <f>VLOOKUP(A:A,[1]TDSheet!$A:$AF,32,0)</f>
        <v>453.6</v>
      </c>
      <c r="AF58" s="13">
        <f>VLOOKUP(A:A,[1]TDSheet!$A:$AG,33,0)</f>
        <v>610.4</v>
      </c>
      <c r="AG58" s="13">
        <f>VLOOKUP(A:A,[1]TDSheet!$A:$W,23,0)</f>
        <v>608</v>
      </c>
      <c r="AH58" s="13">
        <f>VLOOKUP(A:A,[3]TDSheet!$A:$D,4,0)</f>
        <v>709</v>
      </c>
      <c r="AI58" s="13" t="str">
        <f>VLOOKUP(A:A,[1]TDSheet!$A:$AI,35,0)</f>
        <v>нояаб</v>
      </c>
      <c r="AJ58" s="13">
        <f t="shared" si="16"/>
        <v>0</v>
      </c>
      <c r="AK58" s="13">
        <f t="shared" si="17"/>
        <v>810</v>
      </c>
      <c r="AL58" s="13">
        <f t="shared" si="18"/>
        <v>630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877</v>
      </c>
      <c r="D59" s="8">
        <v>1482</v>
      </c>
      <c r="E59" s="8">
        <v>1341</v>
      </c>
      <c r="F59" s="8">
        <v>1004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1330</v>
      </c>
      <c r="K59" s="13">
        <f t="shared" si="12"/>
        <v>11</v>
      </c>
      <c r="L59" s="13">
        <f>VLOOKUP(A:A,[1]TDSheet!$A:$O,15,0)</f>
        <v>0</v>
      </c>
      <c r="M59" s="13">
        <f>VLOOKUP(A:A,[1]TDSheet!$A:$P,16,0)</f>
        <v>0</v>
      </c>
      <c r="N59" s="13">
        <f>VLOOKUP(A:A,[1]TDSheet!$A:$X,24,0)</f>
        <v>550</v>
      </c>
      <c r="O59" s="13"/>
      <c r="P59" s="13"/>
      <c r="Q59" s="13"/>
      <c r="R59" s="13"/>
      <c r="S59" s="13"/>
      <c r="T59" s="13"/>
      <c r="U59" s="13"/>
      <c r="V59" s="15">
        <v>200</v>
      </c>
      <c r="W59" s="13">
        <f t="shared" si="13"/>
        <v>268.2</v>
      </c>
      <c r="X59" s="15">
        <v>450</v>
      </c>
      <c r="Y59" s="16">
        <f t="shared" si="14"/>
        <v>8.2177479492915744</v>
      </c>
      <c r="Z59" s="13">
        <f t="shared" si="15"/>
        <v>3.7434750186428039</v>
      </c>
      <c r="AA59" s="13"/>
      <c r="AB59" s="13"/>
      <c r="AC59" s="13"/>
      <c r="AD59" s="13">
        <v>0</v>
      </c>
      <c r="AE59" s="13">
        <f>VLOOKUP(A:A,[1]TDSheet!$A:$AF,32,0)</f>
        <v>283.60000000000002</v>
      </c>
      <c r="AF59" s="13">
        <f>VLOOKUP(A:A,[1]TDSheet!$A:$AG,33,0)</f>
        <v>317</v>
      </c>
      <c r="AG59" s="13">
        <f>VLOOKUP(A:A,[1]TDSheet!$A:$W,23,0)</f>
        <v>273.8</v>
      </c>
      <c r="AH59" s="13">
        <f>VLOOKUP(A:A,[3]TDSheet!$A:$D,4,0)</f>
        <v>267</v>
      </c>
      <c r="AI59" s="13" t="str">
        <f>VLOOKUP(A:A,[1]TDSheet!$A:$AI,35,0)</f>
        <v>оконч</v>
      </c>
      <c r="AJ59" s="13">
        <f t="shared" si="16"/>
        <v>0</v>
      </c>
      <c r="AK59" s="13">
        <f t="shared" si="17"/>
        <v>90</v>
      </c>
      <c r="AL59" s="13">
        <f t="shared" si="18"/>
        <v>202.5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356</v>
      </c>
      <c r="D60" s="8">
        <v>485</v>
      </c>
      <c r="E60" s="8">
        <v>470</v>
      </c>
      <c r="F60" s="8">
        <v>356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590</v>
      </c>
      <c r="K60" s="13">
        <f t="shared" si="12"/>
        <v>-120</v>
      </c>
      <c r="L60" s="13">
        <f>VLOOKUP(A:A,[1]TDSheet!$A:$O,15,0)</f>
        <v>0</v>
      </c>
      <c r="M60" s="13">
        <f>VLOOKUP(A:A,[1]TDSheet!$A:$P,16,0)</f>
        <v>200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3"/>
      <c r="V60" s="15">
        <v>100</v>
      </c>
      <c r="W60" s="13">
        <f t="shared" si="13"/>
        <v>94</v>
      </c>
      <c r="X60" s="15">
        <v>100</v>
      </c>
      <c r="Y60" s="16">
        <f t="shared" si="14"/>
        <v>9.1063829787234045</v>
      </c>
      <c r="Z60" s="13">
        <f t="shared" si="15"/>
        <v>3.7872340425531914</v>
      </c>
      <c r="AA60" s="13"/>
      <c r="AB60" s="13"/>
      <c r="AC60" s="13"/>
      <c r="AD60" s="13">
        <v>0</v>
      </c>
      <c r="AE60" s="13">
        <f>VLOOKUP(A:A,[1]TDSheet!$A:$AF,32,0)</f>
        <v>98.2</v>
      </c>
      <c r="AF60" s="13">
        <f>VLOOKUP(A:A,[1]TDSheet!$A:$AG,33,0)</f>
        <v>106.2</v>
      </c>
      <c r="AG60" s="13">
        <f>VLOOKUP(A:A,[1]TDSheet!$A:$W,23,0)</f>
        <v>100.8</v>
      </c>
      <c r="AH60" s="13">
        <f>VLOOKUP(A:A,[3]TDSheet!$A:$D,4,0)</f>
        <v>123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40</v>
      </c>
      <c r="AL60" s="13">
        <f t="shared" si="18"/>
        <v>40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12</v>
      </c>
      <c r="C61" s="8">
        <v>312</v>
      </c>
      <c r="D61" s="8">
        <v>442</v>
      </c>
      <c r="E61" s="8">
        <v>427</v>
      </c>
      <c r="F61" s="8">
        <v>299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454</v>
      </c>
      <c r="K61" s="13">
        <f t="shared" si="12"/>
        <v>-27</v>
      </c>
      <c r="L61" s="13">
        <f>VLOOKUP(A:A,[1]TDSheet!$A:$O,15,0)</f>
        <v>0</v>
      </c>
      <c r="M61" s="13">
        <f>VLOOKUP(A:A,[1]TDSheet!$A:$P,16,0)</f>
        <v>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5">
        <v>60</v>
      </c>
      <c r="W61" s="13">
        <f t="shared" si="13"/>
        <v>85.4</v>
      </c>
      <c r="X61" s="15">
        <v>150</v>
      </c>
      <c r="Y61" s="16">
        <f t="shared" si="14"/>
        <v>8.3021077283372353</v>
      </c>
      <c r="Z61" s="13">
        <f t="shared" si="15"/>
        <v>3.5011709601873533</v>
      </c>
      <c r="AA61" s="13"/>
      <c r="AB61" s="13"/>
      <c r="AC61" s="13"/>
      <c r="AD61" s="13">
        <v>0</v>
      </c>
      <c r="AE61" s="13">
        <f>VLOOKUP(A:A,[1]TDSheet!$A:$AF,32,0)</f>
        <v>96.4</v>
      </c>
      <c r="AF61" s="13">
        <f>VLOOKUP(A:A,[1]TDSheet!$A:$AG,33,0)</f>
        <v>102.2</v>
      </c>
      <c r="AG61" s="13">
        <f>VLOOKUP(A:A,[1]TDSheet!$A:$W,23,0)</f>
        <v>84.6</v>
      </c>
      <c r="AH61" s="13">
        <f>VLOOKUP(A:A,[3]TDSheet!$A:$D,4,0)</f>
        <v>93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24</v>
      </c>
      <c r="AL61" s="13">
        <f t="shared" si="18"/>
        <v>60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8</v>
      </c>
      <c r="C62" s="8">
        <v>604.89200000000005</v>
      </c>
      <c r="D62" s="8">
        <v>1510.73</v>
      </c>
      <c r="E62" s="17">
        <v>1197</v>
      </c>
      <c r="F62" s="17">
        <v>875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878.3</v>
      </c>
      <c r="K62" s="13">
        <f t="shared" si="12"/>
        <v>318.70000000000005</v>
      </c>
      <c r="L62" s="13">
        <f>VLOOKUP(A:A,[1]TDSheet!$A:$O,15,0)</f>
        <v>0</v>
      </c>
      <c r="M62" s="13">
        <f>VLOOKUP(A:A,[1]TDSheet!$A:$P,16,0)</f>
        <v>0</v>
      </c>
      <c r="N62" s="13">
        <f>VLOOKUP(A:A,[1]TDSheet!$A:$X,24,0)</f>
        <v>600</v>
      </c>
      <c r="O62" s="13"/>
      <c r="P62" s="13"/>
      <c r="Q62" s="13"/>
      <c r="R62" s="13"/>
      <c r="S62" s="13"/>
      <c r="T62" s="13"/>
      <c r="U62" s="13"/>
      <c r="V62" s="15">
        <v>200</v>
      </c>
      <c r="W62" s="13">
        <f t="shared" si="13"/>
        <v>239.4</v>
      </c>
      <c r="X62" s="15">
        <v>350</v>
      </c>
      <c r="Y62" s="16">
        <f t="shared" si="14"/>
        <v>8.458646616541353</v>
      </c>
      <c r="Z62" s="13">
        <f t="shared" si="15"/>
        <v>3.6549707602339181</v>
      </c>
      <c r="AA62" s="13"/>
      <c r="AB62" s="13"/>
      <c r="AC62" s="13"/>
      <c r="AD62" s="13">
        <v>0</v>
      </c>
      <c r="AE62" s="13">
        <f>VLOOKUP(A:A,[1]TDSheet!$A:$AF,32,0)</f>
        <v>204</v>
      </c>
      <c r="AF62" s="13">
        <f>VLOOKUP(A:A,[1]TDSheet!$A:$AG,33,0)</f>
        <v>231.4</v>
      </c>
      <c r="AG62" s="13">
        <f>VLOOKUP(A:A,[1]TDSheet!$A:$W,23,0)</f>
        <v>244</v>
      </c>
      <c r="AH62" s="13">
        <f>VLOOKUP(A:A,[3]TDSheet!$A:$D,4,0)</f>
        <v>183.209</v>
      </c>
      <c r="AI62" s="13" t="str">
        <f>VLOOKUP(A:A,[1]TDSheet!$A:$AI,35,0)</f>
        <v>нояаб</v>
      </c>
      <c r="AJ62" s="13">
        <f t="shared" si="16"/>
        <v>0</v>
      </c>
      <c r="AK62" s="13">
        <f t="shared" si="17"/>
        <v>200</v>
      </c>
      <c r="AL62" s="13">
        <f t="shared" si="18"/>
        <v>350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12</v>
      </c>
      <c r="C63" s="8">
        <v>763</v>
      </c>
      <c r="D63" s="8">
        <v>508</v>
      </c>
      <c r="E63" s="8">
        <v>288</v>
      </c>
      <c r="F63" s="8">
        <v>976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293</v>
      </c>
      <c r="K63" s="13">
        <f t="shared" si="12"/>
        <v>-5</v>
      </c>
      <c r="L63" s="13">
        <f>VLOOKUP(A:A,[1]TDSheet!$A:$O,15,0)</f>
        <v>0</v>
      </c>
      <c r="M63" s="13">
        <f>VLOOKUP(A:A,[1]TDSheet!$A:$P,16,0)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5"/>
      <c r="W63" s="13">
        <f t="shared" si="13"/>
        <v>57.6</v>
      </c>
      <c r="X63" s="15"/>
      <c r="Y63" s="16">
        <f t="shared" si="14"/>
        <v>16.944444444444443</v>
      </c>
      <c r="Z63" s="13">
        <f t="shared" si="15"/>
        <v>16.944444444444443</v>
      </c>
      <c r="AA63" s="13"/>
      <c r="AB63" s="13"/>
      <c r="AC63" s="13"/>
      <c r="AD63" s="13">
        <v>0</v>
      </c>
      <c r="AE63" s="13">
        <f>VLOOKUP(A:A,[1]TDSheet!$A:$AF,32,0)</f>
        <v>57.8</v>
      </c>
      <c r="AF63" s="13">
        <f>VLOOKUP(A:A,[1]TDSheet!$A:$AG,33,0)</f>
        <v>76.2</v>
      </c>
      <c r="AG63" s="13">
        <f>VLOOKUP(A:A,[1]TDSheet!$A:$W,23,0)</f>
        <v>51</v>
      </c>
      <c r="AH63" s="13">
        <f>VLOOKUP(A:A,[3]TDSheet!$A:$D,4,0)</f>
        <v>81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8</v>
      </c>
      <c r="C64" s="8">
        <v>87.834999999999994</v>
      </c>
      <c r="D64" s="8">
        <v>1630.796</v>
      </c>
      <c r="E64" s="8">
        <v>191.947</v>
      </c>
      <c r="F64" s="8">
        <v>310.43799999999999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189.71100000000001</v>
      </c>
      <c r="K64" s="13">
        <f t="shared" si="12"/>
        <v>2.23599999999999</v>
      </c>
      <c r="L64" s="13">
        <f>VLOOKUP(A:A,[1]TDSheet!$A:$O,15,0)</f>
        <v>0</v>
      </c>
      <c r="M64" s="13">
        <f>VLOOKUP(A:A,[1]TDSheet!$A:$P,16,0)</f>
        <v>0</v>
      </c>
      <c r="N64" s="13">
        <f>VLOOKUP(A:A,[1]TDSheet!$A:$X,24,0)</f>
        <v>40</v>
      </c>
      <c r="O64" s="13"/>
      <c r="P64" s="13"/>
      <c r="Q64" s="13"/>
      <c r="R64" s="13"/>
      <c r="S64" s="13"/>
      <c r="T64" s="13"/>
      <c r="U64" s="13"/>
      <c r="V64" s="15"/>
      <c r="W64" s="13">
        <f t="shared" si="13"/>
        <v>38.389400000000002</v>
      </c>
      <c r="X64" s="15"/>
      <c r="Y64" s="16">
        <f t="shared" si="14"/>
        <v>9.1285094322912048</v>
      </c>
      <c r="Z64" s="13">
        <f t="shared" si="15"/>
        <v>8.0865551428258833</v>
      </c>
      <c r="AA64" s="13"/>
      <c r="AB64" s="13"/>
      <c r="AC64" s="13"/>
      <c r="AD64" s="13">
        <v>0</v>
      </c>
      <c r="AE64" s="13">
        <f>VLOOKUP(A:A,[1]TDSheet!$A:$AF,32,0)</f>
        <v>47.524000000000001</v>
      </c>
      <c r="AF64" s="13">
        <f>VLOOKUP(A:A,[1]TDSheet!$A:$AG,33,0)</f>
        <v>45.588799999999999</v>
      </c>
      <c r="AG64" s="13">
        <f>VLOOKUP(A:A,[1]TDSheet!$A:$W,23,0)</f>
        <v>43.934600000000003</v>
      </c>
      <c r="AH64" s="13">
        <f>VLOOKUP(A:A,[3]TDSheet!$A:$D,4,0)</f>
        <v>48.697000000000003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1521</v>
      </c>
      <c r="D65" s="8">
        <v>3190</v>
      </c>
      <c r="E65" s="8">
        <v>2942</v>
      </c>
      <c r="F65" s="8">
        <v>1714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2961</v>
      </c>
      <c r="K65" s="13">
        <f t="shared" si="12"/>
        <v>-19</v>
      </c>
      <c r="L65" s="13">
        <f>VLOOKUP(A:A,[1]TDSheet!$A:$O,15,0)</f>
        <v>0</v>
      </c>
      <c r="M65" s="13">
        <f>VLOOKUP(A:A,[1]TDSheet!$A:$P,16,0)</f>
        <v>0</v>
      </c>
      <c r="N65" s="13">
        <f>VLOOKUP(A:A,[1]TDSheet!$A:$X,24,0)</f>
        <v>1000</v>
      </c>
      <c r="O65" s="13"/>
      <c r="P65" s="13"/>
      <c r="Q65" s="13"/>
      <c r="R65" s="13"/>
      <c r="S65" s="13"/>
      <c r="T65" s="13">
        <v>708</v>
      </c>
      <c r="U65" s="13"/>
      <c r="V65" s="15">
        <v>450</v>
      </c>
      <c r="W65" s="13">
        <f t="shared" si="13"/>
        <v>485.2</v>
      </c>
      <c r="X65" s="15">
        <v>850</v>
      </c>
      <c r="Y65" s="16">
        <f t="shared" si="14"/>
        <v>8.2728771640560588</v>
      </c>
      <c r="Z65" s="13">
        <f t="shared" si="15"/>
        <v>3.5325638911788952</v>
      </c>
      <c r="AA65" s="13"/>
      <c r="AB65" s="13"/>
      <c r="AC65" s="13"/>
      <c r="AD65" s="13">
        <f>VLOOKUP(A:A,[4]TDSheet!$A:$D,4,0)</f>
        <v>516</v>
      </c>
      <c r="AE65" s="13">
        <f>VLOOKUP(A:A,[1]TDSheet!$A:$AF,32,0)</f>
        <v>482.2</v>
      </c>
      <c r="AF65" s="13">
        <f>VLOOKUP(A:A,[1]TDSheet!$A:$AG,33,0)</f>
        <v>583.4</v>
      </c>
      <c r="AG65" s="13">
        <f>VLOOKUP(A:A,[1]TDSheet!$A:$W,23,0)</f>
        <v>469.2</v>
      </c>
      <c r="AH65" s="13">
        <f>VLOOKUP(A:A,[3]TDSheet!$A:$D,4,0)</f>
        <v>520</v>
      </c>
      <c r="AI65" s="13">
        <f>VLOOKUP(A:A,[1]TDSheet!$A:$AI,35,0)</f>
        <v>0</v>
      </c>
      <c r="AJ65" s="13">
        <f t="shared" si="16"/>
        <v>283.2</v>
      </c>
      <c r="AK65" s="13">
        <f t="shared" si="17"/>
        <v>180</v>
      </c>
      <c r="AL65" s="13">
        <f t="shared" si="18"/>
        <v>340</v>
      </c>
      <c r="AM65" s="13"/>
      <c r="AN65" s="13"/>
      <c r="AO65" s="13"/>
    </row>
    <row r="66" spans="1:41" s="1" customFormat="1" ht="11.1" customHeight="1" outlineLevel="1" x14ac:dyDescent="0.2">
      <c r="A66" s="7" t="s">
        <v>69</v>
      </c>
      <c r="B66" s="7" t="s">
        <v>12</v>
      </c>
      <c r="C66" s="8">
        <v>1317</v>
      </c>
      <c r="D66" s="8">
        <v>2451</v>
      </c>
      <c r="E66" s="8">
        <v>2113</v>
      </c>
      <c r="F66" s="8">
        <v>1623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2124</v>
      </c>
      <c r="K66" s="13">
        <f t="shared" si="12"/>
        <v>-11</v>
      </c>
      <c r="L66" s="13">
        <f>VLOOKUP(A:A,[1]TDSheet!$A:$O,15,0)</f>
        <v>0</v>
      </c>
      <c r="M66" s="13">
        <f>VLOOKUP(A:A,[1]TDSheet!$A:$P,16,0)</f>
        <v>0</v>
      </c>
      <c r="N66" s="13">
        <f>VLOOKUP(A:A,[1]TDSheet!$A:$X,24,0)</f>
        <v>800</v>
      </c>
      <c r="O66" s="13"/>
      <c r="P66" s="13"/>
      <c r="Q66" s="13"/>
      <c r="R66" s="13"/>
      <c r="S66" s="13"/>
      <c r="T66" s="13"/>
      <c r="U66" s="13"/>
      <c r="V66" s="15">
        <v>350</v>
      </c>
      <c r="W66" s="13">
        <f t="shared" si="13"/>
        <v>422.6</v>
      </c>
      <c r="X66" s="15">
        <v>800</v>
      </c>
      <c r="Y66" s="16">
        <f t="shared" si="14"/>
        <v>8.4548035967818258</v>
      </c>
      <c r="Z66" s="13">
        <f t="shared" si="15"/>
        <v>3.8405111216280168</v>
      </c>
      <c r="AA66" s="13"/>
      <c r="AB66" s="13"/>
      <c r="AC66" s="13"/>
      <c r="AD66" s="13">
        <v>0</v>
      </c>
      <c r="AE66" s="13">
        <f>VLOOKUP(A:A,[1]TDSheet!$A:$AF,32,0)</f>
        <v>422.2</v>
      </c>
      <c r="AF66" s="13">
        <f>VLOOKUP(A:A,[1]TDSheet!$A:$AG,33,0)</f>
        <v>495.2</v>
      </c>
      <c r="AG66" s="13">
        <f>VLOOKUP(A:A,[1]TDSheet!$A:$W,23,0)</f>
        <v>426.4</v>
      </c>
      <c r="AH66" s="13">
        <f>VLOOKUP(A:A,[3]TDSheet!$A:$D,4,0)</f>
        <v>456</v>
      </c>
      <c r="AI66" s="13">
        <f>VLOOKUP(A:A,[1]TDSheet!$A:$AI,35,0)</f>
        <v>0</v>
      </c>
      <c r="AJ66" s="13">
        <f t="shared" si="16"/>
        <v>0</v>
      </c>
      <c r="AK66" s="13">
        <f t="shared" si="17"/>
        <v>140</v>
      </c>
      <c r="AL66" s="13">
        <f t="shared" si="18"/>
        <v>320</v>
      </c>
      <c r="AM66" s="13"/>
      <c r="AN66" s="13"/>
      <c r="AO66" s="13"/>
    </row>
    <row r="67" spans="1:41" s="1" customFormat="1" ht="21.95" customHeight="1" outlineLevel="1" x14ac:dyDescent="0.2">
      <c r="A67" s="7" t="s">
        <v>70</v>
      </c>
      <c r="B67" s="7" t="s">
        <v>8</v>
      </c>
      <c r="C67" s="8">
        <v>211.09200000000001</v>
      </c>
      <c r="D67" s="8">
        <v>735.54200000000003</v>
      </c>
      <c r="E67" s="8">
        <v>429.50700000000001</v>
      </c>
      <c r="F67" s="8">
        <v>367.34699999999998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429.517</v>
      </c>
      <c r="K67" s="13">
        <f t="shared" si="12"/>
        <v>-9.9999999999909051E-3</v>
      </c>
      <c r="L67" s="13">
        <f>VLOOKUP(A:A,[1]TDSheet!$A:$O,15,0)</f>
        <v>0</v>
      </c>
      <c r="M67" s="13">
        <f>VLOOKUP(A:A,[1]TDSheet!$A:$P,16,0)</f>
        <v>0</v>
      </c>
      <c r="N67" s="13">
        <f>VLOOKUP(A:A,[1]TDSheet!$A:$X,24,0)</f>
        <v>140</v>
      </c>
      <c r="O67" s="13"/>
      <c r="P67" s="13"/>
      <c r="Q67" s="13"/>
      <c r="R67" s="13"/>
      <c r="S67" s="13"/>
      <c r="T67" s="13"/>
      <c r="U67" s="13"/>
      <c r="V67" s="15">
        <v>60</v>
      </c>
      <c r="W67" s="13">
        <f t="shared" si="13"/>
        <v>85.901399999999995</v>
      </c>
      <c r="X67" s="15">
        <v>140</v>
      </c>
      <c r="Y67" s="16">
        <f t="shared" si="14"/>
        <v>8.2344059584593499</v>
      </c>
      <c r="Z67" s="13">
        <f t="shared" si="15"/>
        <v>4.2763796631952449</v>
      </c>
      <c r="AA67" s="13"/>
      <c r="AB67" s="13"/>
      <c r="AC67" s="13"/>
      <c r="AD67" s="13">
        <v>0</v>
      </c>
      <c r="AE67" s="13">
        <f>VLOOKUP(A:A,[1]TDSheet!$A:$AF,32,0)</f>
        <v>87.295199999999994</v>
      </c>
      <c r="AF67" s="13">
        <f>VLOOKUP(A:A,[1]TDSheet!$A:$AG,33,0)</f>
        <v>107.797</v>
      </c>
      <c r="AG67" s="13">
        <f>VLOOKUP(A:A,[1]TDSheet!$A:$W,23,0)</f>
        <v>88.495000000000005</v>
      </c>
      <c r="AH67" s="13">
        <f>VLOOKUP(A:A,[3]TDSheet!$A:$D,4,0)</f>
        <v>91.046000000000006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60</v>
      </c>
      <c r="AL67" s="13">
        <f t="shared" si="18"/>
        <v>140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244.655</v>
      </c>
      <c r="D68" s="8">
        <v>381.51799999999997</v>
      </c>
      <c r="E68" s="8">
        <v>333.399</v>
      </c>
      <c r="F68" s="8">
        <v>240.38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335.44799999999998</v>
      </c>
      <c r="K68" s="13">
        <f t="shared" si="12"/>
        <v>-2.0489999999999782</v>
      </c>
      <c r="L68" s="13">
        <f>VLOOKUP(A:A,[1]TDSheet!$A:$O,15,0)</f>
        <v>0</v>
      </c>
      <c r="M68" s="13">
        <f>VLOOKUP(A:A,[1]TDSheet!$A:$P,16,0)</f>
        <v>0</v>
      </c>
      <c r="N68" s="13">
        <f>VLOOKUP(A:A,[1]TDSheet!$A:$X,24,0)</f>
        <v>160</v>
      </c>
      <c r="O68" s="13"/>
      <c r="P68" s="13"/>
      <c r="Q68" s="13"/>
      <c r="R68" s="13"/>
      <c r="S68" s="13"/>
      <c r="T68" s="13"/>
      <c r="U68" s="13"/>
      <c r="V68" s="15">
        <v>40</v>
      </c>
      <c r="W68" s="13">
        <f t="shared" si="13"/>
        <v>66.6798</v>
      </c>
      <c r="X68" s="15">
        <v>110</v>
      </c>
      <c r="Y68" s="16">
        <f t="shared" si="14"/>
        <v>8.2540739474323566</v>
      </c>
      <c r="Z68" s="13">
        <f t="shared" si="15"/>
        <v>3.6049898170060497</v>
      </c>
      <c r="AA68" s="13"/>
      <c r="AB68" s="13"/>
      <c r="AC68" s="13"/>
      <c r="AD68" s="13">
        <v>0</v>
      </c>
      <c r="AE68" s="13">
        <f>VLOOKUP(A:A,[1]TDSheet!$A:$AF,32,0)</f>
        <v>64.341999999999999</v>
      </c>
      <c r="AF68" s="13">
        <f>VLOOKUP(A:A,[1]TDSheet!$A:$AG,33,0)</f>
        <v>78.424199999999999</v>
      </c>
      <c r="AG68" s="13">
        <f>VLOOKUP(A:A,[1]TDSheet!$A:$W,23,0)</f>
        <v>65.418199999999999</v>
      </c>
      <c r="AH68" s="13">
        <f>VLOOKUP(A:A,[3]TDSheet!$A:$D,4,0)</f>
        <v>72.397000000000006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40</v>
      </c>
      <c r="AL68" s="13">
        <f t="shared" si="18"/>
        <v>110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612.87400000000002</v>
      </c>
      <c r="D69" s="8">
        <v>729.29700000000003</v>
      </c>
      <c r="E69" s="8">
        <v>788.39200000000005</v>
      </c>
      <c r="F69" s="8">
        <v>416.40800000000002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788.12199999999996</v>
      </c>
      <c r="K69" s="13">
        <f t="shared" si="12"/>
        <v>0.2700000000000955</v>
      </c>
      <c r="L69" s="13">
        <f>VLOOKUP(A:A,[1]TDSheet!$A:$O,15,0)</f>
        <v>0</v>
      </c>
      <c r="M69" s="13">
        <f>VLOOKUP(A:A,[1]TDSheet!$A:$P,16,0)</f>
        <v>150</v>
      </c>
      <c r="N69" s="13">
        <f>VLOOKUP(A:A,[1]TDSheet!$A:$X,24,0)</f>
        <v>380</v>
      </c>
      <c r="O69" s="13"/>
      <c r="P69" s="13"/>
      <c r="Q69" s="13"/>
      <c r="R69" s="13"/>
      <c r="S69" s="13"/>
      <c r="T69" s="13"/>
      <c r="U69" s="13"/>
      <c r="V69" s="15">
        <v>80</v>
      </c>
      <c r="W69" s="13">
        <f t="shared" si="13"/>
        <v>157.67840000000001</v>
      </c>
      <c r="X69" s="15">
        <v>260</v>
      </c>
      <c r="Y69" s="16">
        <f t="shared" si="14"/>
        <v>8.1584288019157967</v>
      </c>
      <c r="Z69" s="13">
        <f t="shared" si="15"/>
        <v>2.6408690093253102</v>
      </c>
      <c r="AA69" s="13"/>
      <c r="AB69" s="13"/>
      <c r="AC69" s="13"/>
      <c r="AD69" s="13">
        <v>0</v>
      </c>
      <c r="AE69" s="13">
        <f>VLOOKUP(A:A,[1]TDSheet!$A:$AF,32,0)</f>
        <v>132.92699999999999</v>
      </c>
      <c r="AF69" s="13">
        <f>VLOOKUP(A:A,[1]TDSheet!$A:$AG,33,0)</f>
        <v>155.55199999999999</v>
      </c>
      <c r="AG69" s="13">
        <f>VLOOKUP(A:A,[1]TDSheet!$A:$W,23,0)</f>
        <v>153.71679999999998</v>
      </c>
      <c r="AH69" s="13">
        <f>VLOOKUP(A:A,[3]TDSheet!$A:$D,4,0)</f>
        <v>118.706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80</v>
      </c>
      <c r="AL69" s="13">
        <f t="shared" si="18"/>
        <v>260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275.22899999999998</v>
      </c>
      <c r="D70" s="8">
        <v>696.41300000000001</v>
      </c>
      <c r="E70" s="8">
        <v>437.48700000000002</v>
      </c>
      <c r="F70" s="8">
        <v>443.49799999999999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446.036</v>
      </c>
      <c r="K70" s="13">
        <f t="shared" si="12"/>
        <v>-8.5489999999999782</v>
      </c>
      <c r="L70" s="13">
        <f>VLOOKUP(A:A,[1]TDSheet!$A:$O,15,0)</f>
        <v>0</v>
      </c>
      <c r="M70" s="13">
        <f>VLOOKUP(A:A,[1]TDSheet!$A:$P,16,0)</f>
        <v>0</v>
      </c>
      <c r="N70" s="13">
        <f>VLOOKUP(A:A,[1]TDSheet!$A:$X,24,0)</f>
        <v>140</v>
      </c>
      <c r="O70" s="13"/>
      <c r="P70" s="13"/>
      <c r="Q70" s="13"/>
      <c r="R70" s="13"/>
      <c r="S70" s="13"/>
      <c r="T70" s="13"/>
      <c r="U70" s="13"/>
      <c r="V70" s="15"/>
      <c r="W70" s="13">
        <f t="shared" si="13"/>
        <v>87.497399999999999</v>
      </c>
      <c r="X70" s="15">
        <v>130</v>
      </c>
      <c r="Y70" s="16">
        <f t="shared" si="14"/>
        <v>8.1545051624391132</v>
      </c>
      <c r="Z70" s="13">
        <f t="shared" si="15"/>
        <v>5.0686991842043305</v>
      </c>
      <c r="AA70" s="13"/>
      <c r="AB70" s="13"/>
      <c r="AC70" s="13"/>
      <c r="AD70" s="13">
        <v>0</v>
      </c>
      <c r="AE70" s="13">
        <f>VLOOKUP(A:A,[1]TDSheet!$A:$AF,32,0)</f>
        <v>88.897000000000006</v>
      </c>
      <c r="AF70" s="13">
        <f>VLOOKUP(A:A,[1]TDSheet!$A:$AG,33,0)</f>
        <v>106.05760000000001</v>
      </c>
      <c r="AG70" s="13">
        <f>VLOOKUP(A:A,[1]TDSheet!$A:$W,23,0)</f>
        <v>87.762599999999992</v>
      </c>
      <c r="AH70" s="13">
        <f>VLOOKUP(A:A,[3]TDSheet!$A:$D,4,0)</f>
        <v>87.552999999999997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0</v>
      </c>
      <c r="AL70" s="13">
        <f t="shared" si="18"/>
        <v>130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78</v>
      </c>
      <c r="D71" s="8">
        <v>357</v>
      </c>
      <c r="E71" s="8">
        <v>70</v>
      </c>
      <c r="F71" s="8">
        <v>53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157</v>
      </c>
      <c r="K71" s="13">
        <f t="shared" si="12"/>
        <v>-87</v>
      </c>
      <c r="L71" s="13">
        <f>VLOOKUP(A:A,[1]TDSheet!$A:$O,15,0)</f>
        <v>0</v>
      </c>
      <c r="M71" s="13">
        <f>VLOOKUP(A:A,[1]TDSheet!$A:$P,16,0)</f>
        <v>30</v>
      </c>
      <c r="N71" s="13">
        <f>VLOOKUP(A:A,[1]TDSheet!$A:$X,24,0)</f>
        <v>50</v>
      </c>
      <c r="O71" s="13"/>
      <c r="P71" s="13"/>
      <c r="Q71" s="13"/>
      <c r="R71" s="13"/>
      <c r="S71" s="13"/>
      <c r="T71" s="13"/>
      <c r="U71" s="13"/>
      <c r="V71" s="15">
        <v>20</v>
      </c>
      <c r="W71" s="13">
        <f t="shared" si="13"/>
        <v>14</v>
      </c>
      <c r="X71" s="15">
        <v>20</v>
      </c>
      <c r="Y71" s="16">
        <f t="shared" si="14"/>
        <v>12.357142857142858</v>
      </c>
      <c r="Z71" s="13">
        <f t="shared" si="15"/>
        <v>3.7857142857142856</v>
      </c>
      <c r="AA71" s="13"/>
      <c r="AB71" s="13"/>
      <c r="AC71" s="13"/>
      <c r="AD71" s="13">
        <v>0</v>
      </c>
      <c r="AE71" s="13">
        <f>VLOOKUP(A:A,[1]TDSheet!$A:$AF,32,0)</f>
        <v>19.8</v>
      </c>
      <c r="AF71" s="13">
        <f>VLOOKUP(A:A,[1]TDSheet!$A:$AG,33,0)</f>
        <v>10.8</v>
      </c>
      <c r="AG71" s="13">
        <f>VLOOKUP(A:A,[1]TDSheet!$A:$W,23,0)</f>
        <v>9.6</v>
      </c>
      <c r="AH71" s="13">
        <f>VLOOKUP(A:A,[3]TDSheet!$A:$D,4,0)</f>
        <v>31</v>
      </c>
      <c r="AI71" s="13" t="str">
        <f>VLOOKUP(A:A,[1]TDSheet!$A:$AI,35,0)</f>
        <v>склад</v>
      </c>
      <c r="AJ71" s="13">
        <f t="shared" si="16"/>
        <v>0</v>
      </c>
      <c r="AK71" s="13">
        <f t="shared" si="17"/>
        <v>12</v>
      </c>
      <c r="AL71" s="13">
        <f t="shared" si="18"/>
        <v>12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133</v>
      </c>
      <c r="D72" s="8">
        <v>503</v>
      </c>
      <c r="E72" s="8">
        <v>321</v>
      </c>
      <c r="F72" s="8">
        <v>296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368</v>
      </c>
      <c r="K72" s="13">
        <f t="shared" ref="K72:K125" si="19">E72-J72</f>
        <v>-47</v>
      </c>
      <c r="L72" s="13">
        <f>VLOOKUP(A:A,[1]TDSheet!$A:$O,15,0)</f>
        <v>0</v>
      </c>
      <c r="M72" s="13">
        <f>VLOOKUP(A:A,[1]TDSheet!$A:$P,16,0)</f>
        <v>60</v>
      </c>
      <c r="N72" s="13">
        <f>VLOOKUP(A:A,[1]TDSheet!$A:$X,24,0)</f>
        <v>120</v>
      </c>
      <c r="O72" s="13"/>
      <c r="P72" s="13"/>
      <c r="Q72" s="13"/>
      <c r="R72" s="13"/>
      <c r="S72" s="13"/>
      <c r="T72" s="13"/>
      <c r="U72" s="13"/>
      <c r="V72" s="15">
        <v>50</v>
      </c>
      <c r="W72" s="13">
        <f t="shared" ref="W72:W125" si="20">(E72-AD72)/5</f>
        <v>64.2</v>
      </c>
      <c r="X72" s="15">
        <v>70</v>
      </c>
      <c r="Y72" s="16">
        <f t="shared" ref="Y72:Y125" si="21">(F72+L72+M72+N72+V72+X72)/W72</f>
        <v>9.2834890965732075</v>
      </c>
      <c r="Z72" s="13">
        <f t="shared" ref="Z72:Z125" si="22">F72/W72</f>
        <v>4.6105919003115261</v>
      </c>
      <c r="AA72" s="13"/>
      <c r="AB72" s="13"/>
      <c r="AC72" s="13"/>
      <c r="AD72" s="13">
        <v>0</v>
      </c>
      <c r="AE72" s="13">
        <f>VLOOKUP(A:A,[1]TDSheet!$A:$AF,32,0)</f>
        <v>53.4</v>
      </c>
      <c r="AF72" s="13">
        <f>VLOOKUP(A:A,[1]TDSheet!$A:$AG,33,0)</f>
        <v>64.2</v>
      </c>
      <c r="AG72" s="13">
        <f>VLOOKUP(A:A,[1]TDSheet!$A:$W,23,0)</f>
        <v>55.2</v>
      </c>
      <c r="AH72" s="13">
        <f>VLOOKUP(A:A,[3]TDSheet!$A:$D,4,0)</f>
        <v>74</v>
      </c>
      <c r="AI72" s="13" t="str">
        <f>VLOOKUP(A:A,[1]TDSheet!$A:$AI,35,0)</f>
        <v>нояаб</v>
      </c>
      <c r="AJ72" s="13">
        <f t="shared" ref="AJ72:AJ125" si="23">T72*H72</f>
        <v>0</v>
      </c>
      <c r="AK72" s="13">
        <f t="shared" ref="AK72:AK125" si="24">V72*H72</f>
        <v>30</v>
      </c>
      <c r="AL72" s="13">
        <f t="shared" ref="AL72:AL125" si="25">X72*H72</f>
        <v>42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12</v>
      </c>
      <c r="C73" s="8">
        <v>124</v>
      </c>
      <c r="D73" s="8">
        <v>2066</v>
      </c>
      <c r="E73" s="8">
        <v>779</v>
      </c>
      <c r="F73" s="8">
        <v>369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892</v>
      </c>
      <c r="K73" s="13">
        <f t="shared" si="19"/>
        <v>-113</v>
      </c>
      <c r="L73" s="13">
        <f>VLOOKUP(A:A,[1]TDSheet!$A:$O,15,0)</f>
        <v>0</v>
      </c>
      <c r="M73" s="13">
        <f>VLOOKUP(A:A,[1]TDSheet!$A:$P,16,0)</f>
        <v>120</v>
      </c>
      <c r="N73" s="13">
        <f>VLOOKUP(A:A,[1]TDSheet!$A:$X,24,0)</f>
        <v>250</v>
      </c>
      <c r="O73" s="13"/>
      <c r="P73" s="13"/>
      <c r="Q73" s="13"/>
      <c r="R73" s="13"/>
      <c r="S73" s="13"/>
      <c r="T73" s="13"/>
      <c r="U73" s="13"/>
      <c r="V73" s="15">
        <v>300</v>
      </c>
      <c r="W73" s="13">
        <f t="shared" si="20"/>
        <v>155.80000000000001</v>
      </c>
      <c r="X73" s="15">
        <v>300</v>
      </c>
      <c r="Y73" s="16">
        <f t="shared" si="21"/>
        <v>8.5943517329910133</v>
      </c>
      <c r="Z73" s="13">
        <f t="shared" si="22"/>
        <v>2.3684210526315788</v>
      </c>
      <c r="AA73" s="13"/>
      <c r="AB73" s="13"/>
      <c r="AC73" s="13"/>
      <c r="AD73" s="13">
        <v>0</v>
      </c>
      <c r="AE73" s="13">
        <f>VLOOKUP(A:A,[1]TDSheet!$A:$AF,32,0)</f>
        <v>78</v>
      </c>
      <c r="AF73" s="13">
        <f>VLOOKUP(A:A,[1]TDSheet!$A:$AG,33,0)</f>
        <v>120.6</v>
      </c>
      <c r="AG73" s="13">
        <f>VLOOKUP(A:A,[1]TDSheet!$A:$W,23,0)</f>
        <v>123.6</v>
      </c>
      <c r="AH73" s="13">
        <f>VLOOKUP(A:A,[3]TDSheet!$A:$D,4,0)</f>
        <v>181</v>
      </c>
      <c r="AI73" s="13" t="str">
        <f>VLOOKUP(A:A,[1]TDSheet!$A:$AI,35,0)</f>
        <v>продноя</v>
      </c>
      <c r="AJ73" s="13">
        <f t="shared" si="23"/>
        <v>0</v>
      </c>
      <c r="AK73" s="13">
        <f t="shared" si="24"/>
        <v>180</v>
      </c>
      <c r="AL73" s="13">
        <f t="shared" si="25"/>
        <v>180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8</v>
      </c>
      <c r="C74" s="8">
        <v>123.167</v>
      </c>
      <c r="D74" s="8">
        <v>142.327</v>
      </c>
      <c r="E74" s="8">
        <v>164.73500000000001</v>
      </c>
      <c r="F74" s="8">
        <v>83.236999999999995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174.04499999999999</v>
      </c>
      <c r="K74" s="13">
        <f t="shared" si="19"/>
        <v>-9.3099999999999739</v>
      </c>
      <c r="L74" s="13">
        <f>VLOOKUP(A:A,[1]TDSheet!$A:$O,15,0)</f>
        <v>0</v>
      </c>
      <c r="M74" s="13">
        <f>VLOOKUP(A:A,[1]TDSheet!$A:$P,16,0)</f>
        <v>20</v>
      </c>
      <c r="N74" s="13">
        <f>VLOOKUP(A:A,[1]TDSheet!$A:$X,24,0)</f>
        <v>60</v>
      </c>
      <c r="O74" s="13"/>
      <c r="P74" s="13"/>
      <c r="Q74" s="13"/>
      <c r="R74" s="13"/>
      <c r="S74" s="13"/>
      <c r="T74" s="13"/>
      <c r="U74" s="13"/>
      <c r="V74" s="15">
        <v>30</v>
      </c>
      <c r="W74" s="13">
        <f t="shared" si="20"/>
        <v>32.947000000000003</v>
      </c>
      <c r="X74" s="15">
        <v>60</v>
      </c>
      <c r="Y74" s="16">
        <f t="shared" si="21"/>
        <v>7.6861929765987789</v>
      </c>
      <c r="Z74" s="13">
        <f t="shared" si="22"/>
        <v>2.5263908701854492</v>
      </c>
      <c r="AA74" s="13"/>
      <c r="AB74" s="13"/>
      <c r="AC74" s="13"/>
      <c r="AD74" s="13">
        <v>0</v>
      </c>
      <c r="AE74" s="13">
        <f>VLOOKUP(A:A,[1]TDSheet!$A:$AF,32,0)</f>
        <v>28.949599999999997</v>
      </c>
      <c r="AF74" s="13">
        <f>VLOOKUP(A:A,[1]TDSheet!$A:$AG,33,0)</f>
        <v>29.619600000000002</v>
      </c>
      <c r="AG74" s="13">
        <f>VLOOKUP(A:A,[1]TDSheet!$A:$W,23,0)</f>
        <v>26.933999999999997</v>
      </c>
      <c r="AH74" s="13">
        <f>VLOOKUP(A:A,[3]TDSheet!$A:$D,4,0)</f>
        <v>18.829999999999998</v>
      </c>
      <c r="AI74" s="13">
        <f>VLOOKUP(A:A,[1]TDSheet!$A:$AI,35,0)</f>
        <v>0</v>
      </c>
      <c r="AJ74" s="13">
        <f t="shared" si="23"/>
        <v>0</v>
      </c>
      <c r="AK74" s="13">
        <f t="shared" si="24"/>
        <v>30</v>
      </c>
      <c r="AL74" s="13">
        <f t="shared" si="25"/>
        <v>60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251</v>
      </c>
      <c r="D75" s="8">
        <v>776</v>
      </c>
      <c r="E75" s="8">
        <v>524</v>
      </c>
      <c r="F75" s="8">
        <v>493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556</v>
      </c>
      <c r="K75" s="13">
        <f t="shared" si="19"/>
        <v>-32</v>
      </c>
      <c r="L75" s="13">
        <f>VLOOKUP(A:A,[1]TDSheet!$A:$O,15,0)</f>
        <v>0</v>
      </c>
      <c r="M75" s="13">
        <f>VLOOKUP(A:A,[1]TDSheet!$A:$P,16,0)</f>
        <v>0</v>
      </c>
      <c r="N75" s="13">
        <f>VLOOKUP(A:A,[1]TDSheet!$A:$X,24,0)</f>
        <v>80</v>
      </c>
      <c r="O75" s="13"/>
      <c r="P75" s="13"/>
      <c r="Q75" s="13"/>
      <c r="R75" s="13"/>
      <c r="S75" s="13"/>
      <c r="T75" s="13"/>
      <c r="U75" s="13"/>
      <c r="V75" s="15">
        <v>120</v>
      </c>
      <c r="W75" s="13">
        <f t="shared" si="20"/>
        <v>104.8</v>
      </c>
      <c r="X75" s="15">
        <v>170</v>
      </c>
      <c r="Y75" s="16">
        <f t="shared" si="21"/>
        <v>8.234732824427482</v>
      </c>
      <c r="Z75" s="13">
        <f t="shared" si="22"/>
        <v>4.7041984732824424</v>
      </c>
      <c r="AA75" s="13"/>
      <c r="AB75" s="13"/>
      <c r="AC75" s="13"/>
      <c r="AD75" s="13">
        <v>0</v>
      </c>
      <c r="AE75" s="13">
        <f>VLOOKUP(A:A,[1]TDSheet!$A:$AF,32,0)</f>
        <v>102</v>
      </c>
      <c r="AF75" s="13">
        <f>VLOOKUP(A:A,[1]TDSheet!$A:$AG,33,0)</f>
        <v>120.8</v>
      </c>
      <c r="AG75" s="13">
        <f>VLOOKUP(A:A,[1]TDSheet!$A:$W,23,0)</f>
        <v>101.4</v>
      </c>
      <c r="AH75" s="13">
        <f>VLOOKUP(A:A,[3]TDSheet!$A:$D,4,0)</f>
        <v>105</v>
      </c>
      <c r="AI75" s="13">
        <f>VLOOKUP(A:A,[1]TDSheet!$A:$AI,35,0)</f>
        <v>0</v>
      </c>
      <c r="AJ75" s="13">
        <f t="shared" si="23"/>
        <v>0</v>
      </c>
      <c r="AK75" s="13">
        <f t="shared" si="24"/>
        <v>72</v>
      </c>
      <c r="AL75" s="13">
        <f t="shared" si="25"/>
        <v>102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462</v>
      </c>
      <c r="D76" s="8">
        <v>779</v>
      </c>
      <c r="E76" s="8">
        <v>761</v>
      </c>
      <c r="F76" s="8">
        <v>457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785</v>
      </c>
      <c r="K76" s="13">
        <f t="shared" si="19"/>
        <v>-24</v>
      </c>
      <c r="L76" s="13">
        <f>VLOOKUP(A:A,[1]TDSheet!$A:$O,15,0)</f>
        <v>0</v>
      </c>
      <c r="M76" s="13">
        <f>VLOOKUP(A:A,[1]TDSheet!$A:$P,16,0)</f>
        <v>0</v>
      </c>
      <c r="N76" s="13">
        <f>VLOOKUP(A:A,[1]TDSheet!$A:$X,24,0)</f>
        <v>400</v>
      </c>
      <c r="O76" s="13"/>
      <c r="P76" s="13"/>
      <c r="Q76" s="13"/>
      <c r="R76" s="13"/>
      <c r="S76" s="13"/>
      <c r="T76" s="13"/>
      <c r="U76" s="13"/>
      <c r="V76" s="15">
        <v>150</v>
      </c>
      <c r="W76" s="13">
        <f t="shared" si="20"/>
        <v>152.19999999999999</v>
      </c>
      <c r="X76" s="15">
        <v>240</v>
      </c>
      <c r="Y76" s="16">
        <f t="shared" si="21"/>
        <v>8.1931668856767423</v>
      </c>
      <c r="Z76" s="13">
        <f t="shared" si="22"/>
        <v>3.0026281208935615</v>
      </c>
      <c r="AA76" s="13"/>
      <c r="AB76" s="13"/>
      <c r="AC76" s="13"/>
      <c r="AD76" s="13">
        <v>0</v>
      </c>
      <c r="AE76" s="13">
        <f>VLOOKUP(A:A,[1]TDSheet!$A:$AF,32,0)</f>
        <v>141</v>
      </c>
      <c r="AF76" s="13">
        <f>VLOOKUP(A:A,[1]TDSheet!$A:$AG,33,0)</f>
        <v>153.80000000000001</v>
      </c>
      <c r="AG76" s="13">
        <f>VLOOKUP(A:A,[1]TDSheet!$A:$W,23,0)</f>
        <v>150.4</v>
      </c>
      <c r="AH76" s="13">
        <f>VLOOKUP(A:A,[3]TDSheet!$A:$D,4,0)</f>
        <v>160</v>
      </c>
      <c r="AI76" s="13">
        <f>VLOOKUP(A:A,[1]TDSheet!$A:$AI,35,0)</f>
        <v>0</v>
      </c>
      <c r="AJ76" s="13">
        <f t="shared" si="23"/>
        <v>0</v>
      </c>
      <c r="AK76" s="13">
        <f t="shared" si="24"/>
        <v>90</v>
      </c>
      <c r="AL76" s="13">
        <f t="shared" si="25"/>
        <v>144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321</v>
      </c>
      <c r="D77" s="8">
        <v>466</v>
      </c>
      <c r="E77" s="8">
        <v>484</v>
      </c>
      <c r="F77" s="8">
        <v>286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542</v>
      </c>
      <c r="K77" s="13">
        <f t="shared" si="19"/>
        <v>-58</v>
      </c>
      <c r="L77" s="13">
        <f>VLOOKUP(A:A,[1]TDSheet!$A:$O,15,0)</f>
        <v>0</v>
      </c>
      <c r="M77" s="13">
        <f>VLOOKUP(A:A,[1]TDSheet!$A:$P,16,0)</f>
        <v>0</v>
      </c>
      <c r="N77" s="13">
        <f>VLOOKUP(A:A,[1]TDSheet!$A:$X,24,0)</f>
        <v>250</v>
      </c>
      <c r="O77" s="13"/>
      <c r="P77" s="13"/>
      <c r="Q77" s="13"/>
      <c r="R77" s="13"/>
      <c r="S77" s="13"/>
      <c r="T77" s="13"/>
      <c r="U77" s="13"/>
      <c r="V77" s="15">
        <v>120</v>
      </c>
      <c r="W77" s="13">
        <f t="shared" si="20"/>
        <v>96.8</v>
      </c>
      <c r="X77" s="15">
        <v>140</v>
      </c>
      <c r="Y77" s="16">
        <f t="shared" si="21"/>
        <v>8.223140495867769</v>
      </c>
      <c r="Z77" s="13">
        <f t="shared" si="22"/>
        <v>2.9545454545454546</v>
      </c>
      <c r="AA77" s="13"/>
      <c r="AB77" s="13"/>
      <c r="AC77" s="13"/>
      <c r="AD77" s="13">
        <v>0</v>
      </c>
      <c r="AE77" s="13">
        <f>VLOOKUP(A:A,[1]TDSheet!$A:$AF,32,0)</f>
        <v>74</v>
      </c>
      <c r="AF77" s="13">
        <f>VLOOKUP(A:A,[1]TDSheet!$A:$AG,33,0)</f>
        <v>117.8</v>
      </c>
      <c r="AG77" s="13">
        <f>VLOOKUP(A:A,[1]TDSheet!$A:$W,23,0)</f>
        <v>105.2</v>
      </c>
      <c r="AH77" s="13">
        <f>VLOOKUP(A:A,[3]TDSheet!$A:$D,4,0)</f>
        <v>126</v>
      </c>
      <c r="AI77" s="13">
        <f>VLOOKUP(A:A,[1]TDSheet!$A:$AI,35,0)</f>
        <v>0</v>
      </c>
      <c r="AJ77" s="13">
        <f t="shared" si="23"/>
        <v>0</v>
      </c>
      <c r="AK77" s="13">
        <f t="shared" si="24"/>
        <v>48</v>
      </c>
      <c r="AL77" s="13">
        <f t="shared" si="25"/>
        <v>56</v>
      </c>
      <c r="AM77" s="13"/>
      <c r="AN77" s="13"/>
      <c r="AO77" s="13"/>
    </row>
    <row r="78" spans="1:41" s="1" customFormat="1" ht="11.1" customHeight="1" outlineLevel="1" x14ac:dyDescent="0.2">
      <c r="A78" s="7" t="s">
        <v>81</v>
      </c>
      <c r="B78" s="7" t="s">
        <v>12</v>
      </c>
      <c r="C78" s="8">
        <v>335</v>
      </c>
      <c r="D78" s="8">
        <v>738</v>
      </c>
      <c r="E78" s="8">
        <v>573</v>
      </c>
      <c r="F78" s="8">
        <v>491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591</v>
      </c>
      <c r="K78" s="13">
        <f t="shared" si="19"/>
        <v>-18</v>
      </c>
      <c r="L78" s="13">
        <f>VLOOKUP(A:A,[1]TDSheet!$A:$O,15,0)</f>
        <v>0</v>
      </c>
      <c r="M78" s="13">
        <f>VLOOKUP(A:A,[1]TDSheet!$A:$P,16,0)</f>
        <v>0</v>
      </c>
      <c r="N78" s="13">
        <f>VLOOKUP(A:A,[1]TDSheet!$A:$X,24,0)</f>
        <v>180</v>
      </c>
      <c r="O78" s="13"/>
      <c r="P78" s="13"/>
      <c r="Q78" s="13"/>
      <c r="R78" s="13"/>
      <c r="S78" s="13"/>
      <c r="T78" s="13"/>
      <c r="U78" s="13"/>
      <c r="V78" s="15">
        <v>100</v>
      </c>
      <c r="W78" s="13">
        <f t="shared" si="20"/>
        <v>114.6</v>
      </c>
      <c r="X78" s="15">
        <v>170</v>
      </c>
      <c r="Y78" s="16">
        <f t="shared" si="21"/>
        <v>8.2111692844677133</v>
      </c>
      <c r="Z78" s="13">
        <f t="shared" si="22"/>
        <v>4.2844677137870857</v>
      </c>
      <c r="AA78" s="13"/>
      <c r="AB78" s="13"/>
      <c r="AC78" s="13"/>
      <c r="AD78" s="13">
        <v>0</v>
      </c>
      <c r="AE78" s="13">
        <f>VLOOKUP(A:A,[1]TDSheet!$A:$AF,32,0)</f>
        <v>136.4</v>
      </c>
      <c r="AF78" s="13">
        <f>VLOOKUP(A:A,[1]TDSheet!$A:$AG,33,0)</f>
        <v>145</v>
      </c>
      <c r="AG78" s="13">
        <f>VLOOKUP(A:A,[1]TDSheet!$A:$W,23,0)</f>
        <v>109</v>
      </c>
      <c r="AH78" s="13">
        <f>VLOOKUP(A:A,[3]TDSheet!$A:$D,4,0)</f>
        <v>140</v>
      </c>
      <c r="AI78" s="13">
        <f>VLOOKUP(A:A,[1]TDSheet!$A:$AI,35,0)</f>
        <v>0</v>
      </c>
      <c r="AJ78" s="13">
        <f t="shared" si="23"/>
        <v>0</v>
      </c>
      <c r="AK78" s="13">
        <f t="shared" si="24"/>
        <v>33</v>
      </c>
      <c r="AL78" s="13">
        <f t="shared" si="25"/>
        <v>56.1</v>
      </c>
      <c r="AM78" s="13"/>
      <c r="AN78" s="13"/>
      <c r="AO78" s="13"/>
    </row>
    <row r="79" spans="1:41" s="1" customFormat="1" ht="21.95" customHeight="1" outlineLevel="1" x14ac:dyDescent="0.2">
      <c r="A79" s="7" t="s">
        <v>82</v>
      </c>
      <c r="B79" s="7" t="s">
        <v>12</v>
      </c>
      <c r="C79" s="8">
        <v>364</v>
      </c>
      <c r="D79" s="8">
        <v>436</v>
      </c>
      <c r="E79" s="8">
        <v>420</v>
      </c>
      <c r="F79" s="8">
        <v>363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442</v>
      </c>
      <c r="K79" s="13">
        <f t="shared" si="19"/>
        <v>-22</v>
      </c>
      <c r="L79" s="13">
        <f>VLOOKUP(A:A,[1]TDSheet!$A:$O,15,0)</f>
        <v>0</v>
      </c>
      <c r="M79" s="13">
        <f>VLOOKUP(A:A,[1]TDSheet!$A:$P,16,0)</f>
        <v>0</v>
      </c>
      <c r="N79" s="13">
        <f>VLOOKUP(A:A,[1]TDSheet!$A:$X,24,0)</f>
        <v>120</v>
      </c>
      <c r="O79" s="13"/>
      <c r="P79" s="13"/>
      <c r="Q79" s="13"/>
      <c r="R79" s="13"/>
      <c r="S79" s="13"/>
      <c r="T79" s="13"/>
      <c r="U79" s="13"/>
      <c r="V79" s="15">
        <v>90</v>
      </c>
      <c r="W79" s="13">
        <f t="shared" si="20"/>
        <v>84</v>
      </c>
      <c r="X79" s="15">
        <v>120</v>
      </c>
      <c r="Y79" s="16">
        <f t="shared" si="21"/>
        <v>8.25</v>
      </c>
      <c r="Z79" s="13">
        <f t="shared" si="22"/>
        <v>4.3214285714285712</v>
      </c>
      <c r="AA79" s="13"/>
      <c r="AB79" s="13"/>
      <c r="AC79" s="13"/>
      <c r="AD79" s="13">
        <v>0</v>
      </c>
      <c r="AE79" s="13">
        <f>VLOOKUP(A:A,[1]TDSheet!$A:$AF,32,0)</f>
        <v>103</v>
      </c>
      <c r="AF79" s="13">
        <f>VLOOKUP(A:A,[1]TDSheet!$A:$AG,33,0)</f>
        <v>110.8</v>
      </c>
      <c r="AG79" s="13">
        <f>VLOOKUP(A:A,[1]TDSheet!$A:$W,23,0)</f>
        <v>78.599999999999994</v>
      </c>
      <c r="AH79" s="13">
        <f>VLOOKUP(A:A,[3]TDSheet!$A:$D,4,0)</f>
        <v>108</v>
      </c>
      <c r="AI79" s="13">
        <f>VLOOKUP(A:A,[1]TDSheet!$A:$AI,35,0)</f>
        <v>0</v>
      </c>
      <c r="AJ79" s="13">
        <f t="shared" si="23"/>
        <v>0</v>
      </c>
      <c r="AK79" s="13">
        <f t="shared" si="24"/>
        <v>31.499999999999996</v>
      </c>
      <c r="AL79" s="13">
        <f t="shared" si="25"/>
        <v>42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284</v>
      </c>
      <c r="D80" s="8">
        <v>302</v>
      </c>
      <c r="E80" s="8">
        <v>226</v>
      </c>
      <c r="F80" s="8">
        <v>350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244</v>
      </c>
      <c r="K80" s="13">
        <f t="shared" si="19"/>
        <v>-18</v>
      </c>
      <c r="L80" s="13">
        <f>VLOOKUP(A:A,[1]TDSheet!$A:$O,15,0)</f>
        <v>0</v>
      </c>
      <c r="M80" s="13">
        <f>VLOOKUP(A:A,[1]TDSheet!$A:$P,16,0)</f>
        <v>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3"/>
      <c r="V80" s="15"/>
      <c r="W80" s="13">
        <f t="shared" si="20"/>
        <v>45.2</v>
      </c>
      <c r="X80" s="15">
        <v>30</v>
      </c>
      <c r="Y80" s="16">
        <f t="shared" si="21"/>
        <v>8.4070796460176993</v>
      </c>
      <c r="Z80" s="13">
        <f t="shared" si="22"/>
        <v>7.7433628318584065</v>
      </c>
      <c r="AA80" s="13"/>
      <c r="AB80" s="13"/>
      <c r="AC80" s="13"/>
      <c r="AD80" s="13">
        <v>0</v>
      </c>
      <c r="AE80" s="13">
        <f>VLOOKUP(A:A,[1]TDSheet!$A:$AF,32,0)</f>
        <v>60</v>
      </c>
      <c r="AF80" s="13">
        <f>VLOOKUP(A:A,[1]TDSheet!$A:$AG,33,0)</f>
        <v>77.599999999999994</v>
      </c>
      <c r="AG80" s="13">
        <f>VLOOKUP(A:A,[1]TDSheet!$A:$W,23,0)</f>
        <v>36.200000000000003</v>
      </c>
      <c r="AH80" s="13">
        <f>VLOOKUP(A:A,[3]TDSheet!$A:$D,4,0)</f>
        <v>28</v>
      </c>
      <c r="AI80" s="13" t="str">
        <f>VLOOKUP(A:A,[1]TDSheet!$A:$AI,35,0)</f>
        <v>оконч</v>
      </c>
      <c r="AJ80" s="13">
        <f t="shared" si="23"/>
        <v>0</v>
      </c>
      <c r="AK80" s="13">
        <f t="shared" si="24"/>
        <v>0</v>
      </c>
      <c r="AL80" s="13">
        <f t="shared" si="25"/>
        <v>9.9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1372</v>
      </c>
      <c r="D81" s="8">
        <v>8658</v>
      </c>
      <c r="E81" s="8">
        <v>6954</v>
      </c>
      <c r="F81" s="8">
        <v>2949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7013</v>
      </c>
      <c r="K81" s="13">
        <f t="shared" si="19"/>
        <v>-59</v>
      </c>
      <c r="L81" s="13">
        <f>VLOOKUP(A:A,[1]TDSheet!$A:$O,15,0)</f>
        <v>0</v>
      </c>
      <c r="M81" s="13">
        <f>VLOOKUP(A:A,[1]TDSheet!$A:$P,16,0)</f>
        <v>0</v>
      </c>
      <c r="N81" s="13">
        <f>VLOOKUP(A:A,[1]TDSheet!$A:$X,24,0)</f>
        <v>1800</v>
      </c>
      <c r="O81" s="13"/>
      <c r="P81" s="13"/>
      <c r="Q81" s="13"/>
      <c r="R81" s="13"/>
      <c r="S81" s="13"/>
      <c r="T81" s="13">
        <v>2400</v>
      </c>
      <c r="U81" s="13"/>
      <c r="V81" s="15">
        <v>1000</v>
      </c>
      <c r="W81" s="13">
        <f t="shared" si="20"/>
        <v>790.8</v>
      </c>
      <c r="X81" s="15">
        <v>700</v>
      </c>
      <c r="Y81" s="16">
        <f t="shared" si="21"/>
        <v>8.1550328780981296</v>
      </c>
      <c r="Z81" s="13">
        <f t="shared" si="22"/>
        <v>3.7291350531107743</v>
      </c>
      <c r="AA81" s="13"/>
      <c r="AB81" s="13"/>
      <c r="AC81" s="13"/>
      <c r="AD81" s="13">
        <f>VLOOKUP(A:A,[4]TDSheet!$A:$D,4,0)</f>
        <v>3000</v>
      </c>
      <c r="AE81" s="13">
        <f>VLOOKUP(A:A,[1]TDSheet!$A:$AF,32,0)</f>
        <v>620.4</v>
      </c>
      <c r="AF81" s="13">
        <f>VLOOKUP(A:A,[1]TDSheet!$A:$AG,33,0)</f>
        <v>803.8</v>
      </c>
      <c r="AG81" s="13">
        <f>VLOOKUP(A:A,[1]TDSheet!$A:$W,23,0)</f>
        <v>805.8</v>
      </c>
      <c r="AH81" s="13">
        <f>VLOOKUP(A:A,[3]TDSheet!$A:$D,4,0)</f>
        <v>998</v>
      </c>
      <c r="AI81" s="13" t="str">
        <f>VLOOKUP(A:A,[1]TDSheet!$A:$AI,35,0)</f>
        <v>нояаб</v>
      </c>
      <c r="AJ81" s="13">
        <f t="shared" si="23"/>
        <v>840</v>
      </c>
      <c r="AK81" s="13">
        <f t="shared" si="24"/>
        <v>350</v>
      </c>
      <c r="AL81" s="13">
        <f t="shared" si="25"/>
        <v>244.99999999999997</v>
      </c>
      <c r="AM81" s="13"/>
      <c r="AN81" s="13"/>
      <c r="AO81" s="13"/>
    </row>
    <row r="82" spans="1:41" s="1" customFormat="1" ht="11.1" customHeight="1" outlineLevel="1" x14ac:dyDescent="0.2">
      <c r="A82" s="7" t="s">
        <v>85</v>
      </c>
      <c r="B82" s="7" t="s">
        <v>12</v>
      </c>
      <c r="C82" s="8">
        <v>2773</v>
      </c>
      <c r="D82" s="8">
        <v>7255</v>
      </c>
      <c r="E82" s="8">
        <v>5911</v>
      </c>
      <c r="F82" s="8">
        <v>4022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5967</v>
      </c>
      <c r="K82" s="13">
        <f t="shared" si="19"/>
        <v>-56</v>
      </c>
      <c r="L82" s="13">
        <f>VLOOKUP(A:A,[1]TDSheet!$A:$O,15,0)</f>
        <v>0</v>
      </c>
      <c r="M82" s="13">
        <f>VLOOKUP(A:A,[1]TDSheet!$A:$P,16,0)</f>
        <v>0</v>
      </c>
      <c r="N82" s="13">
        <f>VLOOKUP(A:A,[1]TDSheet!$A:$X,24,0)</f>
        <v>2100</v>
      </c>
      <c r="O82" s="13"/>
      <c r="P82" s="13"/>
      <c r="Q82" s="13"/>
      <c r="R82" s="13"/>
      <c r="S82" s="13"/>
      <c r="T82" s="13">
        <v>1356</v>
      </c>
      <c r="U82" s="13"/>
      <c r="V82" s="15">
        <v>1500</v>
      </c>
      <c r="W82" s="13">
        <f t="shared" si="20"/>
        <v>1122.2</v>
      </c>
      <c r="X82" s="15">
        <v>1600</v>
      </c>
      <c r="Y82" s="16">
        <f t="shared" si="21"/>
        <v>8.2177864908216005</v>
      </c>
      <c r="Z82" s="13">
        <f t="shared" si="22"/>
        <v>3.5840313669577615</v>
      </c>
      <c r="AA82" s="13"/>
      <c r="AB82" s="13"/>
      <c r="AC82" s="13"/>
      <c r="AD82" s="13">
        <f>VLOOKUP(A:A,[4]TDSheet!$A:$D,4,0)</f>
        <v>300</v>
      </c>
      <c r="AE82" s="13">
        <f>VLOOKUP(A:A,[1]TDSheet!$A:$AF,32,0)</f>
        <v>1156.8</v>
      </c>
      <c r="AF82" s="13">
        <f>VLOOKUP(A:A,[1]TDSheet!$A:$AG,33,0)</f>
        <v>1303.2</v>
      </c>
      <c r="AG82" s="13">
        <f>VLOOKUP(A:A,[1]TDSheet!$A:$W,23,0)</f>
        <v>1075.4000000000001</v>
      </c>
      <c r="AH82" s="13">
        <f>VLOOKUP(A:A,[3]TDSheet!$A:$D,4,0)</f>
        <v>1319</v>
      </c>
      <c r="AI82" s="13" t="str">
        <f>VLOOKUP(A:A,[1]TDSheet!$A:$AI,35,0)</f>
        <v>оконч</v>
      </c>
      <c r="AJ82" s="13">
        <f t="shared" si="23"/>
        <v>474.59999999999997</v>
      </c>
      <c r="AK82" s="13">
        <f t="shared" si="24"/>
        <v>525</v>
      </c>
      <c r="AL82" s="13">
        <f t="shared" si="25"/>
        <v>560</v>
      </c>
      <c r="AM82" s="13"/>
      <c r="AN82" s="13"/>
      <c r="AO82" s="13"/>
    </row>
    <row r="83" spans="1:41" s="1" customFormat="1" ht="11.1" customHeight="1" outlineLevel="1" x14ac:dyDescent="0.2">
      <c r="A83" s="7" t="s">
        <v>86</v>
      </c>
      <c r="B83" s="7" t="s">
        <v>12</v>
      </c>
      <c r="C83" s="8">
        <v>25</v>
      </c>
      <c r="D83" s="8">
        <v>73</v>
      </c>
      <c r="E83" s="8">
        <v>44</v>
      </c>
      <c r="F83" s="8">
        <v>53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73</v>
      </c>
      <c r="K83" s="13">
        <f t="shared" si="19"/>
        <v>-29</v>
      </c>
      <c r="L83" s="13">
        <f>VLOOKUP(A:A,[1]TDSheet!$A:$O,15,0)</f>
        <v>0</v>
      </c>
      <c r="M83" s="13">
        <f>VLOOKUP(A:A,[1]TDSheet!$A:$P,16,0)</f>
        <v>0</v>
      </c>
      <c r="N83" s="13">
        <f>VLOOKUP(A:A,[1]TDSheet!$A:$X,24,0)</f>
        <v>0</v>
      </c>
      <c r="O83" s="13"/>
      <c r="P83" s="13"/>
      <c r="Q83" s="13"/>
      <c r="R83" s="13"/>
      <c r="S83" s="13"/>
      <c r="T83" s="13"/>
      <c r="U83" s="13"/>
      <c r="V83" s="15"/>
      <c r="W83" s="13">
        <f t="shared" si="20"/>
        <v>8.8000000000000007</v>
      </c>
      <c r="X83" s="15">
        <v>30</v>
      </c>
      <c r="Y83" s="16">
        <f t="shared" si="21"/>
        <v>9.4318181818181817</v>
      </c>
      <c r="Z83" s="13">
        <f t="shared" si="22"/>
        <v>6.0227272727272725</v>
      </c>
      <c r="AA83" s="13"/>
      <c r="AB83" s="13"/>
      <c r="AC83" s="13"/>
      <c r="AD83" s="13">
        <v>0</v>
      </c>
      <c r="AE83" s="13">
        <f>VLOOKUP(A:A,[1]TDSheet!$A:$AF,32,0)</f>
        <v>0</v>
      </c>
      <c r="AF83" s="13">
        <f>VLOOKUP(A:A,[1]TDSheet!$A:$AG,33,0)</f>
        <v>0</v>
      </c>
      <c r="AG83" s="13">
        <f>VLOOKUP(A:A,[1]TDSheet!$A:$W,23,0)</f>
        <v>5.2</v>
      </c>
      <c r="AH83" s="13">
        <f>VLOOKUP(A:A,[3]TDSheet!$A:$D,4,0)</f>
        <v>2</v>
      </c>
      <c r="AI83" s="13" t="e">
        <f>VLOOKUP(A:A,[1]TDSheet!$A:$AI,35,0)</f>
        <v>#N/A</v>
      </c>
      <c r="AJ83" s="13">
        <f t="shared" si="23"/>
        <v>0</v>
      </c>
      <c r="AK83" s="13">
        <f t="shared" si="24"/>
        <v>0</v>
      </c>
      <c r="AL83" s="13">
        <f t="shared" si="25"/>
        <v>3.3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80</v>
      </c>
      <c r="D84" s="8">
        <v>82</v>
      </c>
      <c r="E84" s="8">
        <v>87</v>
      </c>
      <c r="F84" s="8">
        <v>71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281</v>
      </c>
      <c r="K84" s="13">
        <f t="shared" si="19"/>
        <v>-194</v>
      </c>
      <c r="L84" s="13">
        <f>VLOOKUP(A:A,[1]TDSheet!$A:$O,15,0)</f>
        <v>0</v>
      </c>
      <c r="M84" s="13">
        <f>VLOOKUP(A:A,[1]TDSheet!$A:$P,16,0)</f>
        <v>0</v>
      </c>
      <c r="N84" s="13">
        <f>VLOOKUP(A:A,[1]TDSheet!$A:$X,24,0)</f>
        <v>30</v>
      </c>
      <c r="O84" s="13"/>
      <c r="P84" s="13"/>
      <c r="Q84" s="13"/>
      <c r="R84" s="13"/>
      <c r="S84" s="13"/>
      <c r="T84" s="13"/>
      <c r="U84" s="13"/>
      <c r="V84" s="15">
        <v>30</v>
      </c>
      <c r="W84" s="13">
        <f t="shared" si="20"/>
        <v>17.399999999999999</v>
      </c>
      <c r="X84" s="15">
        <v>30</v>
      </c>
      <c r="Y84" s="16">
        <f t="shared" si="21"/>
        <v>9.2528735632183921</v>
      </c>
      <c r="Z84" s="13">
        <f t="shared" si="22"/>
        <v>4.0804597701149428</v>
      </c>
      <c r="AA84" s="13"/>
      <c r="AB84" s="13"/>
      <c r="AC84" s="13"/>
      <c r="AD84" s="13">
        <v>0</v>
      </c>
      <c r="AE84" s="13">
        <f>VLOOKUP(A:A,[1]TDSheet!$A:$AF,32,0)</f>
        <v>22.2</v>
      </c>
      <c r="AF84" s="13">
        <f>VLOOKUP(A:A,[1]TDSheet!$A:$AG,33,0)</f>
        <v>1.6</v>
      </c>
      <c r="AG84" s="13">
        <f>VLOOKUP(A:A,[1]TDSheet!$A:$W,23,0)</f>
        <v>8.8000000000000007</v>
      </c>
      <c r="AH84" s="13">
        <f>VLOOKUP(A:A,[3]TDSheet!$A:$D,4,0)</f>
        <v>13</v>
      </c>
      <c r="AI84" s="13" t="str">
        <f>VLOOKUP(A:A,[1]TDSheet!$A:$AI,35,0)</f>
        <v>увел</v>
      </c>
      <c r="AJ84" s="13">
        <f t="shared" si="23"/>
        <v>0</v>
      </c>
      <c r="AK84" s="13">
        <f t="shared" si="24"/>
        <v>1.7999999999999998</v>
      </c>
      <c r="AL84" s="13">
        <f t="shared" si="25"/>
        <v>1.7999999999999998</v>
      </c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12</v>
      </c>
      <c r="C85" s="8">
        <v>164</v>
      </c>
      <c r="D85" s="8">
        <v>128</v>
      </c>
      <c r="E85" s="8">
        <v>201</v>
      </c>
      <c r="F85" s="8">
        <v>83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404</v>
      </c>
      <c r="K85" s="13">
        <f t="shared" si="19"/>
        <v>-203</v>
      </c>
      <c r="L85" s="13">
        <f>VLOOKUP(A:A,[1]TDSheet!$A:$O,15,0)</f>
        <v>0</v>
      </c>
      <c r="M85" s="13">
        <f>VLOOKUP(A:A,[1]TDSheet!$A:$P,16,0)</f>
        <v>0</v>
      </c>
      <c r="N85" s="13">
        <f>VLOOKUP(A:A,[1]TDSheet!$A:$X,24,0)</f>
        <v>60</v>
      </c>
      <c r="O85" s="13"/>
      <c r="P85" s="13"/>
      <c r="Q85" s="13"/>
      <c r="R85" s="13"/>
      <c r="S85" s="13"/>
      <c r="T85" s="13"/>
      <c r="U85" s="13"/>
      <c r="V85" s="15">
        <v>50</v>
      </c>
      <c r="W85" s="13">
        <f t="shared" si="20"/>
        <v>40.200000000000003</v>
      </c>
      <c r="X85" s="15">
        <v>90</v>
      </c>
      <c r="Y85" s="16">
        <f t="shared" si="21"/>
        <v>7.0398009950248754</v>
      </c>
      <c r="Z85" s="13">
        <f t="shared" si="22"/>
        <v>2.0646766169154227</v>
      </c>
      <c r="AA85" s="13"/>
      <c r="AB85" s="13"/>
      <c r="AC85" s="13"/>
      <c r="AD85" s="13">
        <v>0</v>
      </c>
      <c r="AE85" s="13">
        <f>VLOOKUP(A:A,[1]TDSheet!$A:$AF,32,0)</f>
        <v>23.2</v>
      </c>
      <c r="AF85" s="13">
        <f>VLOOKUP(A:A,[1]TDSheet!$A:$AG,33,0)</f>
        <v>29.4</v>
      </c>
      <c r="AG85" s="13">
        <f>VLOOKUP(A:A,[1]TDSheet!$A:$W,23,0)</f>
        <v>32</v>
      </c>
      <c r="AH85" s="13">
        <f>VLOOKUP(A:A,[3]TDSheet!$A:$D,4,0)</f>
        <v>31</v>
      </c>
      <c r="AI85" s="13" t="str">
        <f>VLOOKUP(A:A,[1]TDSheet!$A:$AI,35,0)</f>
        <v>увел</v>
      </c>
      <c r="AJ85" s="13">
        <f t="shared" si="23"/>
        <v>0</v>
      </c>
      <c r="AK85" s="13">
        <f t="shared" si="24"/>
        <v>3</v>
      </c>
      <c r="AL85" s="13">
        <f t="shared" si="25"/>
        <v>5.3999999999999995</v>
      </c>
      <c r="AM85" s="13"/>
      <c r="AN85" s="13"/>
      <c r="AO85" s="13"/>
    </row>
    <row r="86" spans="1:41" s="1" customFormat="1" ht="11.1" customHeight="1" outlineLevel="1" x14ac:dyDescent="0.2">
      <c r="A86" s="7" t="s">
        <v>89</v>
      </c>
      <c r="B86" s="7" t="s">
        <v>12</v>
      </c>
      <c r="C86" s="8">
        <v>120</v>
      </c>
      <c r="D86" s="8">
        <v>82</v>
      </c>
      <c r="E86" s="8">
        <v>59</v>
      </c>
      <c r="F86" s="8">
        <v>135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149</v>
      </c>
      <c r="K86" s="13">
        <f t="shared" si="19"/>
        <v>-90</v>
      </c>
      <c r="L86" s="13">
        <f>VLOOKUP(A:A,[1]TDSheet!$A:$O,15,0)</f>
        <v>0</v>
      </c>
      <c r="M86" s="13">
        <f>VLOOKUP(A:A,[1]TDSheet!$A:$P,16,0)</f>
        <v>0</v>
      </c>
      <c r="N86" s="13">
        <f>VLOOKUP(A:A,[1]TDSheet!$A:$X,24,0)</f>
        <v>30</v>
      </c>
      <c r="O86" s="13"/>
      <c r="P86" s="13"/>
      <c r="Q86" s="13"/>
      <c r="R86" s="13"/>
      <c r="S86" s="13"/>
      <c r="T86" s="13"/>
      <c r="U86" s="13"/>
      <c r="V86" s="15"/>
      <c r="W86" s="13">
        <f t="shared" si="20"/>
        <v>11.8</v>
      </c>
      <c r="X86" s="15"/>
      <c r="Y86" s="16">
        <f t="shared" si="21"/>
        <v>13.983050847457626</v>
      </c>
      <c r="Z86" s="13">
        <f t="shared" si="22"/>
        <v>11.440677966101694</v>
      </c>
      <c r="AA86" s="13"/>
      <c r="AB86" s="13"/>
      <c r="AC86" s="13"/>
      <c r="AD86" s="13">
        <v>0</v>
      </c>
      <c r="AE86" s="13">
        <f>VLOOKUP(A:A,[1]TDSheet!$A:$AF,32,0)</f>
        <v>0</v>
      </c>
      <c r="AF86" s="13">
        <f>VLOOKUP(A:A,[1]TDSheet!$A:$AG,33,0)</f>
        <v>8.8000000000000007</v>
      </c>
      <c r="AG86" s="13">
        <f>VLOOKUP(A:A,[1]TDSheet!$A:$W,23,0)</f>
        <v>6</v>
      </c>
      <c r="AH86" s="13">
        <f>VLOOKUP(A:A,[3]TDSheet!$A:$D,4,0)</f>
        <v>3</v>
      </c>
      <c r="AI86" s="19" t="str">
        <f>VLOOKUP(A:A,[1]TDSheet!$A:$AI,35,0)</f>
        <v>склад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12</v>
      </c>
      <c r="C87" s="8">
        <v>14</v>
      </c>
      <c r="D87" s="8"/>
      <c r="E87" s="8">
        <v>0</v>
      </c>
      <c r="F87" s="8">
        <v>9</v>
      </c>
      <c r="G87" s="1" t="str">
        <f>VLOOKUP(A:A,[1]TDSheet!$A:$G,7,0)</f>
        <v>выв</v>
      </c>
      <c r="H87" s="1">
        <f>VLOOKUP(A:A,[1]TDSheet!$A:$H,8,0)</f>
        <v>0</v>
      </c>
      <c r="I87" s="1" t="e">
        <f>VLOOKUP(A:A,[1]TDSheet!$A:$I,9,0)</f>
        <v>#N/A</v>
      </c>
      <c r="J87" s="13">
        <v>0</v>
      </c>
      <c r="K87" s="13">
        <f t="shared" si="19"/>
        <v>0</v>
      </c>
      <c r="L87" s="13">
        <f>VLOOKUP(A:A,[1]TDSheet!$A:$O,15,0)</f>
        <v>0</v>
      </c>
      <c r="M87" s="13">
        <f>VLOOKUP(A:A,[1]TDSheet!$A:$P,16,0)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5"/>
      <c r="W87" s="13">
        <f t="shared" si="20"/>
        <v>0</v>
      </c>
      <c r="X87" s="15"/>
      <c r="Y87" s="16" t="e">
        <f t="shared" si="21"/>
        <v>#DIV/0!</v>
      </c>
      <c r="Z87" s="13" t="e">
        <f t="shared" si="22"/>
        <v>#DIV/0!</v>
      </c>
      <c r="AA87" s="13"/>
      <c r="AB87" s="13"/>
      <c r="AC87" s="13"/>
      <c r="AD87" s="13">
        <v>0</v>
      </c>
      <c r="AE87" s="13">
        <f>VLOOKUP(A:A,[1]TDSheet!$A:$AF,32,0)</f>
        <v>0</v>
      </c>
      <c r="AF87" s="13">
        <f>VLOOKUP(A:A,[1]TDSheet!$A:$AG,33,0)</f>
        <v>0</v>
      </c>
      <c r="AG87" s="13">
        <f>VLOOKUP(A:A,[1]TDSheet!$A:$W,23,0)</f>
        <v>0</v>
      </c>
      <c r="AH87" s="13">
        <v>0</v>
      </c>
      <c r="AI87" s="13" t="str">
        <f>VLOOKUP(A:A,[1]TDSheet!$A:$AI,35,0)</f>
        <v>выв01,11,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15.21</v>
      </c>
      <c r="D88" s="8">
        <v>44.040999999999997</v>
      </c>
      <c r="E88" s="8">
        <v>6.9550000000000001</v>
      </c>
      <c r="F88" s="8"/>
      <c r="G88" s="1" t="str">
        <f>VLOOKUP(A:A,[1]TDSheet!$A:$G,7,0)</f>
        <v>выв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38.5</v>
      </c>
      <c r="K88" s="13">
        <f t="shared" si="19"/>
        <v>-31.545000000000002</v>
      </c>
      <c r="L88" s="13">
        <f>VLOOKUP(A:A,[1]TDSheet!$A:$O,15,0)</f>
        <v>0</v>
      </c>
      <c r="M88" s="13">
        <f>VLOOKUP(A:A,[1]TDSheet!$A:$P,16,0)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/>
      <c r="W88" s="13">
        <f t="shared" si="20"/>
        <v>1.391</v>
      </c>
      <c r="X88" s="15">
        <f t="shared" ref="X72:X125" si="26">8*W88-F88-L88-M88-N88-V88</f>
        <v>11.128</v>
      </c>
      <c r="Y88" s="16">
        <f t="shared" si="21"/>
        <v>8</v>
      </c>
      <c r="Z88" s="13">
        <f t="shared" si="22"/>
        <v>0</v>
      </c>
      <c r="AA88" s="13"/>
      <c r="AB88" s="13"/>
      <c r="AC88" s="13"/>
      <c r="AD88" s="13">
        <v>0</v>
      </c>
      <c r="AE88" s="13">
        <f>VLOOKUP(A:A,[1]TDSheet!$A:$AF,32,0)</f>
        <v>10.854000000000001</v>
      </c>
      <c r="AF88" s="13">
        <f>VLOOKUP(A:A,[1]TDSheet!$A:$AG,33,0)</f>
        <v>10.4976</v>
      </c>
      <c r="AG88" s="13">
        <f>VLOOKUP(A:A,[1]TDSheet!$A:$W,23,0)</f>
        <v>5.7492000000000001</v>
      </c>
      <c r="AH88" s="13">
        <v>0</v>
      </c>
      <c r="AI88" s="13" t="str">
        <f>VLOOKUP(A:A,[1]TDSheet!$A:$AI,35,0)</f>
        <v>выв01,11,</v>
      </c>
      <c r="AJ88" s="13">
        <f t="shared" si="23"/>
        <v>0</v>
      </c>
      <c r="AK88" s="13">
        <f t="shared" si="24"/>
        <v>0</v>
      </c>
      <c r="AL88" s="13">
        <f t="shared" si="25"/>
        <v>0</v>
      </c>
      <c r="AM88" s="13"/>
      <c r="AN88" s="13"/>
      <c r="AO88" s="13"/>
    </row>
    <row r="89" spans="1:41" s="1" customFormat="1" ht="21.95" customHeight="1" outlineLevel="1" x14ac:dyDescent="0.2">
      <c r="A89" s="7" t="s">
        <v>92</v>
      </c>
      <c r="B89" s="7" t="s">
        <v>12</v>
      </c>
      <c r="C89" s="8">
        <v>107</v>
      </c>
      <c r="D89" s="8">
        <v>453</v>
      </c>
      <c r="E89" s="8">
        <v>441</v>
      </c>
      <c r="F89" s="8">
        <v>100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629</v>
      </c>
      <c r="K89" s="13">
        <f t="shared" si="19"/>
        <v>-188</v>
      </c>
      <c r="L89" s="13">
        <f>VLOOKUP(A:A,[1]TDSheet!$A:$O,15,0)</f>
        <v>0</v>
      </c>
      <c r="M89" s="13">
        <f>VLOOKUP(A:A,[1]TDSheet!$A:$P,16,0)</f>
        <v>0</v>
      </c>
      <c r="N89" s="13">
        <f>VLOOKUP(A:A,[1]TDSheet!$A:$X,24,0)</f>
        <v>200</v>
      </c>
      <c r="O89" s="13"/>
      <c r="P89" s="13"/>
      <c r="Q89" s="13"/>
      <c r="R89" s="13"/>
      <c r="S89" s="13"/>
      <c r="T89" s="13"/>
      <c r="U89" s="13"/>
      <c r="V89" s="15">
        <v>150</v>
      </c>
      <c r="W89" s="13">
        <f t="shared" si="20"/>
        <v>88.2</v>
      </c>
      <c r="X89" s="15">
        <v>150</v>
      </c>
      <c r="Y89" s="16">
        <f t="shared" si="21"/>
        <v>6.8027210884353737</v>
      </c>
      <c r="Z89" s="13">
        <f t="shared" si="22"/>
        <v>1.1337868480725624</v>
      </c>
      <c r="AA89" s="13"/>
      <c r="AB89" s="13"/>
      <c r="AC89" s="13"/>
      <c r="AD89" s="13">
        <v>0</v>
      </c>
      <c r="AE89" s="13">
        <f>VLOOKUP(A:A,[1]TDSheet!$A:$AF,32,0)</f>
        <v>57.2</v>
      </c>
      <c r="AF89" s="13">
        <f>VLOOKUP(A:A,[1]TDSheet!$A:$AG,33,0)</f>
        <v>87</v>
      </c>
      <c r="AG89" s="13">
        <f>VLOOKUP(A:A,[1]TDSheet!$A:$W,23,0)</f>
        <v>67.400000000000006</v>
      </c>
      <c r="AH89" s="13">
        <f>VLOOKUP(A:A,[3]TDSheet!$A:$D,4,0)</f>
        <v>67</v>
      </c>
      <c r="AI89" s="13" t="str">
        <f>VLOOKUP(A:A,[1]TDSheet!$A:$AI,35,0)</f>
        <v>Паша</v>
      </c>
      <c r="AJ89" s="13">
        <f t="shared" si="23"/>
        <v>0</v>
      </c>
      <c r="AK89" s="13">
        <f t="shared" si="24"/>
        <v>60</v>
      </c>
      <c r="AL89" s="13">
        <f t="shared" si="25"/>
        <v>60</v>
      </c>
      <c r="AM89" s="13"/>
      <c r="AN89" s="13"/>
      <c r="AO89" s="13"/>
    </row>
    <row r="90" spans="1:41" s="1" customFormat="1" ht="21.95" customHeight="1" outlineLevel="1" x14ac:dyDescent="0.2">
      <c r="A90" s="7" t="s">
        <v>93</v>
      </c>
      <c r="B90" s="7" t="s">
        <v>8</v>
      </c>
      <c r="C90" s="8">
        <v>59.232999999999997</v>
      </c>
      <c r="D90" s="8">
        <v>392.81200000000001</v>
      </c>
      <c r="E90" s="8">
        <v>172.137</v>
      </c>
      <c r="F90" s="8">
        <v>244.24</v>
      </c>
      <c r="G90" s="1" t="str">
        <f>VLOOKUP(A:A,[1]TDSheet!$A:$G,7,0)</f>
        <v>н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163.803</v>
      </c>
      <c r="K90" s="13">
        <f t="shared" si="19"/>
        <v>8.3340000000000032</v>
      </c>
      <c r="L90" s="13">
        <f>VLOOKUP(A:A,[1]TDSheet!$A:$O,15,0)</f>
        <v>0</v>
      </c>
      <c r="M90" s="13">
        <f>VLOOKUP(A:A,[1]TDSheet!$A:$P,16,0)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5"/>
      <c r="W90" s="13">
        <f t="shared" si="20"/>
        <v>34.427399999999999</v>
      </c>
      <c r="X90" s="15">
        <v>30</v>
      </c>
      <c r="Y90" s="16">
        <f t="shared" si="21"/>
        <v>7.9657482121798342</v>
      </c>
      <c r="Z90" s="13">
        <f t="shared" si="22"/>
        <v>7.0943492683153542</v>
      </c>
      <c r="AA90" s="13"/>
      <c r="AB90" s="13"/>
      <c r="AC90" s="13"/>
      <c r="AD90" s="13">
        <v>0</v>
      </c>
      <c r="AE90" s="13">
        <f>VLOOKUP(A:A,[1]TDSheet!$A:$AF,32,0)</f>
        <v>33.193200000000004</v>
      </c>
      <c r="AF90" s="13">
        <f>VLOOKUP(A:A,[1]TDSheet!$A:$AG,33,0)</f>
        <v>45.228200000000001</v>
      </c>
      <c r="AG90" s="13">
        <f>VLOOKUP(A:A,[1]TDSheet!$A:$W,23,0)</f>
        <v>25.117799999999999</v>
      </c>
      <c r="AH90" s="13">
        <f>VLOOKUP(A:A,[3]TDSheet!$A:$D,4,0)</f>
        <v>70.825999999999993</v>
      </c>
      <c r="AI90" s="13" t="str">
        <f>VLOOKUP(A:A,[1]TDSheet!$A:$AI,35,0)</f>
        <v>увел</v>
      </c>
      <c r="AJ90" s="13">
        <f t="shared" si="23"/>
        <v>0</v>
      </c>
      <c r="AK90" s="13">
        <f t="shared" si="24"/>
        <v>0</v>
      </c>
      <c r="AL90" s="13">
        <f t="shared" si="25"/>
        <v>30</v>
      </c>
      <c r="AM90" s="13"/>
      <c r="AN90" s="13"/>
      <c r="AO90" s="13"/>
    </row>
    <row r="91" spans="1:41" s="1" customFormat="1" ht="21.95" customHeight="1" outlineLevel="1" x14ac:dyDescent="0.2">
      <c r="A91" s="20" t="s">
        <v>94</v>
      </c>
      <c r="B91" s="7" t="s">
        <v>8</v>
      </c>
      <c r="C91" s="8">
        <v>53.110999999999997</v>
      </c>
      <c r="D91" s="8">
        <v>62.195</v>
      </c>
      <c r="E91" s="8">
        <v>13.012</v>
      </c>
      <c r="F91" s="8">
        <v>96.551000000000002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13.651</v>
      </c>
      <c r="K91" s="13">
        <f t="shared" si="19"/>
        <v>-0.63899999999999935</v>
      </c>
      <c r="L91" s="13">
        <f>VLOOKUP(A:A,[1]TDSheet!$A:$O,15,0)</f>
        <v>0</v>
      </c>
      <c r="M91" s="13">
        <f>VLOOKUP(A:A,[1]TDSheet!$A:$P,16,0)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5"/>
      <c r="W91" s="13">
        <f t="shared" si="20"/>
        <v>2.6024000000000003</v>
      </c>
      <c r="X91" s="15"/>
      <c r="Y91" s="16">
        <f t="shared" si="21"/>
        <v>37.100753150937592</v>
      </c>
      <c r="Z91" s="13">
        <f t="shared" si="22"/>
        <v>37.100753150937592</v>
      </c>
      <c r="AA91" s="13"/>
      <c r="AB91" s="13"/>
      <c r="AC91" s="13"/>
      <c r="AD91" s="13">
        <v>0</v>
      </c>
      <c r="AE91" s="13">
        <f>VLOOKUP(A:A,[1]TDSheet!$A:$AF,32,0)</f>
        <v>0</v>
      </c>
      <c r="AF91" s="13">
        <f>VLOOKUP(A:A,[1]TDSheet!$A:$AG,33,0)</f>
        <v>6.9171999999999993</v>
      </c>
      <c r="AG91" s="13">
        <f>VLOOKUP(A:A,[1]TDSheet!$A:$W,23,0)</f>
        <v>7.1774000000000004</v>
      </c>
      <c r="AH91" s="13">
        <f>VLOOKUP(A:A,[3]TDSheet!$A:$D,4,0)</f>
        <v>4.3730000000000002</v>
      </c>
      <c r="AI91" s="19" t="str">
        <f>VLOOKUP(A:A,[1]TDSheet!$A:$AI,35,0)</f>
        <v>увел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12</v>
      </c>
      <c r="C92" s="8">
        <v>75</v>
      </c>
      <c r="D92" s="8">
        <v>203</v>
      </c>
      <c r="E92" s="8">
        <v>210</v>
      </c>
      <c r="F92" s="8">
        <v>56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250</v>
      </c>
      <c r="K92" s="13">
        <f t="shared" si="19"/>
        <v>-40</v>
      </c>
      <c r="L92" s="13">
        <f>VLOOKUP(A:A,[1]TDSheet!$A:$O,15,0)</f>
        <v>0</v>
      </c>
      <c r="M92" s="13">
        <f>VLOOKUP(A:A,[1]TDSheet!$A:$P,16,0)</f>
        <v>70</v>
      </c>
      <c r="N92" s="13">
        <f>VLOOKUP(A:A,[1]TDSheet!$A:$X,24,0)</f>
        <v>140</v>
      </c>
      <c r="O92" s="13"/>
      <c r="P92" s="13"/>
      <c r="Q92" s="13"/>
      <c r="R92" s="13"/>
      <c r="S92" s="13"/>
      <c r="T92" s="13"/>
      <c r="U92" s="13"/>
      <c r="V92" s="15"/>
      <c r="W92" s="13">
        <f t="shared" si="20"/>
        <v>42</v>
      </c>
      <c r="X92" s="15">
        <v>50</v>
      </c>
      <c r="Y92" s="16">
        <f t="shared" si="21"/>
        <v>7.5238095238095237</v>
      </c>
      <c r="Z92" s="13">
        <f t="shared" si="22"/>
        <v>1.3333333333333333</v>
      </c>
      <c r="AA92" s="13"/>
      <c r="AB92" s="13"/>
      <c r="AC92" s="13"/>
      <c r="AD92" s="13">
        <v>0</v>
      </c>
      <c r="AE92" s="13">
        <f>VLOOKUP(A:A,[1]TDSheet!$A:$AF,32,0)</f>
        <v>28.6</v>
      </c>
      <c r="AF92" s="13">
        <f>VLOOKUP(A:A,[1]TDSheet!$A:$AG,33,0)</f>
        <v>42.2</v>
      </c>
      <c r="AG92" s="13">
        <f>VLOOKUP(A:A,[1]TDSheet!$A:$W,23,0)</f>
        <v>41.6</v>
      </c>
      <c r="AH92" s="13">
        <f>VLOOKUP(A:A,[3]TDSheet!$A:$D,4,0)</f>
        <v>20</v>
      </c>
      <c r="AI92" s="13" t="str">
        <f>VLOOKUP(A:A,[1]TDSheet!$A:$AI,35,0)</f>
        <v>увел</v>
      </c>
      <c r="AJ92" s="13">
        <f t="shared" si="23"/>
        <v>0</v>
      </c>
      <c r="AK92" s="13">
        <f t="shared" si="24"/>
        <v>0</v>
      </c>
      <c r="AL92" s="13">
        <f t="shared" si="25"/>
        <v>20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8</v>
      </c>
      <c r="C93" s="8">
        <v>185.55799999999999</v>
      </c>
      <c r="D93" s="8">
        <v>96.403000000000006</v>
      </c>
      <c r="E93" s="8">
        <v>123.066</v>
      </c>
      <c r="F93" s="8">
        <v>144.37200000000001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121.651</v>
      </c>
      <c r="K93" s="13">
        <f t="shared" si="19"/>
        <v>1.4150000000000063</v>
      </c>
      <c r="L93" s="13">
        <f>VLOOKUP(A:A,[1]TDSheet!$A:$O,15,0)</f>
        <v>0</v>
      </c>
      <c r="M93" s="13">
        <f>VLOOKUP(A:A,[1]TDSheet!$A:$P,16,0)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5">
        <v>20</v>
      </c>
      <c r="W93" s="13">
        <f t="shared" si="20"/>
        <v>24.613199999999999</v>
      </c>
      <c r="X93" s="15">
        <v>30</v>
      </c>
      <c r="Y93" s="16">
        <f t="shared" si="21"/>
        <v>7.8970633643735892</v>
      </c>
      <c r="Z93" s="13">
        <f t="shared" si="22"/>
        <v>5.8656330749354009</v>
      </c>
      <c r="AA93" s="13"/>
      <c r="AB93" s="13"/>
      <c r="AC93" s="13"/>
      <c r="AD93" s="13">
        <v>0</v>
      </c>
      <c r="AE93" s="13">
        <f>VLOOKUP(A:A,[1]TDSheet!$A:$AF,32,0)</f>
        <v>22.121000000000002</v>
      </c>
      <c r="AF93" s="13">
        <f>VLOOKUP(A:A,[1]TDSheet!$A:$AG,33,0)</f>
        <v>30.314800000000002</v>
      </c>
      <c r="AG93" s="13">
        <f>VLOOKUP(A:A,[1]TDSheet!$A:$W,23,0)</f>
        <v>19.970800000000001</v>
      </c>
      <c r="AH93" s="13">
        <f>VLOOKUP(A:A,[3]TDSheet!$A:$D,4,0)</f>
        <v>49.274000000000001</v>
      </c>
      <c r="AI93" s="13" t="str">
        <f>VLOOKUP(A:A,[1]TDSheet!$A:$AI,35,0)</f>
        <v>увел</v>
      </c>
      <c r="AJ93" s="13">
        <f t="shared" si="23"/>
        <v>0</v>
      </c>
      <c r="AK93" s="13">
        <f t="shared" si="24"/>
        <v>20</v>
      </c>
      <c r="AL93" s="13">
        <f t="shared" si="25"/>
        <v>30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12</v>
      </c>
      <c r="C94" s="8">
        <v>66</v>
      </c>
      <c r="D94" s="8">
        <v>10</v>
      </c>
      <c r="E94" s="8">
        <v>18</v>
      </c>
      <c r="F94" s="8">
        <v>31</v>
      </c>
      <c r="G94" s="1" t="str">
        <f>VLOOKUP(A:A,[1]TDSheet!$A:$G,7,0)</f>
        <v>н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41</v>
      </c>
      <c r="K94" s="13">
        <f t="shared" si="19"/>
        <v>-23</v>
      </c>
      <c r="L94" s="13">
        <f>VLOOKUP(A:A,[1]TDSheet!$A:$O,15,0)</f>
        <v>0</v>
      </c>
      <c r="M94" s="13">
        <f>VLOOKUP(A:A,[1]TDSheet!$A:$P,16,0)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20"/>
        <v>3.6</v>
      </c>
      <c r="X94" s="15"/>
      <c r="Y94" s="16">
        <f t="shared" si="21"/>
        <v>8.6111111111111107</v>
      </c>
      <c r="Z94" s="13">
        <f t="shared" si="22"/>
        <v>8.6111111111111107</v>
      </c>
      <c r="AA94" s="13"/>
      <c r="AB94" s="13"/>
      <c r="AC94" s="13"/>
      <c r="AD94" s="13">
        <v>0</v>
      </c>
      <c r="AE94" s="13">
        <f>VLOOKUP(A:A,[1]TDSheet!$A:$AF,32,0)</f>
        <v>5.6</v>
      </c>
      <c r="AF94" s="13">
        <f>VLOOKUP(A:A,[1]TDSheet!$A:$AG,33,0)</f>
        <v>12.6</v>
      </c>
      <c r="AG94" s="13">
        <f>VLOOKUP(A:A,[1]TDSheet!$A:$W,23,0)</f>
        <v>3.8</v>
      </c>
      <c r="AH94" s="13">
        <v>0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50</v>
      </c>
      <c r="D95" s="8">
        <v>187</v>
      </c>
      <c r="E95" s="8">
        <v>78</v>
      </c>
      <c r="F95" s="8">
        <v>69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177</v>
      </c>
      <c r="K95" s="13">
        <f t="shared" si="19"/>
        <v>-99</v>
      </c>
      <c r="L95" s="13">
        <f>VLOOKUP(A:A,[1]TDSheet!$A:$O,15,0)</f>
        <v>0</v>
      </c>
      <c r="M95" s="13">
        <f>VLOOKUP(A:A,[1]TDSheet!$A:$P,16,0)</f>
        <v>30</v>
      </c>
      <c r="N95" s="13">
        <f>VLOOKUP(A:A,[1]TDSheet!$A:$X,24,0)</f>
        <v>20</v>
      </c>
      <c r="O95" s="13"/>
      <c r="P95" s="13"/>
      <c r="Q95" s="13"/>
      <c r="R95" s="13"/>
      <c r="S95" s="13"/>
      <c r="T95" s="13"/>
      <c r="U95" s="13"/>
      <c r="V95" s="15"/>
      <c r="W95" s="13">
        <f t="shared" si="20"/>
        <v>15.6</v>
      </c>
      <c r="X95" s="15"/>
      <c r="Y95" s="16">
        <f t="shared" si="21"/>
        <v>7.6282051282051286</v>
      </c>
      <c r="Z95" s="13">
        <f t="shared" si="22"/>
        <v>4.4230769230769234</v>
      </c>
      <c r="AA95" s="13"/>
      <c r="AB95" s="13"/>
      <c r="AC95" s="13"/>
      <c r="AD95" s="13">
        <v>0</v>
      </c>
      <c r="AE95" s="13">
        <f>VLOOKUP(A:A,[1]TDSheet!$A:$AF,32,0)</f>
        <v>20</v>
      </c>
      <c r="AF95" s="13">
        <f>VLOOKUP(A:A,[1]TDSheet!$A:$AG,33,0)</f>
        <v>24.6</v>
      </c>
      <c r="AG95" s="13">
        <f>VLOOKUP(A:A,[1]TDSheet!$A:$W,23,0)</f>
        <v>14</v>
      </c>
      <c r="AH95" s="13">
        <f>VLOOKUP(A:A,[3]TDSheet!$A:$D,4,0)</f>
        <v>9</v>
      </c>
      <c r="AI95" s="13" t="str">
        <f>VLOOKUP(A:A,[1]TDSheet!$A:$AI,35,0)</f>
        <v>склад</v>
      </c>
      <c r="AJ95" s="13">
        <f t="shared" si="23"/>
        <v>0</v>
      </c>
      <c r="AK95" s="13">
        <f t="shared" si="24"/>
        <v>0</v>
      </c>
      <c r="AL95" s="13">
        <f t="shared" si="25"/>
        <v>0</v>
      </c>
      <c r="AM95" s="13"/>
      <c r="AN95" s="13"/>
      <c r="AO95" s="13"/>
    </row>
    <row r="96" spans="1:41" s="1" customFormat="1" ht="21.95" customHeight="1" outlineLevel="1" x14ac:dyDescent="0.2">
      <c r="A96" s="7" t="s">
        <v>99</v>
      </c>
      <c r="B96" s="7" t="s">
        <v>12</v>
      </c>
      <c r="C96" s="8">
        <v>25</v>
      </c>
      <c r="D96" s="8">
        <v>183</v>
      </c>
      <c r="E96" s="8">
        <v>39</v>
      </c>
      <c r="F96" s="8">
        <v>128</v>
      </c>
      <c r="G96" s="1">
        <f>VLOOKUP(A:A,[1]TDSheet!$A:$G,7,0)</f>
        <v>0</v>
      </c>
      <c r="H96" s="1">
        <f>VLOOKUP(A:A,[1]TDSheet!$A:$H,8,0)</f>
        <v>0.2</v>
      </c>
      <c r="I96" s="1" t="e">
        <f>VLOOKUP(A:A,[1]TDSheet!$A:$I,9,0)</f>
        <v>#N/A</v>
      </c>
      <c r="J96" s="13">
        <f>VLOOKUP(A:A,[2]TDSheet!$A:$F,6,0)</f>
        <v>57</v>
      </c>
      <c r="K96" s="13">
        <f t="shared" si="19"/>
        <v>-18</v>
      </c>
      <c r="L96" s="13">
        <f>VLOOKUP(A:A,[1]TDSheet!$A:$O,15,0)</f>
        <v>0</v>
      </c>
      <c r="M96" s="13">
        <f>VLOOKUP(A:A,[1]TDSheet!$A:$P,16,0)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5"/>
      <c r="W96" s="13">
        <f t="shared" si="20"/>
        <v>7.8</v>
      </c>
      <c r="X96" s="15"/>
      <c r="Y96" s="16">
        <f t="shared" si="21"/>
        <v>16.410256410256412</v>
      </c>
      <c r="Z96" s="13">
        <f t="shared" si="22"/>
        <v>16.410256410256412</v>
      </c>
      <c r="AA96" s="13"/>
      <c r="AB96" s="13"/>
      <c r="AC96" s="13"/>
      <c r="AD96" s="13">
        <v>0</v>
      </c>
      <c r="AE96" s="13">
        <f>VLOOKUP(A:A,[1]TDSheet!$A:$AF,32,0)</f>
        <v>16.2</v>
      </c>
      <c r="AF96" s="13">
        <f>VLOOKUP(A:A,[1]TDSheet!$A:$AG,33,0)</f>
        <v>18.399999999999999</v>
      </c>
      <c r="AG96" s="13">
        <f>VLOOKUP(A:A,[1]TDSheet!$A:$W,23,0)</f>
        <v>17</v>
      </c>
      <c r="AH96" s="13">
        <f>VLOOKUP(A:A,[3]TDSheet!$A:$D,4,0)</f>
        <v>5</v>
      </c>
      <c r="AI96" s="18" t="str">
        <f>VLOOKUP(A:A,[1]TDSheet!$A:$AI,35,0)</f>
        <v>увел</v>
      </c>
      <c r="AJ96" s="13">
        <f t="shared" si="23"/>
        <v>0</v>
      </c>
      <c r="AK96" s="13">
        <f t="shared" si="24"/>
        <v>0</v>
      </c>
      <c r="AL96" s="13">
        <f t="shared" si="25"/>
        <v>0</v>
      </c>
      <c r="AM96" s="13"/>
      <c r="AN96" s="13"/>
      <c r="AO96" s="13"/>
    </row>
    <row r="97" spans="1:41" s="1" customFormat="1" ht="21.95" customHeight="1" outlineLevel="1" x14ac:dyDescent="0.2">
      <c r="A97" s="7" t="s">
        <v>100</v>
      </c>
      <c r="B97" s="7" t="s">
        <v>12</v>
      </c>
      <c r="C97" s="8">
        <v>29</v>
      </c>
      <c r="D97" s="8">
        <v>606</v>
      </c>
      <c r="E97" s="8">
        <v>161</v>
      </c>
      <c r="F97" s="8">
        <v>462</v>
      </c>
      <c r="G97" s="1">
        <f>VLOOKUP(A:A,[1]TDSheet!$A:$G,7,0)</f>
        <v>0</v>
      </c>
      <c r="H97" s="1">
        <f>VLOOKUP(A:A,[1]TDSheet!$A:$H,8,0)</f>
        <v>0.2</v>
      </c>
      <c r="I97" s="1" t="e">
        <f>VLOOKUP(A:A,[1]TDSheet!$A:$I,9,0)</f>
        <v>#N/A</v>
      </c>
      <c r="J97" s="13">
        <f>VLOOKUP(A:A,[2]TDSheet!$A:$F,6,0)</f>
        <v>243</v>
      </c>
      <c r="K97" s="13">
        <f t="shared" si="19"/>
        <v>-82</v>
      </c>
      <c r="L97" s="13">
        <f>VLOOKUP(A:A,[1]TDSheet!$A:$O,15,0)</f>
        <v>0</v>
      </c>
      <c r="M97" s="13">
        <f>VLOOKUP(A:A,[1]TDSheet!$A:$P,16,0)</f>
        <v>0</v>
      </c>
      <c r="N97" s="13">
        <f>VLOOKUP(A:A,[1]TDSheet!$A:$X,24,0)</f>
        <v>40</v>
      </c>
      <c r="O97" s="13"/>
      <c r="P97" s="13"/>
      <c r="Q97" s="13"/>
      <c r="R97" s="13"/>
      <c r="S97" s="13"/>
      <c r="T97" s="13"/>
      <c r="U97" s="13"/>
      <c r="V97" s="15"/>
      <c r="W97" s="13">
        <f t="shared" si="20"/>
        <v>32.200000000000003</v>
      </c>
      <c r="X97" s="15"/>
      <c r="Y97" s="16">
        <f t="shared" si="21"/>
        <v>15.590062111801242</v>
      </c>
      <c r="Z97" s="13">
        <f t="shared" si="22"/>
        <v>14.34782608695652</v>
      </c>
      <c r="AA97" s="13"/>
      <c r="AB97" s="13"/>
      <c r="AC97" s="13"/>
      <c r="AD97" s="13">
        <v>0</v>
      </c>
      <c r="AE97" s="13">
        <f>VLOOKUP(A:A,[1]TDSheet!$A:$AF,32,0)</f>
        <v>43.2</v>
      </c>
      <c r="AF97" s="13">
        <f>VLOOKUP(A:A,[1]TDSheet!$A:$AG,33,0)</f>
        <v>44.8</v>
      </c>
      <c r="AG97" s="13">
        <f>VLOOKUP(A:A,[1]TDSheet!$A:$W,23,0)</f>
        <v>43</v>
      </c>
      <c r="AH97" s="13">
        <f>VLOOKUP(A:A,[3]TDSheet!$A:$D,4,0)</f>
        <v>44</v>
      </c>
      <c r="AI97" s="18" t="str">
        <f>VLOOKUP(A:A,[1]TDSheet!$A:$AI,35,0)</f>
        <v>увел</v>
      </c>
      <c r="AJ97" s="13">
        <f t="shared" si="23"/>
        <v>0</v>
      </c>
      <c r="AK97" s="13">
        <f t="shared" si="24"/>
        <v>0</v>
      </c>
      <c r="AL97" s="13">
        <f t="shared" si="25"/>
        <v>0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110</v>
      </c>
      <c r="D98" s="8">
        <v>304</v>
      </c>
      <c r="E98" s="8">
        <v>191</v>
      </c>
      <c r="F98" s="8">
        <v>221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264</v>
      </c>
      <c r="K98" s="13">
        <f t="shared" si="19"/>
        <v>-73</v>
      </c>
      <c r="L98" s="13">
        <f>VLOOKUP(A:A,[1]TDSheet!$A:$O,15,0)</f>
        <v>0</v>
      </c>
      <c r="M98" s="13">
        <f>VLOOKUP(A:A,[1]TDSheet!$A:$P,16,0)</f>
        <v>0</v>
      </c>
      <c r="N98" s="13">
        <f>VLOOKUP(A:A,[1]TDSheet!$A:$X,24,0)</f>
        <v>80</v>
      </c>
      <c r="O98" s="13"/>
      <c r="P98" s="13"/>
      <c r="Q98" s="13"/>
      <c r="R98" s="13"/>
      <c r="S98" s="13"/>
      <c r="T98" s="13"/>
      <c r="U98" s="13"/>
      <c r="V98" s="15"/>
      <c r="W98" s="13">
        <f t="shared" si="20"/>
        <v>38.200000000000003</v>
      </c>
      <c r="X98" s="15">
        <v>30</v>
      </c>
      <c r="Y98" s="16">
        <f t="shared" si="21"/>
        <v>8.664921465968586</v>
      </c>
      <c r="Z98" s="13">
        <f t="shared" si="22"/>
        <v>5.7853403141361248</v>
      </c>
      <c r="AA98" s="13"/>
      <c r="AB98" s="13"/>
      <c r="AC98" s="13"/>
      <c r="AD98" s="13">
        <v>0</v>
      </c>
      <c r="AE98" s="13">
        <f>VLOOKUP(A:A,[1]TDSheet!$A:$AF,32,0)</f>
        <v>46.4</v>
      </c>
      <c r="AF98" s="13">
        <f>VLOOKUP(A:A,[1]TDSheet!$A:$AG,33,0)</f>
        <v>45.8</v>
      </c>
      <c r="AG98" s="13">
        <f>VLOOKUP(A:A,[1]TDSheet!$A:$W,23,0)</f>
        <v>44.8</v>
      </c>
      <c r="AH98" s="13">
        <f>VLOOKUP(A:A,[3]TDSheet!$A:$D,4,0)</f>
        <v>39</v>
      </c>
      <c r="AI98" s="13" t="str">
        <f>VLOOKUP(A:A,[1]TDSheet!$A:$AI,35,0)</f>
        <v>???</v>
      </c>
      <c r="AJ98" s="13">
        <f t="shared" si="23"/>
        <v>0</v>
      </c>
      <c r="AK98" s="13">
        <f t="shared" si="24"/>
        <v>0</v>
      </c>
      <c r="AL98" s="13">
        <f t="shared" si="25"/>
        <v>9</v>
      </c>
      <c r="AM98" s="13"/>
      <c r="AN98" s="13"/>
      <c r="AO98" s="13"/>
    </row>
    <row r="99" spans="1:41" s="1" customFormat="1" ht="11.1" customHeight="1" outlineLevel="1" x14ac:dyDescent="0.2">
      <c r="A99" s="7" t="s">
        <v>102</v>
      </c>
      <c r="B99" s="7" t="s">
        <v>8</v>
      </c>
      <c r="C99" s="8">
        <v>212.56100000000001</v>
      </c>
      <c r="D99" s="8">
        <v>1607.1420000000001</v>
      </c>
      <c r="E99" s="8">
        <v>370.34199999999998</v>
      </c>
      <c r="F99" s="8">
        <v>112.407</v>
      </c>
      <c r="G99" s="1" t="str">
        <f>VLOOKUP(A:A,[1]TDSheet!$A:$G,7,0)</f>
        <v>рот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374.78100000000001</v>
      </c>
      <c r="K99" s="13">
        <f t="shared" si="19"/>
        <v>-4.4390000000000214</v>
      </c>
      <c r="L99" s="13">
        <f>VLOOKUP(A:A,[1]TDSheet!$A:$O,15,0)</f>
        <v>0</v>
      </c>
      <c r="M99" s="13">
        <f>VLOOKUP(A:A,[1]TDSheet!$A:$P,16,0)</f>
        <v>150</v>
      </c>
      <c r="N99" s="13">
        <f>VLOOKUP(A:A,[1]TDSheet!$A:$X,24,0)</f>
        <v>80</v>
      </c>
      <c r="O99" s="13"/>
      <c r="P99" s="13"/>
      <c r="Q99" s="13"/>
      <c r="R99" s="13"/>
      <c r="S99" s="13"/>
      <c r="T99" s="13"/>
      <c r="U99" s="13"/>
      <c r="V99" s="15">
        <v>150</v>
      </c>
      <c r="W99" s="13">
        <f t="shared" si="20"/>
        <v>74.068399999999997</v>
      </c>
      <c r="X99" s="15">
        <v>100</v>
      </c>
      <c r="Y99" s="16">
        <f t="shared" si="21"/>
        <v>7.9981071550080731</v>
      </c>
      <c r="Z99" s="13">
        <f t="shared" si="22"/>
        <v>1.5176107489833721</v>
      </c>
      <c r="AA99" s="13"/>
      <c r="AB99" s="13"/>
      <c r="AC99" s="13"/>
      <c r="AD99" s="13">
        <v>0</v>
      </c>
      <c r="AE99" s="13">
        <f>VLOOKUP(A:A,[1]TDSheet!$A:$AF,32,0)</f>
        <v>64.733800000000002</v>
      </c>
      <c r="AF99" s="13">
        <f>VLOOKUP(A:A,[1]TDSheet!$A:$AG,33,0)</f>
        <v>71.050600000000003</v>
      </c>
      <c r="AG99" s="13">
        <f>VLOOKUP(A:A,[1]TDSheet!$A:$W,23,0)</f>
        <v>74.051199999999994</v>
      </c>
      <c r="AH99" s="13">
        <f>VLOOKUP(A:A,[3]TDSheet!$A:$D,4,0)</f>
        <v>86.489000000000004</v>
      </c>
      <c r="AI99" s="13" t="e">
        <f>VLOOKUP(A:A,[1]TDSheet!$A:$AI,35,0)</f>
        <v>#N/A</v>
      </c>
      <c r="AJ99" s="13">
        <f t="shared" si="23"/>
        <v>0</v>
      </c>
      <c r="AK99" s="13">
        <f t="shared" si="24"/>
        <v>150</v>
      </c>
      <c r="AL99" s="13">
        <f t="shared" si="25"/>
        <v>100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8</v>
      </c>
      <c r="C100" s="8">
        <v>2147.346</v>
      </c>
      <c r="D100" s="8">
        <v>7564.8680000000004</v>
      </c>
      <c r="E100" s="8">
        <v>3238.9839999999999</v>
      </c>
      <c r="F100" s="8">
        <v>2264.0880000000002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3393.0990000000002</v>
      </c>
      <c r="K100" s="13">
        <f t="shared" si="19"/>
        <v>-154.11500000000024</v>
      </c>
      <c r="L100" s="13">
        <f>VLOOKUP(A:A,[1]TDSheet!$A:$O,15,0)</f>
        <v>1000</v>
      </c>
      <c r="M100" s="13">
        <f>VLOOKUP(A:A,[1]TDSheet!$A:$P,16,0)</f>
        <v>500</v>
      </c>
      <c r="N100" s="13">
        <f>VLOOKUP(A:A,[1]TDSheet!$A:$X,24,0)</f>
        <v>300</v>
      </c>
      <c r="O100" s="13"/>
      <c r="P100" s="13"/>
      <c r="Q100" s="13"/>
      <c r="R100" s="13"/>
      <c r="S100" s="13"/>
      <c r="T100" s="13"/>
      <c r="U100" s="13"/>
      <c r="V100" s="15">
        <v>700</v>
      </c>
      <c r="W100" s="13">
        <f t="shared" si="20"/>
        <v>647.79679999999996</v>
      </c>
      <c r="X100" s="15">
        <v>1000</v>
      </c>
      <c r="Y100" s="16">
        <f t="shared" si="21"/>
        <v>8.8979877640642862</v>
      </c>
      <c r="Z100" s="13">
        <f t="shared" si="22"/>
        <v>3.4950589444097289</v>
      </c>
      <c r="AA100" s="13"/>
      <c r="AB100" s="13"/>
      <c r="AC100" s="13"/>
      <c r="AD100" s="13">
        <v>0</v>
      </c>
      <c r="AE100" s="13">
        <f>VLOOKUP(A:A,[1]TDSheet!$A:$AF,32,0)</f>
        <v>717.88559999999995</v>
      </c>
      <c r="AF100" s="13">
        <f>VLOOKUP(A:A,[1]TDSheet!$A:$AG,33,0)</f>
        <v>765.43059999999991</v>
      </c>
      <c r="AG100" s="13">
        <f>VLOOKUP(A:A,[1]TDSheet!$A:$W,23,0)</f>
        <v>655.11080000000004</v>
      </c>
      <c r="AH100" s="13">
        <f>VLOOKUP(A:A,[3]TDSheet!$A:$D,4,0)</f>
        <v>558.71699999999998</v>
      </c>
      <c r="AI100" s="13" t="str">
        <f>VLOOKUP(A:A,[1]TDSheet!$A:$AI,35,0)</f>
        <v>оконч</v>
      </c>
      <c r="AJ100" s="13">
        <f t="shared" si="23"/>
        <v>0</v>
      </c>
      <c r="AK100" s="13">
        <f t="shared" si="24"/>
        <v>700</v>
      </c>
      <c r="AL100" s="13">
        <f t="shared" si="25"/>
        <v>1000</v>
      </c>
      <c r="AM100" s="13"/>
      <c r="AN100" s="13"/>
      <c r="AO100" s="13"/>
    </row>
    <row r="101" spans="1:41" s="1" customFormat="1" ht="11.1" customHeight="1" outlineLevel="1" x14ac:dyDescent="0.2">
      <c r="A101" s="7" t="s">
        <v>104</v>
      </c>
      <c r="B101" s="7" t="s">
        <v>8</v>
      </c>
      <c r="C101" s="8">
        <v>3665.9569999999999</v>
      </c>
      <c r="D101" s="8">
        <v>10588.929</v>
      </c>
      <c r="E101" s="8">
        <v>6726.1769999999997</v>
      </c>
      <c r="F101" s="8">
        <v>3722.2449999999999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7036.7690000000002</v>
      </c>
      <c r="K101" s="13">
        <f t="shared" si="19"/>
        <v>-310.59200000000055</v>
      </c>
      <c r="L101" s="13">
        <f>VLOOKUP(A:A,[1]TDSheet!$A:$O,15,0)</f>
        <v>1900</v>
      </c>
      <c r="M101" s="13">
        <f>VLOOKUP(A:A,[1]TDSheet!$A:$P,16,0)</f>
        <v>2100</v>
      </c>
      <c r="N101" s="13">
        <f>VLOOKUP(A:A,[1]TDSheet!$A:$X,24,0)</f>
        <v>300</v>
      </c>
      <c r="O101" s="13"/>
      <c r="P101" s="13"/>
      <c r="Q101" s="13"/>
      <c r="R101" s="13"/>
      <c r="S101" s="13"/>
      <c r="T101" s="13"/>
      <c r="U101" s="13"/>
      <c r="V101" s="15">
        <v>1250</v>
      </c>
      <c r="W101" s="13">
        <f t="shared" si="20"/>
        <v>1345.2354</v>
      </c>
      <c r="X101" s="15">
        <v>1900</v>
      </c>
      <c r="Y101" s="16">
        <f t="shared" si="21"/>
        <v>8.3050483209109718</v>
      </c>
      <c r="Z101" s="13">
        <f t="shared" si="22"/>
        <v>2.7669841278336862</v>
      </c>
      <c r="AA101" s="13"/>
      <c r="AB101" s="13"/>
      <c r="AC101" s="13"/>
      <c r="AD101" s="13">
        <v>0</v>
      </c>
      <c r="AE101" s="13">
        <f>VLOOKUP(A:A,[1]TDSheet!$A:$AF,32,0)</f>
        <v>1155.0260000000001</v>
      </c>
      <c r="AF101" s="13">
        <f>VLOOKUP(A:A,[1]TDSheet!$A:$AG,33,0)</f>
        <v>1387.8288</v>
      </c>
      <c r="AG101" s="13">
        <f>VLOOKUP(A:A,[1]TDSheet!$A:$W,23,0)</f>
        <v>1300.3592000000001</v>
      </c>
      <c r="AH101" s="13">
        <f>VLOOKUP(A:A,[3]TDSheet!$A:$D,4,0)</f>
        <v>1496.0830000000001</v>
      </c>
      <c r="AI101" s="13" t="str">
        <f>VLOOKUP(A:A,[1]TDSheet!$A:$AI,35,0)</f>
        <v>нояаб</v>
      </c>
      <c r="AJ101" s="13">
        <f t="shared" si="23"/>
        <v>0</v>
      </c>
      <c r="AK101" s="13">
        <f t="shared" si="24"/>
        <v>1250</v>
      </c>
      <c r="AL101" s="13">
        <f t="shared" si="25"/>
        <v>1900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8</v>
      </c>
      <c r="C102" s="8">
        <v>1498.8340000000001</v>
      </c>
      <c r="D102" s="8">
        <v>4833.45</v>
      </c>
      <c r="E102" s="17">
        <v>3454</v>
      </c>
      <c r="F102" s="17">
        <v>3096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2696.2310000000002</v>
      </c>
      <c r="K102" s="13">
        <f t="shared" si="19"/>
        <v>757.76899999999978</v>
      </c>
      <c r="L102" s="13">
        <f>VLOOKUP(A:A,[1]TDSheet!$A:$O,15,0)</f>
        <v>1000</v>
      </c>
      <c r="M102" s="13">
        <f>VLOOKUP(A:A,[1]TDSheet!$A:$P,16,0)</f>
        <v>600</v>
      </c>
      <c r="N102" s="13">
        <f>VLOOKUP(A:A,[1]TDSheet!$A:$X,24,0)</f>
        <v>200</v>
      </c>
      <c r="O102" s="13"/>
      <c r="P102" s="13"/>
      <c r="Q102" s="13"/>
      <c r="R102" s="13"/>
      <c r="S102" s="13"/>
      <c r="T102" s="13"/>
      <c r="U102" s="13"/>
      <c r="V102" s="15">
        <v>500</v>
      </c>
      <c r="W102" s="13">
        <f t="shared" si="20"/>
        <v>690.8</v>
      </c>
      <c r="X102" s="15">
        <v>700</v>
      </c>
      <c r="Y102" s="16">
        <f t="shared" si="21"/>
        <v>8.8245512449334118</v>
      </c>
      <c r="Z102" s="13">
        <f t="shared" si="22"/>
        <v>4.4817602779386219</v>
      </c>
      <c r="AA102" s="13"/>
      <c r="AB102" s="13"/>
      <c r="AC102" s="13"/>
      <c r="AD102" s="13">
        <v>0</v>
      </c>
      <c r="AE102" s="13">
        <f>VLOOKUP(A:A,[1]TDSheet!$A:$AF,32,0)</f>
        <v>898.4</v>
      </c>
      <c r="AF102" s="13">
        <f>VLOOKUP(A:A,[1]TDSheet!$A:$AG,33,0)</f>
        <v>861.2</v>
      </c>
      <c r="AG102" s="13">
        <f>VLOOKUP(A:A,[1]TDSheet!$A:$W,23,0)</f>
        <v>752.6</v>
      </c>
      <c r="AH102" s="13">
        <f>VLOOKUP(A:A,[3]TDSheet!$A:$D,4,0)</f>
        <v>477.33300000000003</v>
      </c>
      <c r="AI102" s="13" t="str">
        <f>VLOOKUP(A:A,[1]TDSheet!$A:$AI,35,0)</f>
        <v>оконч</v>
      </c>
      <c r="AJ102" s="13">
        <f t="shared" si="23"/>
        <v>0</v>
      </c>
      <c r="AK102" s="13">
        <f t="shared" si="24"/>
        <v>500</v>
      </c>
      <c r="AL102" s="13">
        <f t="shared" si="25"/>
        <v>700</v>
      </c>
      <c r="AM102" s="13"/>
      <c r="AN102" s="13"/>
      <c r="AO102" s="13"/>
    </row>
    <row r="103" spans="1:41" s="1" customFormat="1" ht="21.95" customHeight="1" outlineLevel="1" x14ac:dyDescent="0.2">
      <c r="A103" s="7" t="s">
        <v>106</v>
      </c>
      <c r="B103" s="7" t="s">
        <v>8</v>
      </c>
      <c r="C103" s="8">
        <v>12.577999999999999</v>
      </c>
      <c r="D103" s="8">
        <v>60.432000000000002</v>
      </c>
      <c r="E103" s="8">
        <v>6.6369999999999996</v>
      </c>
      <c r="F103" s="8">
        <v>24.102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14.4</v>
      </c>
      <c r="K103" s="13">
        <f t="shared" si="19"/>
        <v>-7.7630000000000008</v>
      </c>
      <c r="L103" s="13">
        <f>VLOOKUP(A:A,[1]TDSheet!$A:$O,15,0)</f>
        <v>0</v>
      </c>
      <c r="M103" s="13">
        <f>VLOOKUP(A:A,[1]TDSheet!$A:$P,16,0)</f>
        <v>0</v>
      </c>
      <c r="N103" s="13">
        <f>VLOOKUP(A:A,[1]TDSheet!$A:$X,24,0)</f>
        <v>10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1.3273999999999999</v>
      </c>
      <c r="X103" s="15"/>
      <c r="Y103" s="16">
        <f t="shared" si="21"/>
        <v>25.690824167545582</v>
      </c>
      <c r="Z103" s="13">
        <f t="shared" si="22"/>
        <v>18.157299984932955</v>
      </c>
      <c r="AA103" s="13"/>
      <c r="AB103" s="13"/>
      <c r="AC103" s="13"/>
      <c r="AD103" s="13">
        <v>0</v>
      </c>
      <c r="AE103" s="13">
        <f>VLOOKUP(A:A,[1]TDSheet!$A:$AF,32,0)</f>
        <v>0</v>
      </c>
      <c r="AF103" s="13">
        <f>VLOOKUP(A:A,[1]TDSheet!$A:$AG,33,0)</f>
        <v>0</v>
      </c>
      <c r="AG103" s="13">
        <f>VLOOKUP(A:A,[1]TDSheet!$A:$W,23,0)</f>
        <v>0.78839999999999999</v>
      </c>
      <c r="AH103" s="13">
        <f>VLOOKUP(A:A,[3]TDSheet!$A:$D,4,0)</f>
        <v>5.3369999999999997</v>
      </c>
      <c r="AI103" s="18" t="str">
        <f>VLOOKUP(A:A,[1]TDSheet!$A:$AI,35,0)</f>
        <v>увел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21.95" customHeight="1" outlineLevel="1" x14ac:dyDescent="0.2">
      <c r="A104" s="7" t="s">
        <v>107</v>
      </c>
      <c r="B104" s="7" t="s">
        <v>8</v>
      </c>
      <c r="C104" s="8">
        <v>32.957000000000001</v>
      </c>
      <c r="D104" s="8">
        <v>44.851999999999997</v>
      </c>
      <c r="E104" s="8">
        <v>0</v>
      </c>
      <c r="F104" s="8">
        <v>10.760999999999999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1.35</v>
      </c>
      <c r="K104" s="13">
        <f t="shared" si="19"/>
        <v>-1.35</v>
      </c>
      <c r="L104" s="13">
        <f>VLOOKUP(A:A,[1]TDSheet!$A:$O,15,0)</f>
        <v>0</v>
      </c>
      <c r="M104" s="13">
        <f>VLOOKUP(A:A,[1]TDSheet!$A:$P,16,0)</f>
        <v>0</v>
      </c>
      <c r="N104" s="13">
        <f>VLOOKUP(A:A,[1]TDSheet!$A:$X,24,0)</f>
        <v>10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0</v>
      </c>
      <c r="X104" s="15"/>
      <c r="Y104" s="16" t="e">
        <f t="shared" si="21"/>
        <v>#DIV/0!</v>
      </c>
      <c r="Z104" s="13" t="e">
        <f t="shared" si="22"/>
        <v>#DIV/0!</v>
      </c>
      <c r="AA104" s="13"/>
      <c r="AB104" s="13"/>
      <c r="AC104" s="13"/>
      <c r="AD104" s="13">
        <v>0</v>
      </c>
      <c r="AE104" s="13">
        <f>VLOOKUP(A:A,[1]TDSheet!$A:$AF,32,0)</f>
        <v>8.8284000000000002</v>
      </c>
      <c r="AF104" s="13">
        <f>VLOOKUP(A:A,[1]TDSheet!$A:$AG,33,0)</f>
        <v>0</v>
      </c>
      <c r="AG104" s="13">
        <f>VLOOKUP(A:A,[1]TDSheet!$A:$W,23,0)</f>
        <v>0</v>
      </c>
      <c r="AH104" s="13">
        <v>0</v>
      </c>
      <c r="AI104" s="18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21.95" customHeight="1" outlineLevel="1" x14ac:dyDescent="0.2">
      <c r="A105" s="7" t="s">
        <v>108</v>
      </c>
      <c r="B105" s="7" t="s">
        <v>8</v>
      </c>
      <c r="C105" s="8">
        <v>133.62200000000001</v>
      </c>
      <c r="D105" s="8">
        <v>510.92899999999997</v>
      </c>
      <c r="E105" s="8">
        <v>167.155</v>
      </c>
      <c r="F105" s="8">
        <v>126.52</v>
      </c>
      <c r="G105" s="1" t="str">
        <f>VLOOKUP(A:A,[1]TDSheet!$A:$G,7,0)</f>
        <v>г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170.024</v>
      </c>
      <c r="K105" s="13">
        <f t="shared" si="19"/>
        <v>-2.8689999999999998</v>
      </c>
      <c r="L105" s="13">
        <f>VLOOKUP(A:A,[1]TDSheet!$A:$O,15,0)</f>
        <v>0</v>
      </c>
      <c r="M105" s="13">
        <f>VLOOKUP(A:A,[1]TDSheet!$A:$P,16,0)</f>
        <v>50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>
        <v>50</v>
      </c>
      <c r="W105" s="13">
        <f t="shared" si="20"/>
        <v>33.430999999999997</v>
      </c>
      <c r="X105" s="15">
        <v>50</v>
      </c>
      <c r="Y105" s="16">
        <f t="shared" si="21"/>
        <v>8.2713649008405365</v>
      </c>
      <c r="Z105" s="13">
        <f t="shared" si="22"/>
        <v>3.7845113816517606</v>
      </c>
      <c r="AA105" s="13"/>
      <c r="AB105" s="13"/>
      <c r="AC105" s="13"/>
      <c r="AD105" s="13">
        <v>0</v>
      </c>
      <c r="AE105" s="13">
        <f>VLOOKUP(A:A,[1]TDSheet!$A:$AF,32,0)</f>
        <v>39.308999999999997</v>
      </c>
      <c r="AF105" s="13">
        <f>VLOOKUP(A:A,[1]TDSheet!$A:$AG,33,0)</f>
        <v>43.388600000000004</v>
      </c>
      <c r="AG105" s="13">
        <f>VLOOKUP(A:A,[1]TDSheet!$A:$W,23,0)</f>
        <v>30.566199999999998</v>
      </c>
      <c r="AH105" s="13">
        <f>VLOOKUP(A:A,[3]TDSheet!$A:$D,4,0)</f>
        <v>54.619</v>
      </c>
      <c r="AI105" s="13" t="str">
        <f>VLOOKUP(A:A,[1]TDSheet!$A:$AI,35,0)</f>
        <v>зв70</v>
      </c>
      <c r="AJ105" s="13">
        <f t="shared" si="23"/>
        <v>0</v>
      </c>
      <c r="AK105" s="13">
        <f t="shared" si="24"/>
        <v>50</v>
      </c>
      <c r="AL105" s="13">
        <f t="shared" si="25"/>
        <v>50</v>
      </c>
      <c r="AM105" s="13"/>
      <c r="AN105" s="13"/>
      <c r="AO105" s="13"/>
    </row>
    <row r="106" spans="1:41" s="1" customFormat="1" ht="11.1" customHeight="1" outlineLevel="1" x14ac:dyDescent="0.2">
      <c r="A106" s="7" t="s">
        <v>109</v>
      </c>
      <c r="B106" s="7" t="s">
        <v>12</v>
      </c>
      <c r="C106" s="8">
        <v>190</v>
      </c>
      <c r="D106" s="8">
        <v>99</v>
      </c>
      <c r="E106" s="8">
        <v>184</v>
      </c>
      <c r="F106" s="8">
        <v>95</v>
      </c>
      <c r="G106" s="1">
        <f>VLOOKUP(A:A,[1]TDSheet!$A:$G,7,0)</f>
        <v>0</v>
      </c>
      <c r="H106" s="1">
        <f>VLOOKUP(A:A,[1]TDSheet!$A:$H,8,0)</f>
        <v>0.5</v>
      </c>
      <c r="I106" s="1" t="e">
        <f>VLOOKUP(A:A,[1]TDSheet!$A:$I,9,0)</f>
        <v>#N/A</v>
      </c>
      <c r="J106" s="13">
        <f>VLOOKUP(A:A,[2]TDSheet!$A:$F,6,0)</f>
        <v>252</v>
      </c>
      <c r="K106" s="13">
        <f t="shared" si="19"/>
        <v>-68</v>
      </c>
      <c r="L106" s="13">
        <f>VLOOKUP(A:A,[1]TDSheet!$A:$O,15,0)</f>
        <v>0</v>
      </c>
      <c r="M106" s="13">
        <f>VLOOKUP(A:A,[1]TDSheet!$A:$P,16,0)</f>
        <v>100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36.799999999999997</v>
      </c>
      <c r="X106" s="15">
        <v>20</v>
      </c>
      <c r="Y106" s="16">
        <f t="shared" si="21"/>
        <v>8.5597826086956523</v>
      </c>
      <c r="Z106" s="13">
        <f t="shared" si="22"/>
        <v>2.581521739130435</v>
      </c>
      <c r="AA106" s="13"/>
      <c r="AB106" s="13"/>
      <c r="AC106" s="13"/>
      <c r="AD106" s="13">
        <v>0</v>
      </c>
      <c r="AE106" s="13">
        <f>VLOOKUP(A:A,[1]TDSheet!$A:$AF,32,0)</f>
        <v>30.4</v>
      </c>
      <c r="AF106" s="13">
        <f>VLOOKUP(A:A,[1]TDSheet!$A:$AG,33,0)</f>
        <v>36.6</v>
      </c>
      <c r="AG106" s="13">
        <f>VLOOKUP(A:A,[1]TDSheet!$A:$W,23,0)</f>
        <v>40.799999999999997</v>
      </c>
      <c r="AH106" s="13">
        <f>VLOOKUP(A:A,[3]TDSheet!$A:$D,4,0)</f>
        <v>23</v>
      </c>
      <c r="AI106" s="13" t="e">
        <f>VLOOKUP(A:A,[1]TDSheet!$A:$AI,35,0)</f>
        <v>#N/A</v>
      </c>
      <c r="AJ106" s="13">
        <f t="shared" si="23"/>
        <v>0</v>
      </c>
      <c r="AK106" s="13">
        <f t="shared" si="24"/>
        <v>0</v>
      </c>
      <c r="AL106" s="13">
        <f t="shared" si="25"/>
        <v>10</v>
      </c>
      <c r="AM106" s="13"/>
      <c r="AN106" s="13"/>
      <c r="AO106" s="13"/>
    </row>
    <row r="107" spans="1:41" s="1" customFormat="1" ht="21.95" customHeight="1" outlineLevel="1" x14ac:dyDescent="0.2">
      <c r="A107" s="7" t="s">
        <v>110</v>
      </c>
      <c r="B107" s="7" t="s">
        <v>12</v>
      </c>
      <c r="C107" s="8">
        <v>77</v>
      </c>
      <c r="D107" s="8">
        <v>84</v>
      </c>
      <c r="E107" s="8">
        <v>62</v>
      </c>
      <c r="F107" s="8">
        <v>97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71</v>
      </c>
      <c r="K107" s="13">
        <f t="shared" si="19"/>
        <v>-9</v>
      </c>
      <c r="L107" s="13">
        <f>VLOOKUP(A:A,[1]TDSheet!$A:$O,15,0)</f>
        <v>0</v>
      </c>
      <c r="M107" s="13">
        <f>VLOOKUP(A:A,[1]TDSheet!$A:$P,16,0)</f>
        <v>0</v>
      </c>
      <c r="N107" s="13">
        <f>VLOOKUP(A:A,[1]TDSheet!$A:$X,24,0)</f>
        <v>20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12.4</v>
      </c>
      <c r="X107" s="15"/>
      <c r="Y107" s="16">
        <f t="shared" si="21"/>
        <v>9.435483870967742</v>
      </c>
      <c r="Z107" s="13">
        <f t="shared" si="22"/>
        <v>7.82258064516129</v>
      </c>
      <c r="AA107" s="13"/>
      <c r="AB107" s="13"/>
      <c r="AC107" s="13"/>
      <c r="AD107" s="13">
        <v>0</v>
      </c>
      <c r="AE107" s="13">
        <f>VLOOKUP(A:A,[1]TDSheet!$A:$AF,32,0)</f>
        <v>29.6</v>
      </c>
      <c r="AF107" s="13">
        <f>VLOOKUP(A:A,[1]TDSheet!$A:$AG,33,0)</f>
        <v>25</v>
      </c>
      <c r="AG107" s="13">
        <f>VLOOKUP(A:A,[1]TDSheet!$A:$W,23,0)</f>
        <v>16.399999999999999</v>
      </c>
      <c r="AH107" s="13">
        <f>VLOOKUP(A:A,[3]TDSheet!$A:$D,4,0)</f>
        <v>18</v>
      </c>
      <c r="AI107" s="13" t="str">
        <f>VLOOKUP(A:A,[1]TDSheet!$A:$AI,35,0)</f>
        <v>увел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  <c r="AO107" s="13"/>
    </row>
    <row r="108" spans="1:41" s="1" customFormat="1" ht="21.95" customHeight="1" outlineLevel="1" x14ac:dyDescent="0.2">
      <c r="A108" s="7" t="s">
        <v>111</v>
      </c>
      <c r="B108" s="7" t="s">
        <v>12</v>
      </c>
      <c r="C108" s="8">
        <v>103</v>
      </c>
      <c r="D108" s="8">
        <v>53</v>
      </c>
      <c r="E108" s="8">
        <v>49</v>
      </c>
      <c r="F108" s="8">
        <v>86</v>
      </c>
      <c r="G108" s="1">
        <f>VLOOKUP(A:A,[1]TDSheet!$A:$G,7,0)</f>
        <v>0</v>
      </c>
      <c r="H108" s="1">
        <f>VLOOKUP(A:A,[1]TDSheet!$A:$H,8,0)</f>
        <v>0.4</v>
      </c>
      <c r="I108" s="1" t="e">
        <f>VLOOKUP(A:A,[1]TDSheet!$A:$I,9,0)</f>
        <v>#N/A</v>
      </c>
      <c r="J108" s="13">
        <f>VLOOKUP(A:A,[2]TDSheet!$A:$F,6,0)</f>
        <v>68</v>
      </c>
      <c r="K108" s="13">
        <f t="shared" si="19"/>
        <v>-19</v>
      </c>
      <c r="L108" s="13">
        <f>VLOOKUP(A:A,[1]TDSheet!$A:$O,15,0)</f>
        <v>0</v>
      </c>
      <c r="M108" s="13">
        <f>VLOOKUP(A:A,[1]TDSheet!$A:$P,16,0)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9.8000000000000007</v>
      </c>
      <c r="X108" s="15"/>
      <c r="Y108" s="16">
        <f t="shared" si="21"/>
        <v>8.7755102040816322</v>
      </c>
      <c r="Z108" s="13">
        <f t="shared" si="22"/>
        <v>8.7755102040816322</v>
      </c>
      <c r="AA108" s="13"/>
      <c r="AB108" s="13"/>
      <c r="AC108" s="13"/>
      <c r="AD108" s="13">
        <v>0</v>
      </c>
      <c r="AE108" s="13">
        <f>VLOOKUP(A:A,[1]TDSheet!$A:$AF,32,0)</f>
        <v>20</v>
      </c>
      <c r="AF108" s="13">
        <f>VLOOKUP(A:A,[1]TDSheet!$A:$AG,33,0)</f>
        <v>19.2</v>
      </c>
      <c r="AG108" s="13">
        <f>VLOOKUP(A:A,[1]TDSheet!$A:$W,23,0)</f>
        <v>8.1999999999999993</v>
      </c>
      <c r="AH108" s="13">
        <f>VLOOKUP(A:A,[3]TDSheet!$A:$D,4,0)</f>
        <v>10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144</v>
      </c>
      <c r="D109" s="8">
        <v>3</v>
      </c>
      <c r="E109" s="8">
        <v>78</v>
      </c>
      <c r="F109" s="8">
        <v>67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119</v>
      </c>
      <c r="K109" s="13">
        <f t="shared" si="19"/>
        <v>-41</v>
      </c>
      <c r="L109" s="13">
        <f>VLOOKUP(A:A,[1]TDSheet!$A:$O,15,0)</f>
        <v>0</v>
      </c>
      <c r="M109" s="13">
        <f>VLOOKUP(A:A,[1]TDSheet!$A:$P,16,0)</f>
        <v>0</v>
      </c>
      <c r="N109" s="13">
        <f>VLOOKUP(A:A,[1]TDSheet!$A:$X,24,0)</f>
        <v>40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20"/>
        <v>15.6</v>
      </c>
      <c r="X109" s="15">
        <v>30</v>
      </c>
      <c r="Y109" s="16">
        <f t="shared" si="21"/>
        <v>8.7820512820512828</v>
      </c>
      <c r="Z109" s="13">
        <f t="shared" si="22"/>
        <v>4.2948717948717947</v>
      </c>
      <c r="AA109" s="13"/>
      <c r="AB109" s="13"/>
      <c r="AC109" s="13"/>
      <c r="AD109" s="13">
        <v>0</v>
      </c>
      <c r="AE109" s="13">
        <f>VLOOKUP(A:A,[1]TDSheet!$A:$AF,32,0)</f>
        <v>24.8</v>
      </c>
      <c r="AF109" s="13">
        <f>VLOOKUP(A:A,[1]TDSheet!$A:$AG,33,0)</f>
        <v>22.8</v>
      </c>
      <c r="AG109" s="13">
        <f>VLOOKUP(A:A,[1]TDSheet!$A:$W,23,0)</f>
        <v>16.2</v>
      </c>
      <c r="AH109" s="13">
        <f>VLOOKUP(A:A,[3]TDSheet!$A:$D,4,0)</f>
        <v>10</v>
      </c>
      <c r="AI109" s="13" t="str">
        <f>VLOOKUP(A:A,[1]TDSheet!$A:$AI,35,0)</f>
        <v>увел</v>
      </c>
      <c r="AJ109" s="13">
        <f t="shared" si="23"/>
        <v>0</v>
      </c>
      <c r="AK109" s="13">
        <f t="shared" si="24"/>
        <v>0</v>
      </c>
      <c r="AL109" s="13">
        <f t="shared" si="25"/>
        <v>9</v>
      </c>
      <c r="AM109" s="13"/>
      <c r="AN109" s="13"/>
      <c r="AO109" s="13"/>
    </row>
    <row r="110" spans="1:41" s="1" customFormat="1" ht="11.1" customHeight="1" outlineLevel="1" x14ac:dyDescent="0.2">
      <c r="A110" s="7" t="s">
        <v>113</v>
      </c>
      <c r="B110" s="7" t="s">
        <v>12</v>
      </c>
      <c r="C110" s="8">
        <v>155</v>
      </c>
      <c r="D110" s="8">
        <v>110</v>
      </c>
      <c r="E110" s="8">
        <v>137</v>
      </c>
      <c r="F110" s="8">
        <v>123</v>
      </c>
      <c r="G110" s="1" t="str">
        <f>VLOOKUP(A:A,[1]TDSheet!$A:$G,7,0)</f>
        <v>н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169</v>
      </c>
      <c r="K110" s="13">
        <f t="shared" si="19"/>
        <v>-32</v>
      </c>
      <c r="L110" s="13">
        <f>VLOOKUP(A:A,[1]TDSheet!$A:$O,15,0)</f>
        <v>0</v>
      </c>
      <c r="M110" s="13">
        <f>VLOOKUP(A:A,[1]TDSheet!$A:$P,16,0)</f>
        <v>0</v>
      </c>
      <c r="N110" s="13">
        <f>VLOOKUP(A:A,[1]TDSheet!$A:$X,24,0)</f>
        <v>80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27.4</v>
      </c>
      <c r="X110" s="15">
        <v>30</v>
      </c>
      <c r="Y110" s="16">
        <f t="shared" si="21"/>
        <v>8.5036496350364974</v>
      </c>
      <c r="Z110" s="13">
        <f t="shared" si="22"/>
        <v>4.4890510948905114</v>
      </c>
      <c r="AA110" s="13"/>
      <c r="AB110" s="13"/>
      <c r="AC110" s="13"/>
      <c r="AD110" s="13">
        <v>0</v>
      </c>
      <c r="AE110" s="13">
        <f>VLOOKUP(A:A,[1]TDSheet!$A:$AF,32,0)</f>
        <v>35</v>
      </c>
      <c r="AF110" s="13">
        <f>VLOOKUP(A:A,[1]TDSheet!$A:$AG,33,0)</f>
        <v>41</v>
      </c>
      <c r="AG110" s="13">
        <f>VLOOKUP(A:A,[1]TDSheet!$A:$W,23,0)</f>
        <v>30.2</v>
      </c>
      <c r="AH110" s="13">
        <f>VLOOKUP(A:A,[3]TDSheet!$A:$D,4,0)</f>
        <v>30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0</v>
      </c>
      <c r="AL110" s="13">
        <f t="shared" si="25"/>
        <v>9</v>
      </c>
      <c r="AM110" s="13"/>
      <c r="AN110" s="13"/>
      <c r="AO110" s="13"/>
    </row>
    <row r="111" spans="1:41" s="1" customFormat="1" ht="11.1" customHeight="1" outlineLevel="1" x14ac:dyDescent="0.2">
      <c r="A111" s="7" t="s">
        <v>114</v>
      </c>
      <c r="B111" s="7" t="s">
        <v>12</v>
      </c>
      <c r="C111" s="8">
        <v>174</v>
      </c>
      <c r="D111" s="8">
        <v>59</v>
      </c>
      <c r="E111" s="8">
        <v>137</v>
      </c>
      <c r="F111" s="8">
        <v>92</v>
      </c>
      <c r="G111" s="1" t="str">
        <f>VLOOKUP(A:A,[1]TDSheet!$A:$G,7,0)</f>
        <v>н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177</v>
      </c>
      <c r="K111" s="13">
        <f t="shared" si="19"/>
        <v>-40</v>
      </c>
      <c r="L111" s="13">
        <f>VLOOKUP(A:A,[1]TDSheet!$A:$O,15,0)</f>
        <v>0</v>
      </c>
      <c r="M111" s="13">
        <f>VLOOKUP(A:A,[1]TDSheet!$A:$P,16,0)</f>
        <v>50</v>
      </c>
      <c r="N111" s="13">
        <f>VLOOKUP(A:A,[1]TDSheet!$A:$X,24,0)</f>
        <v>80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27.4</v>
      </c>
      <c r="X111" s="15"/>
      <c r="Y111" s="16">
        <f t="shared" si="21"/>
        <v>8.1021897810218988</v>
      </c>
      <c r="Z111" s="13">
        <f t="shared" si="22"/>
        <v>3.3576642335766427</v>
      </c>
      <c r="AA111" s="13"/>
      <c r="AB111" s="13"/>
      <c r="AC111" s="13"/>
      <c r="AD111" s="13">
        <v>0</v>
      </c>
      <c r="AE111" s="13">
        <f>VLOOKUP(A:A,[1]TDSheet!$A:$AF,32,0)</f>
        <v>32.200000000000003</v>
      </c>
      <c r="AF111" s="13">
        <f>VLOOKUP(A:A,[1]TDSheet!$A:$AG,33,0)</f>
        <v>36.200000000000003</v>
      </c>
      <c r="AG111" s="13">
        <f>VLOOKUP(A:A,[1]TDSheet!$A:$W,23,0)</f>
        <v>31.2</v>
      </c>
      <c r="AH111" s="13">
        <f>VLOOKUP(A:A,[3]TDSheet!$A:$D,4,0)</f>
        <v>31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  <c r="AO111" s="13"/>
    </row>
    <row r="112" spans="1:41" s="1" customFormat="1" ht="11.1" customHeight="1" outlineLevel="1" x14ac:dyDescent="0.2">
      <c r="A112" s="7" t="s">
        <v>115</v>
      </c>
      <c r="B112" s="7" t="s">
        <v>8</v>
      </c>
      <c r="C112" s="8">
        <v>32.350999999999999</v>
      </c>
      <c r="D112" s="8">
        <v>8.1890000000000001</v>
      </c>
      <c r="E112" s="8">
        <v>1.4219999999999999</v>
      </c>
      <c r="F112" s="8"/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2.1</v>
      </c>
      <c r="K112" s="13">
        <f t="shared" si="19"/>
        <v>-0.67800000000000016</v>
      </c>
      <c r="L112" s="13">
        <f>VLOOKUP(A:A,[1]TDSheet!$A:$O,15,0)</f>
        <v>0</v>
      </c>
      <c r="M112" s="13">
        <f>VLOOKUP(A:A,[1]TDSheet!$A:$P,16,0)</f>
        <v>10</v>
      </c>
      <c r="N112" s="13">
        <f>VLOOKUP(A:A,[1]TDSheet!$A:$X,24,0)</f>
        <v>10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0.28439999999999999</v>
      </c>
      <c r="X112" s="15"/>
      <c r="Y112" s="16">
        <f t="shared" si="21"/>
        <v>70.323488045007039</v>
      </c>
      <c r="Z112" s="13">
        <f t="shared" si="22"/>
        <v>0</v>
      </c>
      <c r="AA112" s="13"/>
      <c r="AB112" s="13"/>
      <c r="AC112" s="13"/>
      <c r="AD112" s="13">
        <v>0</v>
      </c>
      <c r="AE112" s="13">
        <f>VLOOKUP(A:A,[1]TDSheet!$A:$AF,32,0)</f>
        <v>2.2624</v>
      </c>
      <c r="AF112" s="13">
        <f>VLOOKUP(A:A,[1]TDSheet!$A:$AG,33,0)</f>
        <v>1.8861999999999999</v>
      </c>
      <c r="AG112" s="13">
        <f>VLOOKUP(A:A,[1]TDSheet!$A:$W,23,0)</f>
        <v>0.42899999999999999</v>
      </c>
      <c r="AH112" s="13">
        <v>0</v>
      </c>
      <c r="AI112" s="13">
        <f>VLOOKUP(A:A,[1]TDSheet!$A:$AI,35,0)</f>
        <v>0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  <c r="AO112" s="13"/>
    </row>
    <row r="113" spans="1:41" s="1" customFormat="1" ht="11.1" customHeight="1" outlineLevel="1" x14ac:dyDescent="0.2">
      <c r="A113" s="7" t="s">
        <v>116</v>
      </c>
      <c r="B113" s="7" t="s">
        <v>8</v>
      </c>
      <c r="C113" s="8">
        <v>30.419</v>
      </c>
      <c r="D113" s="8">
        <v>0.7</v>
      </c>
      <c r="E113" s="8">
        <v>0</v>
      </c>
      <c r="F113" s="8"/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3.5</v>
      </c>
      <c r="K113" s="13">
        <f t="shared" si="19"/>
        <v>-3.5</v>
      </c>
      <c r="L113" s="13">
        <f>VLOOKUP(A:A,[1]TDSheet!$A:$O,15,0)</f>
        <v>0</v>
      </c>
      <c r="M113" s="13">
        <f>VLOOKUP(A:A,[1]TDSheet!$A:$P,16,0)</f>
        <v>0</v>
      </c>
      <c r="N113" s="13">
        <f>VLOOKUP(A:A,[1]TDSheet!$A:$X,24,0)</f>
        <v>10</v>
      </c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0</v>
      </c>
      <c r="X113" s="15"/>
      <c r="Y113" s="16" t="e">
        <f t="shared" si="21"/>
        <v>#DIV/0!</v>
      </c>
      <c r="Z113" s="13" t="e">
        <f t="shared" si="22"/>
        <v>#DIV/0!</v>
      </c>
      <c r="AA113" s="13"/>
      <c r="AB113" s="13"/>
      <c r="AC113" s="13"/>
      <c r="AD113" s="13">
        <v>0</v>
      </c>
      <c r="AE113" s="13">
        <f>VLOOKUP(A:A,[1]TDSheet!$A:$AF,32,0)</f>
        <v>2.0021999999999998</v>
      </c>
      <c r="AF113" s="13">
        <f>VLOOKUP(A:A,[1]TDSheet!$A:$AG,33,0)</f>
        <v>1.7254</v>
      </c>
      <c r="AG113" s="13">
        <f>VLOOKUP(A:A,[1]TDSheet!$A:$W,23,0)</f>
        <v>0.2838</v>
      </c>
      <c r="AH113" s="13">
        <v>0</v>
      </c>
      <c r="AI113" s="13">
        <f>VLOOKUP(A:A,[1]TDSheet!$A:$AI,35,0)</f>
        <v>0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  <c r="AO113" s="13"/>
    </row>
    <row r="114" spans="1:41" s="1" customFormat="1" ht="21.95" customHeight="1" outlineLevel="1" x14ac:dyDescent="0.2">
      <c r="A114" s="7" t="s">
        <v>117</v>
      </c>
      <c r="B114" s="7" t="s">
        <v>12</v>
      </c>
      <c r="C114" s="8">
        <v>421</v>
      </c>
      <c r="D114" s="8">
        <v>820</v>
      </c>
      <c r="E114" s="8">
        <v>670</v>
      </c>
      <c r="F114" s="8">
        <v>553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691</v>
      </c>
      <c r="K114" s="13">
        <f t="shared" si="19"/>
        <v>-21</v>
      </c>
      <c r="L114" s="13">
        <f>VLOOKUP(A:A,[1]TDSheet!$A:$O,15,0)</f>
        <v>0</v>
      </c>
      <c r="M114" s="13">
        <f>VLOOKUP(A:A,[1]TDSheet!$A:$P,16,0)</f>
        <v>200</v>
      </c>
      <c r="N114" s="13">
        <f>VLOOKUP(A:A,[1]TDSheet!$A:$X,24,0)</f>
        <v>250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134</v>
      </c>
      <c r="X114" s="15">
        <v>100</v>
      </c>
      <c r="Y114" s="16">
        <f t="shared" si="21"/>
        <v>8.2313432835820901</v>
      </c>
      <c r="Z114" s="13">
        <f t="shared" si="22"/>
        <v>4.1268656716417906</v>
      </c>
      <c r="AA114" s="13"/>
      <c r="AB114" s="13"/>
      <c r="AC114" s="13"/>
      <c r="AD114" s="13">
        <v>0</v>
      </c>
      <c r="AE114" s="13">
        <f>VLOOKUP(A:A,[1]TDSheet!$A:$AF,32,0)</f>
        <v>120.8</v>
      </c>
      <c r="AF114" s="13">
        <f>VLOOKUP(A:A,[1]TDSheet!$A:$AG,33,0)</f>
        <v>118.6</v>
      </c>
      <c r="AG114" s="13">
        <f>VLOOKUP(A:A,[1]TDSheet!$A:$W,23,0)</f>
        <v>145.4</v>
      </c>
      <c r="AH114" s="13">
        <f>VLOOKUP(A:A,[3]TDSheet!$A:$D,4,0)</f>
        <v>134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30</v>
      </c>
      <c r="AM114" s="13"/>
      <c r="AN114" s="13"/>
      <c r="AO114" s="13"/>
    </row>
    <row r="115" spans="1:41" s="1" customFormat="1" ht="11.1" customHeight="1" outlineLevel="1" x14ac:dyDescent="0.2">
      <c r="A115" s="7" t="s">
        <v>118</v>
      </c>
      <c r="B115" s="7" t="s">
        <v>12</v>
      </c>
      <c r="C115" s="8">
        <v>486</v>
      </c>
      <c r="D115" s="8">
        <v>577</v>
      </c>
      <c r="E115" s="8">
        <v>554</v>
      </c>
      <c r="F115" s="8">
        <v>488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576</v>
      </c>
      <c r="K115" s="13">
        <f t="shared" si="19"/>
        <v>-22</v>
      </c>
      <c r="L115" s="13">
        <f>VLOOKUP(A:A,[1]TDSheet!$A:$O,15,0)</f>
        <v>0</v>
      </c>
      <c r="M115" s="13">
        <f>VLOOKUP(A:A,[1]TDSheet!$A:$P,16,0)</f>
        <v>250</v>
      </c>
      <c r="N115" s="13">
        <f>VLOOKUP(A:A,[1]TDSheet!$A:$X,24,0)</f>
        <v>220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110.8</v>
      </c>
      <c r="X115" s="15"/>
      <c r="Y115" s="16">
        <f t="shared" si="21"/>
        <v>8.6462093862815887</v>
      </c>
      <c r="Z115" s="13">
        <f t="shared" si="22"/>
        <v>4.4043321299638993</v>
      </c>
      <c r="AA115" s="13"/>
      <c r="AB115" s="13"/>
      <c r="AC115" s="13"/>
      <c r="AD115" s="13">
        <v>0</v>
      </c>
      <c r="AE115" s="13">
        <f>VLOOKUP(A:A,[1]TDSheet!$A:$AF,32,0)</f>
        <v>109.2</v>
      </c>
      <c r="AF115" s="13">
        <f>VLOOKUP(A:A,[1]TDSheet!$A:$AG,33,0)</f>
        <v>110</v>
      </c>
      <c r="AG115" s="13">
        <f>VLOOKUP(A:A,[1]TDSheet!$A:$W,23,0)</f>
        <v>129.4</v>
      </c>
      <c r="AH115" s="13">
        <f>VLOOKUP(A:A,[3]TDSheet!$A:$D,4,0)</f>
        <v>97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  <c r="AO115" s="13"/>
    </row>
    <row r="116" spans="1:41" s="1" customFormat="1" ht="11.1" customHeight="1" outlineLevel="1" x14ac:dyDescent="0.2">
      <c r="A116" s="7" t="s">
        <v>119</v>
      </c>
      <c r="B116" s="7" t="s">
        <v>12</v>
      </c>
      <c r="C116" s="8">
        <v>403</v>
      </c>
      <c r="D116" s="8">
        <v>994</v>
      </c>
      <c r="E116" s="8">
        <v>721</v>
      </c>
      <c r="F116" s="8">
        <v>653</v>
      </c>
      <c r="G116" s="1" t="str">
        <f>VLOOKUP(A:A,[1]TDSheet!$A:$G,7,0)</f>
        <v>нов041,</v>
      </c>
      <c r="H116" s="1">
        <f>VLOOKUP(A:A,[1]TDSheet!$A:$H,8,0)</f>
        <v>0.3</v>
      </c>
      <c r="I116" s="1" t="e">
        <f>VLOOKUP(A:A,[1]TDSheet!$A:$I,9,0)</f>
        <v>#N/A</v>
      </c>
      <c r="J116" s="13">
        <f>VLOOKUP(A:A,[2]TDSheet!$A:$F,6,0)</f>
        <v>773</v>
      </c>
      <c r="K116" s="13">
        <f t="shared" si="19"/>
        <v>-52</v>
      </c>
      <c r="L116" s="13">
        <f>VLOOKUP(A:A,[1]TDSheet!$A:$O,15,0)</f>
        <v>0</v>
      </c>
      <c r="M116" s="13">
        <f>VLOOKUP(A:A,[1]TDSheet!$A:$P,16,0)</f>
        <v>200</v>
      </c>
      <c r="N116" s="13">
        <f>VLOOKUP(A:A,[1]TDSheet!$A:$X,24,0)</f>
        <v>250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144.19999999999999</v>
      </c>
      <c r="X116" s="15">
        <v>100</v>
      </c>
      <c r="Y116" s="16">
        <f t="shared" si="21"/>
        <v>8.3425797503467418</v>
      </c>
      <c r="Z116" s="13">
        <f t="shared" si="22"/>
        <v>4.5284327323162277</v>
      </c>
      <c r="AA116" s="13"/>
      <c r="AB116" s="13"/>
      <c r="AC116" s="13"/>
      <c r="AD116" s="13">
        <v>0</v>
      </c>
      <c r="AE116" s="13">
        <f>VLOOKUP(A:A,[1]TDSheet!$A:$AF,32,0)</f>
        <v>137</v>
      </c>
      <c r="AF116" s="13">
        <f>VLOOKUP(A:A,[1]TDSheet!$A:$AG,33,0)</f>
        <v>144.80000000000001</v>
      </c>
      <c r="AG116" s="13">
        <f>VLOOKUP(A:A,[1]TDSheet!$A:$W,23,0)</f>
        <v>157.80000000000001</v>
      </c>
      <c r="AH116" s="13">
        <f>VLOOKUP(A:A,[3]TDSheet!$A:$D,4,0)</f>
        <v>128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30</v>
      </c>
      <c r="AM116" s="13"/>
      <c r="AN116" s="13"/>
      <c r="AO116" s="13"/>
    </row>
    <row r="117" spans="1:41" s="1" customFormat="1" ht="11.1" customHeight="1" outlineLevel="1" x14ac:dyDescent="0.2">
      <c r="A117" s="7" t="s">
        <v>120</v>
      </c>
      <c r="B117" s="7" t="s">
        <v>12</v>
      </c>
      <c r="C117" s="8">
        <v>389</v>
      </c>
      <c r="D117" s="8">
        <v>841</v>
      </c>
      <c r="E117" s="8">
        <v>607</v>
      </c>
      <c r="F117" s="8">
        <v>602</v>
      </c>
      <c r="G117" s="1" t="str">
        <f>VLOOKUP(A:A,[1]TDSheet!$A:$G,7,0)</f>
        <v>нов041,</v>
      </c>
      <c r="H117" s="1">
        <f>VLOOKUP(A:A,[1]TDSheet!$A:$H,8,0)</f>
        <v>0.3</v>
      </c>
      <c r="I117" s="1" t="e">
        <f>VLOOKUP(A:A,[1]TDSheet!$A:$I,9,0)</f>
        <v>#N/A</v>
      </c>
      <c r="J117" s="13">
        <f>VLOOKUP(A:A,[2]TDSheet!$A:$F,6,0)</f>
        <v>632</v>
      </c>
      <c r="K117" s="13">
        <f t="shared" si="19"/>
        <v>-25</v>
      </c>
      <c r="L117" s="13">
        <f>VLOOKUP(A:A,[1]TDSheet!$A:$O,15,0)</f>
        <v>0</v>
      </c>
      <c r="M117" s="13">
        <f>VLOOKUP(A:A,[1]TDSheet!$A:$P,16,0)</f>
        <v>200</v>
      </c>
      <c r="N117" s="13">
        <f>VLOOKUP(A:A,[1]TDSheet!$A:$X,24,0)</f>
        <v>200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121.4</v>
      </c>
      <c r="X117" s="15"/>
      <c r="Y117" s="16">
        <f t="shared" si="21"/>
        <v>8.2537067545304765</v>
      </c>
      <c r="Z117" s="13">
        <f t="shared" si="22"/>
        <v>4.9588138385502472</v>
      </c>
      <c r="AA117" s="13"/>
      <c r="AB117" s="13"/>
      <c r="AC117" s="13"/>
      <c r="AD117" s="13">
        <v>0</v>
      </c>
      <c r="AE117" s="13">
        <f>VLOOKUP(A:A,[1]TDSheet!$A:$AF,32,0)</f>
        <v>114.2</v>
      </c>
      <c r="AF117" s="13">
        <f>VLOOKUP(A:A,[1]TDSheet!$A:$AG,33,0)</f>
        <v>123.2</v>
      </c>
      <c r="AG117" s="13">
        <f>VLOOKUP(A:A,[1]TDSheet!$A:$W,23,0)</f>
        <v>126.6</v>
      </c>
      <c r="AH117" s="13">
        <f>VLOOKUP(A:A,[3]TDSheet!$A:$D,4,0)</f>
        <v>111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  <c r="AO117" s="13"/>
    </row>
    <row r="118" spans="1:41" s="1" customFormat="1" ht="21.95" customHeight="1" outlineLevel="1" x14ac:dyDescent="0.2">
      <c r="A118" s="7" t="s">
        <v>121</v>
      </c>
      <c r="B118" s="7" t="s">
        <v>8</v>
      </c>
      <c r="C118" s="8">
        <v>135.72</v>
      </c>
      <c r="D118" s="8">
        <v>120.178</v>
      </c>
      <c r="E118" s="8">
        <v>90.186999999999998</v>
      </c>
      <c r="F118" s="8">
        <v>61.493000000000002</v>
      </c>
      <c r="G118" s="1" t="str">
        <f>VLOOKUP(A:A,[1]TDSheet!$A:$G,7,0)</f>
        <v>нов041,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103.75</v>
      </c>
      <c r="K118" s="13">
        <f t="shared" si="19"/>
        <v>-13.563000000000002</v>
      </c>
      <c r="L118" s="13">
        <f>VLOOKUP(A:A,[1]TDSheet!$A:$O,15,0)</f>
        <v>0</v>
      </c>
      <c r="M118" s="13">
        <f>VLOOKUP(A:A,[1]TDSheet!$A:$P,16,0)</f>
        <v>0</v>
      </c>
      <c r="N118" s="13">
        <f>VLOOKUP(A:A,[1]TDSheet!$A:$X,24,0)</f>
        <v>50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18.037399999999998</v>
      </c>
      <c r="X118" s="15">
        <v>40</v>
      </c>
      <c r="Y118" s="16">
        <f t="shared" si="21"/>
        <v>8.3988268819231156</v>
      </c>
      <c r="Z118" s="13">
        <f t="shared" si="22"/>
        <v>3.4091942297670399</v>
      </c>
      <c r="AA118" s="13"/>
      <c r="AB118" s="13"/>
      <c r="AC118" s="13"/>
      <c r="AD118" s="13">
        <v>0</v>
      </c>
      <c r="AE118" s="13">
        <f>VLOOKUP(A:A,[1]TDSheet!$A:$AF,32,0)</f>
        <v>35.746400000000001</v>
      </c>
      <c r="AF118" s="13">
        <f>VLOOKUP(A:A,[1]TDSheet!$A:$AG,33,0)</f>
        <v>25.462</v>
      </c>
      <c r="AG118" s="13">
        <f>VLOOKUP(A:A,[1]TDSheet!$A:$W,23,0)</f>
        <v>21.1096</v>
      </c>
      <c r="AH118" s="13">
        <f>VLOOKUP(A:A,[3]TDSheet!$A:$D,4,0)</f>
        <v>25.431999999999999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40</v>
      </c>
      <c r="AM118" s="13"/>
      <c r="AN118" s="13"/>
      <c r="AO118" s="13"/>
    </row>
    <row r="119" spans="1:41" s="1" customFormat="1" ht="11.1" customHeight="1" outlineLevel="1" x14ac:dyDescent="0.2">
      <c r="A119" s="7" t="s">
        <v>127</v>
      </c>
      <c r="B119" s="7" t="s">
        <v>8</v>
      </c>
      <c r="C119" s="8">
        <v>34.741999999999997</v>
      </c>
      <c r="D119" s="8">
        <v>19.052</v>
      </c>
      <c r="E119" s="8">
        <v>10.444000000000001</v>
      </c>
      <c r="F119" s="8">
        <v>26.597999999999999</v>
      </c>
      <c r="G119" s="1" t="str">
        <f>VLOOKUP(A:A,[1]TDSheet!$A:$G,7,0)</f>
        <v>нов11,10,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67.602999999999994</v>
      </c>
      <c r="K119" s="13">
        <f t="shared" si="19"/>
        <v>-57.158999999999992</v>
      </c>
      <c r="L119" s="13">
        <f>VLOOKUP(A:A,[1]TDSheet!$A:$O,15,0)</f>
        <v>0</v>
      </c>
      <c r="M119" s="13">
        <f>VLOOKUP(A:A,[1]TDSheet!$A:$P,16,0)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2.0888</v>
      </c>
      <c r="X119" s="15"/>
      <c r="Y119" s="16">
        <f t="shared" si="21"/>
        <v>12.733626962849483</v>
      </c>
      <c r="Z119" s="13">
        <f t="shared" si="22"/>
        <v>12.733626962849483</v>
      </c>
      <c r="AA119" s="13"/>
      <c r="AB119" s="13"/>
      <c r="AC119" s="13"/>
      <c r="AD119" s="13">
        <v>0</v>
      </c>
      <c r="AE119" s="13">
        <f>VLOOKUP(A:A,[1]TDSheet!$A:$AF,32,0)</f>
        <v>1.6039999999999999</v>
      </c>
      <c r="AF119" s="13">
        <f>VLOOKUP(A:A,[1]TDSheet!$A:$AG,33,0)</f>
        <v>1.8912</v>
      </c>
      <c r="AG119" s="13">
        <f>VLOOKUP(A:A,[1]TDSheet!$A:$W,23,0)</f>
        <v>0.8004</v>
      </c>
      <c r="AH119" s="13">
        <f>VLOOKUP(A:A,[3]TDSheet!$A:$D,4,0)</f>
        <v>5.05</v>
      </c>
      <c r="AI119" s="19" t="str">
        <f>VLOOKUP(A:A,[1]TDSheet!$A:$AI,35,0)</f>
        <v>увел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  <c r="AO119" s="13"/>
    </row>
    <row r="120" spans="1:41" s="1" customFormat="1" ht="21.95" customHeight="1" outlineLevel="1" x14ac:dyDescent="0.2">
      <c r="A120" s="7" t="s">
        <v>122</v>
      </c>
      <c r="B120" s="7" t="s">
        <v>12</v>
      </c>
      <c r="C120" s="8">
        <v>441</v>
      </c>
      <c r="D120" s="8">
        <v>896</v>
      </c>
      <c r="E120" s="8">
        <v>677</v>
      </c>
      <c r="F120" s="8">
        <v>229</v>
      </c>
      <c r="G120" s="1" t="str">
        <f>VLOOKUP(A:A,[1]TDSheet!$A:$G,7,0)</f>
        <v>нов23,10,</v>
      </c>
      <c r="H120" s="1">
        <f>VLOOKUP(A:A,[1]TDSheet!$A:$H,8,0)</f>
        <v>0.28000000000000003</v>
      </c>
      <c r="I120" s="1" t="e">
        <f>VLOOKUP(A:A,[1]TDSheet!$A:$I,9,0)</f>
        <v>#N/A</v>
      </c>
      <c r="J120" s="13">
        <f>VLOOKUP(A:A,[2]TDSheet!$A:$F,6,0)</f>
        <v>852</v>
      </c>
      <c r="K120" s="13">
        <f t="shared" si="19"/>
        <v>-175</v>
      </c>
      <c r="L120" s="13">
        <f>VLOOKUP(A:A,[1]TDSheet!$A:$O,15,0)</f>
        <v>0</v>
      </c>
      <c r="M120" s="13">
        <f>VLOOKUP(A:A,[1]TDSheet!$A:$P,16,0)</f>
        <v>300</v>
      </c>
      <c r="N120" s="13">
        <f>VLOOKUP(A:A,[1]TDSheet!$A:$X,24,0)</f>
        <v>300</v>
      </c>
      <c r="O120" s="13"/>
      <c r="P120" s="13"/>
      <c r="Q120" s="13"/>
      <c r="R120" s="13"/>
      <c r="S120" s="13"/>
      <c r="T120" s="13"/>
      <c r="U120" s="13"/>
      <c r="V120" s="15">
        <v>200</v>
      </c>
      <c r="W120" s="13">
        <f t="shared" si="20"/>
        <v>135.4</v>
      </c>
      <c r="X120" s="15">
        <v>300</v>
      </c>
      <c r="Y120" s="16">
        <f t="shared" si="21"/>
        <v>9.8153618906942395</v>
      </c>
      <c r="Z120" s="13">
        <f t="shared" si="22"/>
        <v>1.691285081240768</v>
      </c>
      <c r="AA120" s="13"/>
      <c r="AB120" s="13"/>
      <c r="AC120" s="13"/>
      <c r="AD120" s="13">
        <v>0</v>
      </c>
      <c r="AE120" s="13">
        <f>VLOOKUP(A:A,[1]TDSheet!$A:$AF,32,0)</f>
        <v>129.4</v>
      </c>
      <c r="AF120" s="13">
        <f>VLOOKUP(A:A,[1]TDSheet!$A:$AG,33,0)</f>
        <v>154.4</v>
      </c>
      <c r="AG120" s="13">
        <f>VLOOKUP(A:A,[1]TDSheet!$A:$W,23,0)</f>
        <v>123.8</v>
      </c>
      <c r="AH120" s="13">
        <f>VLOOKUP(A:A,[3]TDSheet!$A:$D,4,0)</f>
        <v>137</v>
      </c>
      <c r="AI120" s="13" t="str">
        <f>VLOOKUP(A:A,[1]TDSheet!$A:$AI,35,0)</f>
        <v>увел</v>
      </c>
      <c r="AJ120" s="13">
        <f t="shared" si="23"/>
        <v>0</v>
      </c>
      <c r="AK120" s="13">
        <f t="shared" si="24"/>
        <v>56.000000000000007</v>
      </c>
      <c r="AL120" s="13">
        <f t="shared" si="25"/>
        <v>84.000000000000014</v>
      </c>
      <c r="AM120" s="13"/>
      <c r="AN120" s="13"/>
      <c r="AO120" s="13"/>
    </row>
    <row r="121" spans="1:41" s="1" customFormat="1" ht="11.1" customHeight="1" outlineLevel="1" x14ac:dyDescent="0.2">
      <c r="A121" s="7" t="s">
        <v>128</v>
      </c>
      <c r="B121" s="7" t="s">
        <v>12</v>
      </c>
      <c r="C121" s="8">
        <v>247</v>
      </c>
      <c r="D121" s="8">
        <v>2</v>
      </c>
      <c r="E121" s="8">
        <v>119</v>
      </c>
      <c r="F121" s="8">
        <v>128</v>
      </c>
      <c r="G121" s="1" t="str">
        <f>VLOOKUP(A:A,[1]TDSheet!$A:$G,7,0)</f>
        <v>нов 06,11,</v>
      </c>
      <c r="H121" s="1">
        <f>VLOOKUP(A:A,[1]TDSheet!$A:$H,8,0)</f>
        <v>0.33</v>
      </c>
      <c r="I121" s="1" t="e">
        <f>VLOOKUP(A:A,[1]TDSheet!$A:$I,9,0)</f>
        <v>#N/A</v>
      </c>
      <c r="J121" s="13">
        <f>VLOOKUP(A:A,[2]TDSheet!$A:$F,6,0)</f>
        <v>179</v>
      </c>
      <c r="K121" s="13">
        <f t="shared" si="19"/>
        <v>-60</v>
      </c>
      <c r="L121" s="13">
        <f>VLOOKUP(A:A,[1]TDSheet!$A:$O,15,0)</f>
        <v>0</v>
      </c>
      <c r="M121" s="13">
        <f>VLOOKUP(A:A,[1]TDSheet!$A:$P,16,0)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23.8</v>
      </c>
      <c r="X121" s="15">
        <v>20</v>
      </c>
      <c r="Y121" s="16">
        <f t="shared" si="21"/>
        <v>6.2184873949579833</v>
      </c>
      <c r="Z121" s="13">
        <f t="shared" si="22"/>
        <v>5.3781512605042012</v>
      </c>
      <c r="AA121" s="13"/>
      <c r="AB121" s="13"/>
      <c r="AC121" s="13"/>
      <c r="AD121" s="13">
        <v>0</v>
      </c>
      <c r="AE121" s="13">
        <f>VLOOKUP(A:A,[1]TDSheet!$A:$AF,32,0)</f>
        <v>0</v>
      </c>
      <c r="AF121" s="13">
        <f>VLOOKUP(A:A,[1]TDSheet!$A:$AG,33,0)</f>
        <v>7.2</v>
      </c>
      <c r="AG121" s="13">
        <f>VLOOKUP(A:A,[1]TDSheet!$A:$W,23,0)</f>
        <v>5.8</v>
      </c>
      <c r="AH121" s="13">
        <f>VLOOKUP(A:A,[3]TDSheet!$A:$D,4,0)</f>
        <v>60</v>
      </c>
      <c r="AI121" s="13" t="str">
        <f>VLOOKUP(A:A,[1]TDSheet!$A:$AI,35,0)</f>
        <v>увел</v>
      </c>
      <c r="AJ121" s="13">
        <f t="shared" si="23"/>
        <v>0</v>
      </c>
      <c r="AK121" s="13">
        <f t="shared" si="24"/>
        <v>0</v>
      </c>
      <c r="AL121" s="13">
        <f t="shared" si="25"/>
        <v>6.6000000000000005</v>
      </c>
      <c r="AM121" s="13"/>
      <c r="AN121" s="13"/>
      <c r="AO121" s="13"/>
    </row>
    <row r="122" spans="1:41" s="1" customFormat="1" ht="11.1" customHeight="1" outlineLevel="1" x14ac:dyDescent="0.2">
      <c r="A122" s="7" t="s">
        <v>123</v>
      </c>
      <c r="B122" s="7" t="s">
        <v>8</v>
      </c>
      <c r="C122" s="8">
        <v>793.31299999999999</v>
      </c>
      <c r="D122" s="8">
        <v>694.55700000000002</v>
      </c>
      <c r="E122" s="17">
        <v>853.41</v>
      </c>
      <c r="F122" s="17">
        <v>562.39599999999996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940.06600000000003</v>
      </c>
      <c r="K122" s="13">
        <f t="shared" si="19"/>
        <v>-86.656000000000063</v>
      </c>
      <c r="L122" s="13">
        <f>VLOOKUP(A:A,[1]TDSheet!$A:$O,15,0)</f>
        <v>0</v>
      </c>
      <c r="M122" s="13">
        <f>VLOOKUP(A:A,[1]TDSheet!$A:$P,16,0)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20"/>
        <v>170.68199999999999</v>
      </c>
      <c r="X122" s="15"/>
      <c r="Y122" s="16">
        <f t="shared" si="21"/>
        <v>3.2949930279701434</v>
      </c>
      <c r="Z122" s="13">
        <f t="shared" si="22"/>
        <v>3.2949930279701434</v>
      </c>
      <c r="AA122" s="13"/>
      <c r="AB122" s="13"/>
      <c r="AC122" s="13"/>
      <c r="AD122" s="13">
        <v>0</v>
      </c>
      <c r="AE122" s="13">
        <f>VLOOKUP(A:A,[1]TDSheet!$A:$AF,32,0)</f>
        <v>151.16300000000001</v>
      </c>
      <c r="AF122" s="13">
        <f>VLOOKUP(A:A,[1]TDSheet!$A:$AG,33,0)</f>
        <v>175.06020000000001</v>
      </c>
      <c r="AG122" s="13">
        <f>VLOOKUP(A:A,[1]TDSheet!$A:$W,23,0)</f>
        <v>159.74880000000002</v>
      </c>
      <c r="AH122" s="13">
        <f>VLOOKUP(A:A,[3]TDSheet!$A:$D,4,0)</f>
        <v>198.92400000000001</v>
      </c>
      <c r="AI122" s="13" t="e">
        <f>VLOOKUP(A:A,[1]TDSheet!$A:$AI,35,0)</f>
        <v>#N/A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  <c r="AO122" s="13"/>
    </row>
    <row r="123" spans="1:41" s="1" customFormat="1" ht="11.1" customHeight="1" outlineLevel="1" x14ac:dyDescent="0.2">
      <c r="A123" s="7" t="s">
        <v>124</v>
      </c>
      <c r="B123" s="7" t="s">
        <v>12</v>
      </c>
      <c r="C123" s="8">
        <v>637</v>
      </c>
      <c r="D123" s="8">
        <v>28</v>
      </c>
      <c r="E123" s="17">
        <v>111</v>
      </c>
      <c r="F123" s="17">
        <v>549</v>
      </c>
      <c r="G123" s="1" t="str">
        <f>VLOOKUP(A:A,[1]TDSheet!$A:$G,7,0)</f>
        <v>не акц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119</v>
      </c>
      <c r="K123" s="13">
        <f t="shared" si="19"/>
        <v>-8</v>
      </c>
      <c r="L123" s="13">
        <f>VLOOKUP(A:A,[1]TDSheet!$A:$O,15,0)</f>
        <v>0</v>
      </c>
      <c r="M123" s="13">
        <f>VLOOKUP(A:A,[1]TDSheet!$A:$P,16,0)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20"/>
        <v>22.2</v>
      </c>
      <c r="X123" s="15"/>
      <c r="Y123" s="16">
        <f t="shared" si="21"/>
        <v>24.72972972972973</v>
      </c>
      <c r="Z123" s="13">
        <f t="shared" si="22"/>
        <v>24.72972972972973</v>
      </c>
      <c r="AA123" s="13"/>
      <c r="AB123" s="13"/>
      <c r="AC123" s="13"/>
      <c r="AD123" s="13">
        <v>0</v>
      </c>
      <c r="AE123" s="13">
        <f>VLOOKUP(A:A,[1]TDSheet!$A:$AF,32,0)</f>
        <v>175.2</v>
      </c>
      <c r="AF123" s="13">
        <f>VLOOKUP(A:A,[1]TDSheet!$A:$AG,33,0)</f>
        <v>44</v>
      </c>
      <c r="AG123" s="13">
        <f>VLOOKUP(A:A,[1]TDSheet!$A:$W,23,0)</f>
        <v>17</v>
      </c>
      <c r="AH123" s="13">
        <f>VLOOKUP(A:A,[3]TDSheet!$A:$D,4,0)</f>
        <v>51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0</v>
      </c>
      <c r="AL123" s="13">
        <f t="shared" si="25"/>
        <v>0</v>
      </c>
      <c r="AM123" s="13"/>
      <c r="AN123" s="13"/>
      <c r="AO123" s="13"/>
    </row>
    <row r="124" spans="1:41" s="1" customFormat="1" ht="11.1" customHeight="1" outlineLevel="1" x14ac:dyDescent="0.2">
      <c r="A124" s="7" t="s">
        <v>125</v>
      </c>
      <c r="B124" s="7" t="s">
        <v>8</v>
      </c>
      <c r="C124" s="8">
        <v>117.702</v>
      </c>
      <c r="D124" s="8">
        <v>238.489</v>
      </c>
      <c r="E124" s="17">
        <v>309.63099999999997</v>
      </c>
      <c r="F124" s="17">
        <v>36.771000000000001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317.40199999999999</v>
      </c>
      <c r="K124" s="13">
        <f t="shared" si="19"/>
        <v>-7.771000000000015</v>
      </c>
      <c r="L124" s="13">
        <f>VLOOKUP(A:A,[1]TDSheet!$A:$O,15,0)</f>
        <v>0</v>
      </c>
      <c r="M124" s="13">
        <f>VLOOKUP(A:A,[1]TDSheet!$A:$P,16,0)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5"/>
      <c r="W124" s="13">
        <f t="shared" si="20"/>
        <v>61.926199999999994</v>
      </c>
      <c r="X124" s="15"/>
      <c r="Y124" s="16">
        <f t="shared" si="21"/>
        <v>0.59378744376370585</v>
      </c>
      <c r="Z124" s="13">
        <f t="shared" si="22"/>
        <v>0.59378744376370585</v>
      </c>
      <c r="AA124" s="13"/>
      <c r="AB124" s="13"/>
      <c r="AC124" s="13"/>
      <c r="AD124" s="13">
        <v>0</v>
      </c>
      <c r="AE124" s="13">
        <f>VLOOKUP(A:A,[1]TDSheet!$A:$AF,32,0)</f>
        <v>63.060400000000001</v>
      </c>
      <c r="AF124" s="13">
        <f>VLOOKUP(A:A,[1]TDSheet!$A:$AG,33,0)</f>
        <v>72.165199999999999</v>
      </c>
      <c r="AG124" s="13">
        <f>VLOOKUP(A:A,[1]TDSheet!$A:$W,23,0)</f>
        <v>71.758600000000001</v>
      </c>
      <c r="AH124" s="13">
        <f>VLOOKUP(A:A,[3]TDSheet!$A:$D,4,0)</f>
        <v>91.787999999999997</v>
      </c>
      <c r="AI124" s="13" t="e">
        <f>VLOOKUP(A:A,[1]TDSheet!$A:$AI,35,0)</f>
        <v>#N/A</v>
      </c>
      <c r="AJ124" s="13">
        <f t="shared" si="23"/>
        <v>0</v>
      </c>
      <c r="AK124" s="13">
        <f t="shared" si="24"/>
        <v>0</v>
      </c>
      <c r="AL124" s="13">
        <f t="shared" si="25"/>
        <v>0</v>
      </c>
      <c r="AM124" s="13"/>
      <c r="AN124" s="13"/>
      <c r="AO124" s="13"/>
    </row>
    <row r="125" spans="1:41" s="1" customFormat="1" ht="11.1" customHeight="1" outlineLevel="1" x14ac:dyDescent="0.2">
      <c r="A125" s="7" t="s">
        <v>126</v>
      </c>
      <c r="B125" s="7" t="s">
        <v>12</v>
      </c>
      <c r="C125" s="8">
        <v>52</v>
      </c>
      <c r="D125" s="8">
        <v>360</v>
      </c>
      <c r="E125" s="17">
        <v>336</v>
      </c>
      <c r="F125" s="17">
        <v>55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3">
        <f>VLOOKUP(A:A,[2]TDSheet!$A:$F,6,0)</f>
        <v>355</v>
      </c>
      <c r="K125" s="13">
        <f t="shared" si="19"/>
        <v>-19</v>
      </c>
      <c r="L125" s="13">
        <f>VLOOKUP(A:A,[1]TDSheet!$A:$O,15,0)</f>
        <v>0</v>
      </c>
      <c r="M125" s="13">
        <f>VLOOKUP(A:A,[1]TDSheet!$A:$P,16,0)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20"/>
        <v>67.2</v>
      </c>
      <c r="X125" s="15"/>
      <c r="Y125" s="16">
        <f t="shared" si="21"/>
        <v>0.81845238095238093</v>
      </c>
      <c r="Z125" s="13">
        <f t="shared" si="22"/>
        <v>0.81845238095238093</v>
      </c>
      <c r="AA125" s="13"/>
      <c r="AB125" s="13"/>
      <c r="AC125" s="13"/>
      <c r="AD125" s="13">
        <v>0</v>
      </c>
      <c r="AE125" s="13">
        <f>VLOOKUP(A:A,[1]TDSheet!$A:$AF,32,0)</f>
        <v>50</v>
      </c>
      <c r="AF125" s="13">
        <f>VLOOKUP(A:A,[1]TDSheet!$A:$AG,33,0)</f>
        <v>70</v>
      </c>
      <c r="AG125" s="13">
        <f>VLOOKUP(A:A,[1]TDSheet!$A:$W,23,0)</f>
        <v>64.2</v>
      </c>
      <c r="AH125" s="13">
        <f>VLOOKUP(A:A,[3]TDSheet!$A:$D,4,0)</f>
        <v>94</v>
      </c>
      <c r="AI125" s="13" t="e">
        <f>VLOOKUP(A:A,[1]TDSheet!$A:$AI,35,0)</f>
        <v>#N/A</v>
      </c>
      <c r="AJ125" s="13">
        <f t="shared" si="23"/>
        <v>0</v>
      </c>
      <c r="AK125" s="13">
        <f t="shared" si="24"/>
        <v>0</v>
      </c>
      <c r="AL125" s="13">
        <f t="shared" si="25"/>
        <v>0</v>
      </c>
      <c r="AM125" s="13"/>
      <c r="AN125" s="13"/>
      <c r="AO12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2024-11-20T08:51:43Z</dcterms:modified>
</cp:coreProperties>
</file>