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EEA3072-8456-4E10-8102-45351C4B95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BP586" i="1" s="1"/>
  <c r="P586" i="1"/>
  <c r="BP585" i="1"/>
  <c r="BO585" i="1"/>
  <c r="BN585" i="1"/>
  <c r="BM585" i="1"/>
  <c r="Z585" i="1"/>
  <c r="Y585" i="1"/>
  <c r="Y589" i="1" s="1"/>
  <c r="P585" i="1"/>
  <c r="X583" i="1"/>
  <c r="X582" i="1"/>
  <c r="BP581" i="1"/>
  <c r="BO581" i="1"/>
  <c r="BN581" i="1"/>
  <c r="BM581" i="1"/>
  <c r="Z581" i="1"/>
  <c r="Y581" i="1"/>
  <c r="P581" i="1"/>
  <c r="BO580" i="1"/>
  <c r="BM580" i="1"/>
  <c r="Y580" i="1"/>
  <c r="BP580" i="1" s="1"/>
  <c r="BO579" i="1"/>
  <c r="BM579" i="1"/>
  <c r="Y579" i="1"/>
  <c r="BP579" i="1" s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Y583" i="1" s="1"/>
  <c r="P573" i="1"/>
  <c r="X571" i="1"/>
  <c r="X570" i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Y570" i="1" s="1"/>
  <c r="P567" i="1"/>
  <c r="X565" i="1"/>
  <c r="X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P518" i="1"/>
  <c r="X515" i="1"/>
  <c r="Y514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N448" i="1"/>
  <c r="BM448" i="1"/>
  <c r="Z448" i="1"/>
  <c r="Y448" i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45" i="1" s="1"/>
  <c r="X439" i="1"/>
  <c r="X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Y438" i="1" s="1"/>
  <c r="X431" i="1"/>
  <c r="X430" i="1"/>
  <c r="BO429" i="1"/>
  <c r="BM429" i="1"/>
  <c r="Y429" i="1"/>
  <c r="BP429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Y410" i="1" s="1"/>
  <c r="P406" i="1"/>
  <c r="X404" i="1"/>
  <c r="Y403" i="1"/>
  <c r="X403" i="1"/>
  <c r="BP402" i="1"/>
  <c r="BO402" i="1"/>
  <c r="BN402" i="1"/>
  <c r="BM402" i="1"/>
  <c r="Z402" i="1"/>
  <c r="Z403" i="1" s="1"/>
  <c r="Y402" i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Y393" i="1" s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70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Y215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Y168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Y73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64" i="1" s="1"/>
  <c r="Y60" i="1"/>
  <c r="Y80" i="1"/>
  <c r="Y88" i="1"/>
  <c r="Y98" i="1"/>
  <c r="Y104" i="1"/>
  <c r="Y111" i="1"/>
  <c r="Y120" i="1"/>
  <c r="Y129" i="1"/>
  <c r="BP135" i="1"/>
  <c r="BN135" i="1"/>
  <c r="Z135" i="1"/>
  <c r="BP143" i="1"/>
  <c r="BN143" i="1"/>
  <c r="Z143" i="1"/>
  <c r="Y147" i="1"/>
  <c r="BP151" i="1"/>
  <c r="BN151" i="1"/>
  <c r="Z151" i="1"/>
  <c r="Z152" i="1" s="1"/>
  <c r="Y153" i="1"/>
  <c r="G670" i="1"/>
  <c r="Y159" i="1"/>
  <c r="BP156" i="1"/>
  <c r="BN156" i="1"/>
  <c r="Z156" i="1"/>
  <c r="Z158" i="1" s="1"/>
  <c r="BP177" i="1"/>
  <c r="BN177" i="1"/>
  <c r="Z177" i="1"/>
  <c r="Z181" i="1" s="1"/>
  <c r="Y181" i="1"/>
  <c r="Z187" i="1"/>
  <c r="BP185" i="1"/>
  <c r="BN185" i="1"/>
  <c r="Z185" i="1"/>
  <c r="BP198" i="1"/>
  <c r="BN198" i="1"/>
  <c r="Z198" i="1"/>
  <c r="BP202" i="1"/>
  <c r="BN202" i="1"/>
  <c r="Z202" i="1"/>
  <c r="BP219" i="1"/>
  <c r="BN219" i="1"/>
  <c r="Z219" i="1"/>
  <c r="Y227" i="1"/>
  <c r="BP223" i="1"/>
  <c r="BN223" i="1"/>
  <c r="Z223" i="1"/>
  <c r="H9" i="1"/>
  <c r="B670" i="1"/>
  <c r="X661" i="1"/>
  <c r="X662" i="1"/>
  <c r="X664" i="1"/>
  <c r="Y24" i="1"/>
  <c r="Z26" i="1"/>
  <c r="BN26" i="1"/>
  <c r="Y661" i="1" s="1"/>
  <c r="BP26" i="1"/>
  <c r="Y662" i="1" s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70" i="1"/>
  <c r="Z64" i="1"/>
  <c r="Z72" i="1" s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Z120" i="1" s="1"/>
  <c r="BN115" i="1"/>
  <c r="Z117" i="1"/>
  <c r="BN117" i="1"/>
  <c r="Z118" i="1"/>
  <c r="BN118" i="1"/>
  <c r="F670" i="1"/>
  <c r="Y130" i="1"/>
  <c r="Z125" i="1"/>
  <c r="Z129" i="1" s="1"/>
  <c r="BN125" i="1"/>
  <c r="Z127" i="1"/>
  <c r="BN127" i="1"/>
  <c r="Y137" i="1"/>
  <c r="BP132" i="1"/>
  <c r="BN132" i="1"/>
  <c r="Z132" i="1"/>
  <c r="BP136" i="1"/>
  <c r="BN136" i="1"/>
  <c r="Z136" i="1"/>
  <c r="Y138" i="1"/>
  <c r="Y148" i="1"/>
  <c r="BP140" i="1"/>
  <c r="BN140" i="1"/>
  <c r="Z140" i="1"/>
  <c r="BP145" i="1"/>
  <c r="BN145" i="1"/>
  <c r="Z145" i="1"/>
  <c r="Y152" i="1"/>
  <c r="Y158" i="1"/>
  <c r="BP162" i="1"/>
  <c r="BN162" i="1"/>
  <c r="Z162" i="1"/>
  <c r="Z163" i="1" s="1"/>
  <c r="Y164" i="1"/>
  <c r="Y169" i="1"/>
  <c r="BP166" i="1"/>
  <c r="BN166" i="1"/>
  <c r="Z166" i="1"/>
  <c r="Z168" i="1" s="1"/>
  <c r="Y182" i="1"/>
  <c r="BP179" i="1"/>
  <c r="BN179" i="1"/>
  <c r="Z179" i="1"/>
  <c r="Y188" i="1"/>
  <c r="Y187" i="1"/>
  <c r="I670" i="1"/>
  <c r="Y193" i="1"/>
  <c r="BP192" i="1"/>
  <c r="BN192" i="1"/>
  <c r="Z192" i="1"/>
  <c r="Z193" i="1" s="1"/>
  <c r="Y194" i="1"/>
  <c r="Y205" i="1"/>
  <c r="BP196" i="1"/>
  <c r="BN196" i="1"/>
  <c r="Z196" i="1"/>
  <c r="Z204" i="1" s="1"/>
  <c r="BP200" i="1"/>
  <c r="BN200" i="1"/>
  <c r="Z200" i="1"/>
  <c r="Y204" i="1"/>
  <c r="BP209" i="1"/>
  <c r="BN209" i="1"/>
  <c r="Z209" i="1"/>
  <c r="Z210" i="1" s="1"/>
  <c r="Y211" i="1"/>
  <c r="Y216" i="1"/>
  <c r="BP213" i="1"/>
  <c r="BN213" i="1"/>
  <c r="Z213" i="1"/>
  <c r="Z215" i="1" s="1"/>
  <c r="Y226" i="1"/>
  <c r="BP221" i="1"/>
  <c r="BN221" i="1"/>
  <c r="Z221" i="1"/>
  <c r="Z226" i="1" s="1"/>
  <c r="BP225" i="1"/>
  <c r="BN225" i="1"/>
  <c r="Z225" i="1"/>
  <c r="Y241" i="1"/>
  <c r="Y249" i="1"/>
  <c r="Y260" i="1"/>
  <c r="Y274" i="1"/>
  <c r="Y291" i="1"/>
  <c r="Y303" i="1"/>
  <c r="Y313" i="1"/>
  <c r="Y341" i="1"/>
  <c r="Y346" i="1"/>
  <c r="Y350" i="1"/>
  <c r="Y364" i="1"/>
  <c r="Y370" i="1"/>
  <c r="Y380" i="1"/>
  <c r="Y386" i="1"/>
  <c r="Y392" i="1"/>
  <c r="Y398" i="1"/>
  <c r="Y409" i="1"/>
  <c r="Y425" i="1"/>
  <c r="Y431" i="1"/>
  <c r="Y439" i="1"/>
  <c r="Y444" i="1"/>
  <c r="BP449" i="1"/>
  <c r="BN449" i="1"/>
  <c r="Z449" i="1"/>
  <c r="BP453" i="1"/>
  <c r="BN453" i="1"/>
  <c r="Z453" i="1"/>
  <c r="Y472" i="1"/>
  <c r="BP464" i="1"/>
  <c r="BN464" i="1"/>
  <c r="Z464" i="1"/>
  <c r="BP469" i="1"/>
  <c r="BN469" i="1"/>
  <c r="Z469" i="1"/>
  <c r="BP486" i="1"/>
  <c r="BN486" i="1"/>
  <c r="Z486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23" i="1"/>
  <c r="BN523" i="1"/>
  <c r="Z523" i="1"/>
  <c r="Z527" i="1" s="1"/>
  <c r="BP541" i="1"/>
  <c r="BN541" i="1"/>
  <c r="Z541" i="1"/>
  <c r="BP555" i="1"/>
  <c r="BN555" i="1"/>
  <c r="Z555" i="1"/>
  <c r="BP560" i="1"/>
  <c r="BN560" i="1"/>
  <c r="Z560" i="1"/>
  <c r="BP562" i="1"/>
  <c r="BN562" i="1"/>
  <c r="Z562" i="1"/>
  <c r="H670" i="1"/>
  <c r="Y174" i="1"/>
  <c r="J670" i="1"/>
  <c r="Y210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Z260" i="1" s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Z267" i="1"/>
  <c r="BN267" i="1"/>
  <c r="Z268" i="1"/>
  <c r="BN268" i="1"/>
  <c r="Z270" i="1"/>
  <c r="BN270" i="1"/>
  <c r="Z272" i="1"/>
  <c r="Z273" i="1" s="1"/>
  <c r="BN272" i="1"/>
  <c r="Y273" i="1"/>
  <c r="M670" i="1"/>
  <c r="Z282" i="1"/>
  <c r="Z291" i="1" s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Y304" i="1"/>
  <c r="Q670" i="1"/>
  <c r="Z308" i="1"/>
  <c r="Z313" i="1" s="1"/>
  <c r="BN308" i="1"/>
  <c r="Z309" i="1"/>
  <c r="BN309" i="1"/>
  <c r="Z311" i="1"/>
  <c r="BN311" i="1"/>
  <c r="Y314" i="1"/>
  <c r="Y319" i="1"/>
  <c r="S670" i="1"/>
  <c r="Y332" i="1"/>
  <c r="Z339" i="1"/>
  <c r="Z340" i="1" s="1"/>
  <c r="BN339" i="1"/>
  <c r="Z344" i="1"/>
  <c r="Z345" i="1" s="1"/>
  <c r="BN344" i="1"/>
  <c r="BP344" i="1"/>
  <c r="Y345" i="1"/>
  <c r="Z348" i="1"/>
  <c r="Z350" i="1" s="1"/>
  <c r="BN348" i="1"/>
  <c r="BP348" i="1"/>
  <c r="U670" i="1"/>
  <c r="Z356" i="1"/>
  <c r="Z363" i="1" s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Z374" i="1"/>
  <c r="Z379" i="1" s="1"/>
  <c r="BN374" i="1"/>
  <c r="Z376" i="1"/>
  <c r="BN376" i="1"/>
  <c r="Z378" i="1"/>
  <c r="BN378" i="1"/>
  <c r="Z382" i="1"/>
  <c r="Z385" i="1" s="1"/>
  <c r="BN382" i="1"/>
  <c r="BP382" i="1"/>
  <c r="Z384" i="1"/>
  <c r="BN384" i="1"/>
  <c r="Z390" i="1"/>
  <c r="Z392" i="1" s="1"/>
  <c r="BN390" i="1"/>
  <c r="Z396" i="1"/>
  <c r="Z398" i="1" s="1"/>
  <c r="BN396" i="1"/>
  <c r="V670" i="1"/>
  <c r="Y404" i="1"/>
  <c r="Z407" i="1"/>
  <c r="Z409" i="1" s="1"/>
  <c r="BN407" i="1"/>
  <c r="W670" i="1"/>
  <c r="Z415" i="1"/>
  <c r="Z425" i="1" s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Z434" i="1"/>
  <c r="Z438" i="1" s="1"/>
  <c r="BN434" i="1"/>
  <c r="Z437" i="1"/>
  <c r="BN437" i="1"/>
  <c r="Z442" i="1"/>
  <c r="Z444" i="1" s="1"/>
  <c r="BN442" i="1"/>
  <c r="Y456" i="1"/>
  <c r="BP448" i="1"/>
  <c r="X670" i="1"/>
  <c r="BP451" i="1"/>
  <c r="BN451" i="1"/>
  <c r="Z451" i="1"/>
  <c r="Z456" i="1" s="1"/>
  <c r="BP455" i="1"/>
  <c r="BN455" i="1"/>
  <c r="Z455" i="1"/>
  <c r="Y457" i="1"/>
  <c r="Y462" i="1"/>
  <c r="BP459" i="1"/>
  <c r="BN459" i="1"/>
  <c r="Z459" i="1"/>
  <c r="Z461" i="1" s="1"/>
  <c r="BP467" i="1"/>
  <c r="BN467" i="1"/>
  <c r="Z467" i="1"/>
  <c r="Y471" i="1"/>
  <c r="Y477" i="1"/>
  <c r="BP474" i="1"/>
  <c r="BN474" i="1"/>
  <c r="Z474" i="1"/>
  <c r="Z476" i="1" s="1"/>
  <c r="Y505" i="1"/>
  <c r="BP488" i="1"/>
  <c r="BN488" i="1"/>
  <c r="Z488" i="1"/>
  <c r="Z504" i="1" s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Z670" i="1"/>
  <c r="Y527" i="1"/>
  <c r="BP526" i="1"/>
  <c r="BN526" i="1"/>
  <c r="Z526" i="1"/>
  <c r="Y528" i="1"/>
  <c r="Y531" i="1"/>
  <c r="BP530" i="1"/>
  <c r="BN530" i="1"/>
  <c r="Z530" i="1"/>
  <c r="Z531" i="1" s="1"/>
  <c r="Y532" i="1"/>
  <c r="Y535" i="1"/>
  <c r="BP534" i="1"/>
  <c r="BN534" i="1"/>
  <c r="Z534" i="1"/>
  <c r="Z535" i="1" s="1"/>
  <c r="Y536" i="1"/>
  <c r="AA670" i="1"/>
  <c r="Y543" i="1"/>
  <c r="BP539" i="1"/>
  <c r="BN539" i="1"/>
  <c r="Z539" i="1"/>
  <c r="BP542" i="1"/>
  <c r="BN542" i="1"/>
  <c r="Z542" i="1"/>
  <c r="Y544" i="1"/>
  <c r="Y548" i="1"/>
  <c r="BP547" i="1"/>
  <c r="BN547" i="1"/>
  <c r="Z547" i="1"/>
  <c r="Z548" i="1" s="1"/>
  <c r="AB670" i="1"/>
  <c r="Y549" i="1"/>
  <c r="AC670" i="1"/>
  <c r="Y565" i="1"/>
  <c r="BP553" i="1"/>
  <c r="BN553" i="1"/>
  <c r="Z553" i="1"/>
  <c r="BP557" i="1"/>
  <c r="BN557" i="1"/>
  <c r="Z557" i="1"/>
  <c r="BP561" i="1"/>
  <c r="BN561" i="1"/>
  <c r="Z561" i="1"/>
  <c r="Y564" i="1"/>
  <c r="Z570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Y670" i="1"/>
  <c r="Y483" i="1"/>
  <c r="Y520" i="1"/>
  <c r="Z569" i="1"/>
  <c r="BN569" i="1"/>
  <c r="Z573" i="1"/>
  <c r="BN573" i="1"/>
  <c r="BP573" i="1"/>
  <c r="Z575" i="1"/>
  <c r="BN575" i="1"/>
  <c r="Z576" i="1"/>
  <c r="BN576" i="1"/>
  <c r="Z579" i="1"/>
  <c r="BN579" i="1"/>
  <c r="Z580" i="1"/>
  <c r="BN580" i="1"/>
  <c r="Z586" i="1"/>
  <c r="Z588" i="1" s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Z612" i="1" s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Y663" i="1" l="1"/>
  <c r="Z564" i="1"/>
  <c r="Z471" i="1"/>
  <c r="Y660" i="1"/>
  <c r="Z582" i="1"/>
  <c r="Z633" i="1"/>
  <c r="Z543" i="1"/>
  <c r="Z370" i="1"/>
  <c r="Z248" i="1"/>
  <c r="Z147" i="1"/>
  <c r="Z137" i="1"/>
  <c r="Z103" i="1"/>
  <c r="Z88" i="1"/>
  <c r="Z35" i="1"/>
  <c r="Z665" i="1" s="1"/>
  <c r="X663" i="1"/>
</calcChain>
</file>

<file path=xl/sharedStrings.xml><?xml version="1.0" encoding="utf-8"?>
<sst xmlns="http://schemas.openxmlformats.org/spreadsheetml/2006/main" count="3148" uniqueCount="1103">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</sst>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2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0.375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60</v>
      </c>
      <c r="Y49" s="778">
        <f t="shared" si="6"/>
        <v>64.800000000000011</v>
      </c>
      <c r="Z49" s="36">
        <f>IFERROR(IF(Y49=0,"",ROUNDUP(Y49/H49,0)*0.02175),"")</f>
        <v>0.1305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62.666666666666657</v>
      </c>
      <c r="BN49" s="64">
        <f t="shared" si="8"/>
        <v>67.680000000000007</v>
      </c>
      <c r="BO49" s="64">
        <f t="shared" si="9"/>
        <v>9.9206349206349201E-2</v>
      </c>
      <c r="BP49" s="64">
        <f t="shared" si="10"/>
        <v>0.10714285714285715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240</v>
      </c>
      <c r="Y52" s="778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65.555555555555557</v>
      </c>
      <c r="Y54" s="779">
        <f>IFERROR(Y48/H48,"0")+IFERROR(Y49/H49,"0")+IFERROR(Y50/H50,"0")+IFERROR(Y51/H51,"0")+IFERROR(Y52/H52,"0")+IFERROR(Y53/H53,"0")</f>
        <v>66</v>
      </c>
      <c r="Z54" s="779">
        <f>IFERROR(IF(Z48="",0,Z48),"0")+IFERROR(IF(Z49="",0,Z49),"0")+IFERROR(IF(Z50="",0,Z50),"0")+IFERROR(IF(Z51="",0,Z51),"0")+IFERROR(IF(Z52="",0,Z52),"0")+IFERROR(IF(Z53="",0,Z53),"0")</f>
        <v>0.67169999999999996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300</v>
      </c>
      <c r="Y55" s="779">
        <f>IFERROR(SUM(Y48:Y53),"0")</f>
        <v>304.8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200</v>
      </c>
      <c r="Y65" s="77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50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180</v>
      </c>
      <c r="Y71" s="778">
        <f t="shared" si="11"/>
        <v>180</v>
      </c>
      <c r="Z71" s="36">
        <f>IFERROR(IF(Y71=0,"",ROUNDUP(Y71/H71,0)*0.00902),"")</f>
        <v>0.36080000000000001</v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188.39999999999998</v>
      </c>
      <c r="BN71" s="64">
        <f t="shared" si="13"/>
        <v>188.39999999999998</v>
      </c>
      <c r="BO71" s="64">
        <f t="shared" si="14"/>
        <v>0.30303030303030304</v>
      </c>
      <c r="BP71" s="64">
        <f t="shared" si="15"/>
        <v>0.30303030303030304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58.518518518518519</v>
      </c>
      <c r="Y72" s="779">
        <f>IFERROR(Y63/H63,"0")+IFERROR(Y64/H64,"0")+IFERROR(Y65/H65,"0")+IFERROR(Y66/H66,"0")+IFERROR(Y67/H67,"0")+IFERROR(Y68/H68,"0")+IFERROR(Y69/H69,"0")+IFERROR(Y70/H70,"0")+IFERROR(Y71/H71,"0")</f>
        <v>59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0.7740499999999999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380</v>
      </c>
      <c r="Y73" s="779">
        <f>IFERROR(SUM(Y63:Y71),"0")</f>
        <v>385.20000000000005</v>
      </c>
      <c r="Z73" s="37"/>
      <c r="AA73" s="780"/>
      <c r="AB73" s="780"/>
      <c r="AC73" s="780"/>
    </row>
    <row r="74" spans="1:68" ht="14.25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18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90</v>
      </c>
      <c r="Y78" s="778">
        <f>IFERROR(IF(X78="",0,CEILING((X78/$H78),1)*$H78),"")</f>
        <v>91.800000000000011</v>
      </c>
      <c r="Z78" s="36">
        <f>IFERROR(IF(Y78=0,"",ROUNDUP(Y78/H78,0)*0.00753),"")</f>
        <v>0.25602000000000003</v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96.666666666666657</v>
      </c>
      <c r="BN78" s="64">
        <f>IFERROR(Y78*I78/H78,"0")</f>
        <v>98.600000000000009</v>
      </c>
      <c r="BO78" s="64">
        <f>IFERROR(1/J78*(X78/H78),"0")</f>
        <v>0.21367521367521364</v>
      </c>
      <c r="BP78" s="64">
        <f>IFERROR(1/J78*(Y78/H78),"0")</f>
        <v>0.21794871794871795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33.333333333333329</v>
      </c>
      <c r="Y79" s="779">
        <f>IFERROR(Y75/H75,"0")+IFERROR(Y76/H76,"0")+IFERROR(Y77/H77,"0")+IFERROR(Y78/H78,"0")</f>
        <v>34</v>
      </c>
      <c r="Z79" s="779">
        <f>IFERROR(IF(Z75="",0,Z75),"0")+IFERROR(IF(Z76="",0,Z76),"0")+IFERROR(IF(Z77="",0,Z77),"0")+IFERROR(IF(Z78="",0,Z78),"0")</f>
        <v>0.25602000000000003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90</v>
      </c>
      <c r="Y80" s="779">
        <f>IFERROR(SUM(Y75:Y78),"0")</f>
        <v>91.800000000000011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7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30</v>
      </c>
      <c r="Y101" s="778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3.5714285714285712</v>
      </c>
      <c r="Y103" s="779">
        <f>IFERROR(Y100/H100,"0")+IFERROR(Y101/H101,"0")+IFERROR(Y102/H102,"0")</f>
        <v>4</v>
      </c>
      <c r="Z103" s="779">
        <f>IFERROR(IF(Z100="",0,Z100),"0")+IFERROR(IF(Z101="",0,Z101),"0")+IFERROR(IF(Z102="",0,Z102),"0")</f>
        <v>8.6999999999999994E-2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30</v>
      </c>
      <c r="Y104" s="779">
        <f>IFERROR(SUM(Y100:Y102),"0")</f>
        <v>33.6</v>
      </c>
      <c r="Z104" s="37"/>
      <c r="AA104" s="780"/>
      <c r="AB104" s="780"/>
      <c r="AC104" s="780"/>
    </row>
    <row r="105" spans="1:68" ht="16.5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250</v>
      </c>
      <c r="Y107" s="778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810</v>
      </c>
      <c r="Y110" s="778">
        <f>IFERROR(IF(X110="",0,CEILING((X110/$H110),1)*$H110),"")</f>
        <v>810</v>
      </c>
      <c r="Z110" s="36">
        <f>IFERROR(IF(Y110=0,"",ROUNDUP(Y110/H110,0)*0.00902),"")</f>
        <v>1.6236000000000002</v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847.8</v>
      </c>
      <c r="BN110" s="64">
        <f>IFERROR(Y110*I110/H110,"0")</f>
        <v>847.8</v>
      </c>
      <c r="BO110" s="64">
        <f>IFERROR(1/J110*(X110/H110),"0")</f>
        <v>1.3636363636363638</v>
      </c>
      <c r="BP110" s="64">
        <f>IFERROR(1/J110*(Y110/H110),"0")</f>
        <v>1.3636363636363638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203.14814814814815</v>
      </c>
      <c r="Y111" s="779">
        <f>IFERROR(Y107/H107,"0")+IFERROR(Y108/H108,"0")+IFERROR(Y109/H109,"0")+IFERROR(Y110/H110,"0")</f>
        <v>204</v>
      </c>
      <c r="Z111" s="779">
        <f>IFERROR(IF(Z107="",0,Z107),"0")+IFERROR(IF(Z108="",0,Z108),"0")+IFERROR(IF(Z109="",0,Z109),"0")+IFERROR(IF(Z110="",0,Z110),"0")</f>
        <v>2.1456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1060</v>
      </c>
      <c r="Y112" s="779">
        <f>IFERROR(SUM(Y107:Y110),"0")</f>
        <v>1069.2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100</v>
      </c>
      <c r="Y115" s="778">
        <f t="shared" si="26"/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106.71428571428572</v>
      </c>
      <c r="BN115" s="64">
        <f t="shared" si="28"/>
        <v>107.56800000000001</v>
      </c>
      <c r="BO115" s="64">
        <f t="shared" si="29"/>
        <v>0.21258503401360543</v>
      </c>
      <c r="BP115" s="64">
        <f t="shared" si="30"/>
        <v>0.21428571428571427</v>
      </c>
    </row>
    <row r="116" spans="1:68" ht="27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495</v>
      </c>
      <c r="Y116" s="778">
        <f t="shared" si="26"/>
        <v>496.8</v>
      </c>
      <c r="Z116" s="36">
        <f>IFERROR(IF(Y116=0,"",ROUNDUP(Y116/H116,0)*0.00753),"")</f>
        <v>1.3855200000000001</v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544.86666666666667</v>
      </c>
      <c r="BN116" s="64">
        <f t="shared" si="28"/>
        <v>546.84799999999996</v>
      </c>
      <c r="BO116" s="64">
        <f t="shared" si="29"/>
        <v>1.175213675213675</v>
      </c>
      <c r="BP116" s="64">
        <f t="shared" si="30"/>
        <v>1.1794871794871795</v>
      </c>
    </row>
    <row r="117" spans="1:68" ht="27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29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195.23809523809521</v>
      </c>
      <c r="Y120" s="779">
        <f>IFERROR(Y114/H114,"0")+IFERROR(Y115/H115,"0")+IFERROR(Y116/H116,"0")+IFERROR(Y117/H117,"0")+IFERROR(Y118/H118,"0")+IFERROR(Y119/H119,"0")</f>
        <v>196</v>
      </c>
      <c r="Z120" s="779">
        <f>IFERROR(IF(Z114="",0,Z114),"0")+IFERROR(IF(Z115="",0,Z115),"0")+IFERROR(IF(Z116="",0,Z116),"0")+IFERROR(IF(Z117="",0,Z117),"0")+IFERROR(IF(Z118="",0,Z118),"0")+IFERROR(IF(Z119="",0,Z119),"0")</f>
        <v>1.6465200000000002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595</v>
      </c>
      <c r="Y121" s="779">
        <f>IFERROR(SUM(Y114:Y119),"0")</f>
        <v>597.6</v>
      </c>
      <c r="Z121" s="37"/>
      <c r="AA121" s="780"/>
      <c r="AB121" s="780"/>
      <c r="AC121" s="780"/>
    </row>
    <row r="122" spans="1:68" ht="16.5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54</v>
      </c>
      <c r="Y127" s="778">
        <f>IFERROR(IF(X127="",0,CEILING((X127/$H127),1)*$H127),"")</f>
        <v>54</v>
      </c>
      <c r="Z127" s="36">
        <f>IFERROR(IF(Y127=0,"",ROUNDUP(Y127/H127,0)*0.00902),"")</f>
        <v>0.10824</v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56.52</v>
      </c>
      <c r="BN127" s="64">
        <f>IFERROR(Y127*I127/H127,"0")</f>
        <v>56.52</v>
      </c>
      <c r="BO127" s="64">
        <f>IFERROR(1/J127*(X127/H127),"0")</f>
        <v>9.0909090909090912E-2</v>
      </c>
      <c r="BP127" s="64">
        <f>IFERROR(1/J127*(Y127/H127),"0")</f>
        <v>9.0909090909090912E-2</v>
      </c>
    </row>
    <row r="128" spans="1:68" ht="27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12</v>
      </c>
      <c r="Y129" s="779">
        <f>IFERROR(Y124/H124,"0")+IFERROR(Y125/H125,"0")+IFERROR(Y126/H126,"0")+IFERROR(Y127/H127,"0")+IFERROR(Y128/H128,"0")</f>
        <v>12</v>
      </c>
      <c r="Z129" s="779">
        <f>IFERROR(IF(Z124="",0,Z124),"0")+IFERROR(IF(Z125="",0,Z125),"0")+IFERROR(IF(Z126="",0,Z126),"0")+IFERROR(IF(Z127="",0,Z127),"0")+IFERROR(IF(Z128="",0,Z128),"0")</f>
        <v>0.10824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54</v>
      </c>
      <c r="Y130" s="779">
        <f>IFERROR(SUM(Y124:Y128),"0")</f>
        <v>54</v>
      </c>
      <c r="Z130" s="37"/>
      <c r="AA130" s="780"/>
      <c r="AB130" s="780"/>
      <c r="AC130" s="780"/>
    </row>
    <row r="131" spans="1:68" ht="14.25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2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4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95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200</v>
      </c>
      <c r="Y140" s="778">
        <f t="shared" ref="Y140:Y146" si="31">IFERROR(IF(X140="",0,CEILING((X140/$H140),1)*$H140),"")</f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213.28571428571431</v>
      </c>
      <c r="BN140" s="64">
        <f t="shared" ref="BN140:BN146" si="33">IFERROR(Y140*I140/H140,"0")</f>
        <v>214.99200000000002</v>
      </c>
      <c r="BO140" s="64">
        <f t="shared" ref="BO140:BO146" si="34">IFERROR(1/J140*(X140/H140),"0")</f>
        <v>0.42517006802721086</v>
      </c>
      <c r="BP140" s="64">
        <f t="shared" ref="BP140:BP146" si="35">IFERROR(1/J140*(Y140/H140),"0")</f>
        <v>0.42857142857142855</v>
      </c>
    </row>
    <row r="141" spans="1:68" ht="27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2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225</v>
      </c>
      <c r="Y144" s="778">
        <f t="shared" si="31"/>
        <v>226.8</v>
      </c>
      <c r="Z144" s="36">
        <f>IFERROR(IF(Y144=0,"",ROUNDUP(Y144/H144,0)*0.00753),"")</f>
        <v>0.63251999999999997</v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247.66666666666666</v>
      </c>
      <c r="BN144" s="64">
        <f t="shared" si="33"/>
        <v>249.648</v>
      </c>
      <c r="BO144" s="64">
        <f t="shared" si="34"/>
        <v>0.53418803418803418</v>
      </c>
      <c r="BP144" s="64">
        <f t="shared" si="35"/>
        <v>0.53846153846153844</v>
      </c>
    </row>
    <row r="145" spans="1:68" ht="16.5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107.14285714285714</v>
      </c>
      <c r="Y147" s="779">
        <f>IFERROR(Y140/H140,"0")+IFERROR(Y141/H141,"0")+IFERROR(Y142/H142,"0")+IFERROR(Y143/H143,"0")+IFERROR(Y144/H144,"0")+IFERROR(Y145/H145,"0")+IFERROR(Y146/H146,"0")</f>
        <v>108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1.15452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425</v>
      </c>
      <c r="Y148" s="779">
        <f>IFERROR(SUM(Y140:Y146),"0")</f>
        <v>428.40000000000003</v>
      </c>
      <c r="Z148" s="37"/>
      <c r="AA148" s="780"/>
      <c r="AB148" s="780"/>
      <c r="AC148" s="780"/>
    </row>
    <row r="149" spans="1:68" ht="14.25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48</v>
      </c>
      <c r="Y157" s="778">
        <f>IFERROR(IF(X157="",0,CEILING((X157/$H157),1)*$H157),"")</f>
        <v>48</v>
      </c>
      <c r="Z157" s="36">
        <f>IFERROR(IF(Y157=0,"",ROUNDUP(Y157/H157,0)*0.00753),"")</f>
        <v>0.11295000000000001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50.999999999999993</v>
      </c>
      <c r="BN157" s="64">
        <f>IFERROR(Y157*I157/H157,"0")</f>
        <v>50.999999999999993</v>
      </c>
      <c r="BO157" s="64">
        <f>IFERROR(1/J157*(X157/H157),"0")</f>
        <v>9.6153846153846145E-2</v>
      </c>
      <c r="BP157" s="64">
        <f>IFERROR(1/J157*(Y157/H157),"0")</f>
        <v>9.6153846153846145E-2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15</v>
      </c>
      <c r="Y158" s="779">
        <f>IFERROR(Y156/H156,"0")+IFERROR(Y157/H157,"0")</f>
        <v>15</v>
      </c>
      <c r="Z158" s="779">
        <f>IFERROR(IF(Z156="",0,Z156),"0")+IFERROR(IF(Z157="",0,Z157),"0")</f>
        <v>0.11295000000000001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48</v>
      </c>
      <c r="Y159" s="779">
        <f>IFERROR(SUM(Y156:Y157),"0")</f>
        <v>48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31.5</v>
      </c>
      <c r="Y161" s="778">
        <f>IFERROR(IF(X161="",0,CEILING((X161/$H161),1)*$H161),"")</f>
        <v>33.599999999999994</v>
      </c>
      <c r="Z161" s="36">
        <f>IFERROR(IF(Y161=0,"",ROUNDUP(Y161/H161,0)*0.00753),"")</f>
        <v>9.0359999999999996E-2</v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34.74</v>
      </c>
      <c r="BN161" s="64">
        <f>IFERROR(Y161*I161/H161,"0")</f>
        <v>37.055999999999997</v>
      </c>
      <c r="BO161" s="64">
        <f>IFERROR(1/J161*(X161/H161),"0")</f>
        <v>7.2115384615384609E-2</v>
      </c>
      <c r="BP161" s="64">
        <f>IFERROR(1/J161*(Y161/H161),"0")</f>
        <v>7.6923076923076913E-2</v>
      </c>
    </row>
    <row r="162" spans="1:68" ht="27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11.25</v>
      </c>
      <c r="Y163" s="779">
        <f>IFERROR(Y161/H161,"0")+IFERROR(Y162/H162,"0")</f>
        <v>11.999999999999998</v>
      </c>
      <c r="Z163" s="779">
        <f>IFERROR(IF(Z161="",0,Z161),"0")+IFERROR(IF(Z162="",0,Z162),"0")</f>
        <v>9.0359999999999996E-2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31.5</v>
      </c>
      <c r="Y164" s="779">
        <f>IFERROR(SUM(Y161:Y162),"0")</f>
        <v>33.599999999999994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33</v>
      </c>
      <c r="Y167" s="778">
        <f>IFERROR(IF(X167="",0,CEILING((X167/$H167),1)*$H167),"")</f>
        <v>34.32</v>
      </c>
      <c r="Z167" s="36">
        <f>IFERROR(IF(Y167=0,"",ROUNDUP(Y167/H167,0)*0.00753),"")</f>
        <v>9.7890000000000005E-2</v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36.599999999999994</v>
      </c>
      <c r="BN167" s="64">
        <f>IFERROR(Y167*I167/H167,"0")</f>
        <v>38.063999999999993</v>
      </c>
      <c r="BO167" s="64">
        <f>IFERROR(1/J167*(X167/H167),"0")</f>
        <v>8.0128205128205121E-2</v>
      </c>
      <c r="BP167" s="64">
        <f>IFERROR(1/J167*(Y167/H167),"0")</f>
        <v>8.3333333333333329E-2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12.5</v>
      </c>
      <c r="Y168" s="779">
        <f>IFERROR(Y166/H166,"0")+IFERROR(Y167/H167,"0")</f>
        <v>13</v>
      </c>
      <c r="Z168" s="779">
        <f>IFERROR(IF(Z166="",0,Z166),"0")+IFERROR(IF(Z167="",0,Z167),"0")</f>
        <v>9.7890000000000005E-2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33</v>
      </c>
      <c r="Y169" s="779">
        <f>IFERROR(SUM(Y166:Y167),"0")</f>
        <v>34.32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340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40</v>
      </c>
      <c r="Y196" s="778">
        <f t="shared" ref="Y196:Y203" si="36">IFERROR(IF(X196="",0,CEILING((X196/$H196),1)*$H196),"")</f>
        <v>42</v>
      </c>
      <c r="Z196" s="36">
        <f>IFERROR(IF(Y196=0,"",ROUNDUP(Y196/H196,0)*0.00753),"")</f>
        <v>7.5300000000000006E-2</v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42.476190476190474</v>
      </c>
      <c r="BN196" s="64">
        <f t="shared" ref="BN196:BN203" si="38">IFERROR(Y196*I196/H196,"0")</f>
        <v>44.599999999999994</v>
      </c>
      <c r="BO196" s="64">
        <f t="shared" ref="BO196:BO203" si="39">IFERROR(1/J196*(X196/H196),"0")</f>
        <v>6.1050061050061048E-2</v>
      </c>
      <c r="BP196" s="64">
        <f t="shared" ref="BP196:BP203" si="40">IFERROR(1/J196*(Y196/H196),"0")</f>
        <v>6.4102564102564097E-2</v>
      </c>
    </row>
    <row r="197" spans="1:68" ht="27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50</v>
      </c>
      <c r="Y197" s="778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53.095238095238095</v>
      </c>
      <c r="BN197" s="64">
        <f t="shared" si="38"/>
        <v>53.52</v>
      </c>
      <c r="BO197" s="64">
        <f t="shared" si="39"/>
        <v>7.6312576312576319E-2</v>
      </c>
      <c r="BP197" s="64">
        <f t="shared" si="40"/>
        <v>7.6923076923076927E-2</v>
      </c>
    </row>
    <row r="198" spans="1:68" ht="27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140</v>
      </c>
      <c r="Y199" s="778">
        <f t="shared" si="36"/>
        <v>140.70000000000002</v>
      </c>
      <c r="Z199" s="36">
        <f>IFERROR(IF(Y199=0,"",ROUNDUP(Y199/H199,0)*0.00502),"")</f>
        <v>0.33634000000000003</v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148.66666666666666</v>
      </c>
      <c r="BN199" s="64">
        <f t="shared" si="38"/>
        <v>149.41</v>
      </c>
      <c r="BO199" s="64">
        <f t="shared" si="39"/>
        <v>0.28490028490028491</v>
      </c>
      <c r="BP199" s="64">
        <f t="shared" si="40"/>
        <v>0.28632478632478636</v>
      </c>
    </row>
    <row r="200" spans="1:68" ht="27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59.499999999999993</v>
      </c>
      <c r="Y200" s="778">
        <f t="shared" si="36"/>
        <v>60.900000000000006</v>
      </c>
      <c r="Z200" s="36">
        <f>IFERROR(IF(Y200=0,"",ROUNDUP(Y200/H200,0)*0.00502),"")</f>
        <v>0.14558000000000001</v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63.183333333333316</v>
      </c>
      <c r="BN200" s="64">
        <f t="shared" si="38"/>
        <v>64.67</v>
      </c>
      <c r="BO200" s="64">
        <f t="shared" si="39"/>
        <v>0.12108262108262108</v>
      </c>
      <c r="BP200" s="64">
        <f t="shared" si="40"/>
        <v>0.12393162393162395</v>
      </c>
    </row>
    <row r="201" spans="1:68" ht="27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164.5</v>
      </c>
      <c r="Y201" s="778">
        <f t="shared" si="36"/>
        <v>165.9</v>
      </c>
      <c r="Z201" s="36">
        <f>IFERROR(IF(Y201=0,"",ROUNDUP(Y201/H201,0)*0.00502),"")</f>
        <v>0.39657999999999999</v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172.33333333333334</v>
      </c>
      <c r="BN201" s="64">
        <f t="shared" si="38"/>
        <v>173.8</v>
      </c>
      <c r="BO201" s="64">
        <f t="shared" si="39"/>
        <v>0.33475783475783477</v>
      </c>
      <c r="BP201" s="64">
        <f t="shared" si="40"/>
        <v>0.33760683760683763</v>
      </c>
    </row>
    <row r="202" spans="1:68" ht="27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194.76190476190476</v>
      </c>
      <c r="Y204" s="779">
        <f>IFERROR(Y196/H196,"0")+IFERROR(Y197/H197,"0")+IFERROR(Y198/H198,"0")+IFERROR(Y199/H199,"0")+IFERROR(Y200/H200,"0")+IFERROR(Y201/H201,"0")+IFERROR(Y202/H202,"0")+IFERROR(Y203/H203,"0")</f>
        <v>197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1.04416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454</v>
      </c>
      <c r="Y205" s="779">
        <f>IFERROR(SUM(Y196:Y203),"0")</f>
        <v>459.9</v>
      </c>
      <c r="Z205" s="37"/>
      <c r="AA205" s="780"/>
      <c r="AB205" s="780"/>
      <c r="AC205" s="780"/>
    </row>
    <row r="206" spans="1:68" ht="16.5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60</v>
      </c>
      <c r="Y218" s="778">
        <f t="shared" ref="Y218:Y225" si="41">IFERROR(IF(X218="",0,CEILING((X218/$H218),1)*$H218),"")</f>
        <v>64.800000000000011</v>
      </c>
      <c r="Z218" s="36">
        <f>IFERROR(IF(Y218=0,"",ROUNDUP(Y218/H218,0)*0.00902),"")</f>
        <v>0.10824</v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62.333333333333336</v>
      </c>
      <c r="BN218" s="64">
        <f t="shared" ref="BN218:BN225" si="43">IFERROR(Y218*I218/H218,"0")</f>
        <v>67.320000000000007</v>
      </c>
      <c r="BO218" s="64">
        <f t="shared" ref="BO218:BO225" si="44">IFERROR(1/J218*(X218/H218),"0")</f>
        <v>8.4175084175084181E-2</v>
      </c>
      <c r="BP218" s="64">
        <f t="shared" ref="BP218:BP225" si="45">IFERROR(1/J218*(Y218/H218),"0")</f>
        <v>9.0909090909090925E-2</v>
      </c>
    </row>
    <row r="219" spans="1:68" ht="27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40</v>
      </c>
      <c r="Y219" s="778">
        <f t="shared" si="41"/>
        <v>43.2</v>
      </c>
      <c r="Z219" s="36">
        <f>IFERROR(IF(Y219=0,"",ROUNDUP(Y219/H219,0)*0.00902),"")</f>
        <v>7.2160000000000002E-2</v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41.555555555555557</v>
      </c>
      <c r="BN219" s="64">
        <f t="shared" si="43"/>
        <v>44.88</v>
      </c>
      <c r="BO219" s="64">
        <f t="shared" si="44"/>
        <v>5.6116722783389444E-2</v>
      </c>
      <c r="BP219" s="64">
        <f t="shared" si="45"/>
        <v>6.0606060606060608E-2</v>
      </c>
    </row>
    <row r="220" spans="1:68" ht="27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80</v>
      </c>
      <c r="Y220" s="778">
        <f t="shared" si="41"/>
        <v>81</v>
      </c>
      <c r="Z220" s="36">
        <f>IFERROR(IF(Y220=0,"",ROUNDUP(Y220/H220,0)*0.00902),"")</f>
        <v>0.1353</v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83.111111111111114</v>
      </c>
      <c r="BN220" s="64">
        <f t="shared" si="43"/>
        <v>84.15</v>
      </c>
      <c r="BO220" s="64">
        <f t="shared" si="44"/>
        <v>0.11223344556677889</v>
      </c>
      <c r="BP220" s="64">
        <f t="shared" si="45"/>
        <v>0.11363636363636363</v>
      </c>
    </row>
    <row r="221" spans="1:68" ht="27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33.333333333333329</v>
      </c>
      <c r="Y226" s="779">
        <f>IFERROR(Y218/H218,"0")+IFERROR(Y219/H219,"0")+IFERROR(Y220/H220,"0")+IFERROR(Y221/H221,"0")+IFERROR(Y222/H222,"0")+IFERROR(Y223/H223,"0")+IFERROR(Y224/H224,"0")+IFERROR(Y225/H225,"0")</f>
        <v>35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0.31569999999999998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180</v>
      </c>
      <c r="Y227" s="779">
        <f>IFERROR(SUM(Y218:Y225),"0")</f>
        <v>189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180</v>
      </c>
      <c r="Y233" s="778">
        <f t="shared" si="46"/>
        <v>180</v>
      </c>
      <c r="Z233" s="36">
        <f t="shared" ref="Z233:Z239" si="51">IFERROR(IF(Y233=0,"",ROUNDUP(Y233/H233,0)*0.00753),"")</f>
        <v>0.56474999999999997</v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201.75</v>
      </c>
      <c r="BN233" s="64">
        <f t="shared" si="48"/>
        <v>201.75</v>
      </c>
      <c r="BO233" s="64">
        <f t="shared" si="49"/>
        <v>0.48076923076923073</v>
      </c>
      <c r="BP233" s="64">
        <f t="shared" si="50"/>
        <v>0.48076923076923073</v>
      </c>
    </row>
    <row r="234" spans="1:68" ht="37.5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200</v>
      </c>
      <c r="Y235" s="778">
        <f t="shared" si="46"/>
        <v>201.6</v>
      </c>
      <c r="Z235" s="36">
        <f t="shared" si="51"/>
        <v>0.63251999999999997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222.66666666666666</v>
      </c>
      <c r="BN235" s="64">
        <f t="shared" si="48"/>
        <v>224.44800000000001</v>
      </c>
      <c r="BO235" s="64">
        <f t="shared" si="49"/>
        <v>0.53418803418803418</v>
      </c>
      <c r="BP235" s="64">
        <f t="shared" si="50"/>
        <v>0.53846153846153844</v>
      </c>
    </row>
    <row r="236" spans="1:68" ht="27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48</v>
      </c>
      <c r="Y238" s="778">
        <f t="shared" si="46"/>
        <v>48</v>
      </c>
      <c r="Z238" s="36">
        <f t="shared" si="51"/>
        <v>0.15060000000000001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53.440000000000005</v>
      </c>
      <c r="BN238" s="64">
        <f t="shared" si="48"/>
        <v>53.440000000000005</v>
      </c>
      <c r="BO238" s="64">
        <f t="shared" si="49"/>
        <v>0.12820512820512819</v>
      </c>
      <c r="BP238" s="64">
        <f t="shared" si="50"/>
        <v>0.12820512820512819</v>
      </c>
    </row>
    <row r="239" spans="1:68" ht="27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140</v>
      </c>
      <c r="Y239" s="778">
        <f t="shared" si="46"/>
        <v>141.6</v>
      </c>
      <c r="Z239" s="36">
        <f t="shared" si="51"/>
        <v>0.44427</v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156.21666666666667</v>
      </c>
      <c r="BN239" s="64">
        <f t="shared" si="48"/>
        <v>158.00200000000001</v>
      </c>
      <c r="BO239" s="64">
        <f t="shared" si="49"/>
        <v>0.37393162393162394</v>
      </c>
      <c r="BP239" s="64">
        <f t="shared" si="50"/>
        <v>0.37820512820512819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236.66666666666669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238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1.7921400000000001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568</v>
      </c>
      <c r="Y241" s="779">
        <f>IFERROR(SUM(Y229:Y239),"0")</f>
        <v>571.20000000000005</v>
      </c>
      <c r="Z241" s="37"/>
      <c r="AA241" s="780"/>
      <c r="AB241" s="780"/>
      <c r="AC241" s="780"/>
    </row>
    <row r="242" spans="1:68" ht="14.25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24</v>
      </c>
      <c r="Y246" s="778">
        <f>IFERROR(IF(X246="",0,CEILING((X246/$H246),1)*$H246),"")</f>
        <v>24</v>
      </c>
      <c r="Z246" s="36">
        <f>IFERROR(IF(Y246=0,"",ROUNDUP(Y246/H246,0)*0.00753),"")</f>
        <v>7.5300000000000006E-2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26.720000000000002</v>
      </c>
      <c r="BN246" s="64">
        <f>IFERROR(Y246*I246/H246,"0")</f>
        <v>26.720000000000002</v>
      </c>
      <c r="BO246" s="64">
        <f>IFERROR(1/J246*(X246/H246),"0")</f>
        <v>6.4102564102564097E-2</v>
      </c>
      <c r="BP246" s="64">
        <f>IFERROR(1/J246*(Y246/H246),"0")</f>
        <v>6.4102564102564097E-2</v>
      </c>
    </row>
    <row r="247" spans="1:68" ht="27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40</v>
      </c>
      <c r="Y247" s="778">
        <f>IFERROR(IF(X247="",0,CEILING((X247/$H247),1)*$H247),"")</f>
        <v>40.799999999999997</v>
      </c>
      <c r="Z247" s="36">
        <f>IFERROR(IF(Y247=0,"",ROUNDUP(Y247/H247,0)*0.00753),"")</f>
        <v>0.12801000000000001</v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44.533333333333339</v>
      </c>
      <c r="BN247" s="64">
        <f>IFERROR(Y247*I247/H247,"0")</f>
        <v>45.423999999999999</v>
      </c>
      <c r="BO247" s="64">
        <f>IFERROR(1/J247*(X247/H247),"0")</f>
        <v>0.10683760683760685</v>
      </c>
      <c r="BP247" s="64">
        <f>IFERROR(1/J247*(Y247/H247),"0")</f>
        <v>0.10897435897435898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26.666666666666668</v>
      </c>
      <c r="Y248" s="779">
        <f>IFERROR(Y243/H243,"0")+IFERROR(Y244/H244,"0")+IFERROR(Y245/H245,"0")+IFERROR(Y246/H246,"0")+IFERROR(Y247/H247,"0")</f>
        <v>27</v>
      </c>
      <c r="Z248" s="779">
        <f>IFERROR(IF(Z243="",0,Z243),"0")+IFERROR(IF(Z244="",0,Z244),"0")+IFERROR(IF(Z245="",0,Z245),"0")+IFERROR(IF(Z246="",0,Z246),"0")+IFERROR(IF(Z247="",0,Z247),"0")</f>
        <v>0.20331000000000002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64</v>
      </c>
      <c r="Y249" s="779">
        <f>IFERROR(SUM(Y243:Y247),"0")</f>
        <v>64.8</v>
      </c>
      <c r="Z249" s="37"/>
      <c r="AA249" s="780"/>
      <c r="AB249" s="780"/>
      <c r="AC249" s="780"/>
    </row>
    <row r="250" spans="1:68" ht="16.5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20</v>
      </c>
      <c r="Y264" s="778">
        <f t="shared" ref="Y264:Y272" si="57">IFERROR(IF(X264="",0,CEILING((X264/$H264),1)*$H264),"")</f>
        <v>23.2</v>
      </c>
      <c r="Z264" s="36">
        <f>IFERROR(IF(Y264=0,"",ROUNDUP(Y264/H264,0)*0.02175),"")</f>
        <v>4.3499999999999997E-2</v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20.827586206896552</v>
      </c>
      <c r="BN264" s="64">
        <f t="shared" ref="BN264:BN272" si="59">IFERROR(Y264*I264/H264,"0")</f>
        <v>24.159999999999997</v>
      </c>
      <c r="BO264" s="64">
        <f t="shared" ref="BO264:BO272" si="60">IFERROR(1/J264*(X264/H264),"0")</f>
        <v>3.0788177339901478E-2</v>
      </c>
      <c r="BP264" s="64">
        <f t="shared" ref="BP264:BP272" si="61">IFERROR(1/J264*(Y264/H264),"0")</f>
        <v>3.5714285714285712E-2</v>
      </c>
    </row>
    <row r="265" spans="1:68" ht="27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60</v>
      </c>
      <c r="Y272" s="778">
        <f t="shared" si="57"/>
        <v>60</v>
      </c>
      <c r="Z272" s="36">
        <f>IFERROR(IF(Y272=0,"",ROUNDUP(Y272/H272,0)*0.00902),"")</f>
        <v>0.1353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63.15</v>
      </c>
      <c r="BN272" s="64">
        <f t="shared" si="59"/>
        <v>63.15</v>
      </c>
      <c r="BO272" s="64">
        <f t="shared" si="60"/>
        <v>0.11363636363636365</v>
      </c>
      <c r="BP272" s="64">
        <f t="shared" si="61"/>
        <v>0.11363636363636365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16.724137931034484</v>
      </c>
      <c r="Y273" s="779">
        <f>IFERROR(Y264/H264,"0")+IFERROR(Y265/H265,"0")+IFERROR(Y266/H266,"0")+IFERROR(Y267/H267,"0")+IFERROR(Y268/H268,"0")+IFERROR(Y269/H269,"0")+IFERROR(Y270/H270,"0")+IFERROR(Y271/H271,"0")+IFERROR(Y272/H272,"0")</f>
        <v>17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0.17880000000000001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80</v>
      </c>
      <c r="Y274" s="779">
        <f>IFERROR(SUM(Y264:Y272),"0")</f>
        <v>83.2</v>
      </c>
      <c r="Z274" s="37"/>
      <c r="AA274" s="780"/>
      <c r="AB274" s="780"/>
      <c r="AC274" s="780"/>
    </row>
    <row r="275" spans="1:68" ht="14.25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6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70</v>
      </c>
      <c r="Y348" s="778">
        <f>IFERROR(IF(X348="",0,CEILING((X348/$H348),1)*$H348),"")</f>
        <v>71.400000000000006</v>
      </c>
      <c r="Z348" s="36">
        <f>IFERROR(IF(Y348=0,"",ROUNDUP(Y348/H348,0)*0.00502),"")</f>
        <v>0.17068</v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73.333333333333329</v>
      </c>
      <c r="BN348" s="64">
        <f>IFERROR(Y348*I348/H348,"0")</f>
        <v>74.8</v>
      </c>
      <c r="BO348" s="64">
        <f>IFERROR(1/J348*(X348/H348),"0")</f>
        <v>0.14245014245014245</v>
      </c>
      <c r="BP348" s="64">
        <f>IFERROR(1/J348*(Y348/H348),"0")</f>
        <v>0.14529914529914531</v>
      </c>
    </row>
    <row r="349" spans="1:68" ht="27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33.333333333333329</v>
      </c>
      <c r="Y350" s="779">
        <f>IFERROR(Y348/H348,"0")+IFERROR(Y349/H349,"0")</f>
        <v>34</v>
      </c>
      <c r="Z350" s="779">
        <f>IFERROR(IF(Z348="",0,Z348),"0")+IFERROR(IF(Z349="",0,Z349),"0")</f>
        <v>0.17068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70</v>
      </c>
      <c r="Y351" s="779">
        <f>IFERROR(SUM(Y348:Y349),"0")</f>
        <v>71.400000000000006</v>
      </c>
      <c r="Z351" s="37"/>
      <c r="AA351" s="780"/>
      <c r="AB351" s="780"/>
      <c r="AC351" s="780"/>
    </row>
    <row r="352" spans="1:68" ht="16.5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30</v>
      </c>
      <c r="Y382" s="778">
        <f>IFERROR(IF(X382="",0,CEILING((X382/$H382),1)*$H382),"")</f>
        <v>33.6</v>
      </c>
      <c r="Z382" s="36">
        <f>IFERROR(IF(Y382=0,"",ROUNDUP(Y382/H382,0)*0.02175),"")</f>
        <v>8.6999999999999994E-2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32.014285714285712</v>
      </c>
      <c r="BN382" s="64">
        <f>IFERROR(Y382*I382/H382,"0")</f>
        <v>35.856000000000002</v>
      </c>
      <c r="BO382" s="64">
        <f>IFERROR(1/J382*(X382/H382),"0")</f>
        <v>6.377551020408162E-2</v>
      </c>
      <c r="BP382" s="64">
        <f>IFERROR(1/J382*(Y382/H382),"0")</f>
        <v>7.1428571428571425E-2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420</v>
      </c>
      <c r="Y383" s="778">
        <f>IFERROR(IF(X383="",0,CEILING((X383/$H383),1)*$H383),"")</f>
        <v>421.2</v>
      </c>
      <c r="Z383" s="36">
        <f>IFERROR(IF(Y383=0,"",ROUNDUP(Y383/H383,0)*0.02175),"")</f>
        <v>1.1744999999999999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450.3692307692308</v>
      </c>
      <c r="BN383" s="64">
        <f>IFERROR(Y383*I383/H383,"0")</f>
        <v>451.65600000000006</v>
      </c>
      <c r="BO383" s="64">
        <f>IFERROR(1/J383*(X383/H383),"0")</f>
        <v>0.96153846153846145</v>
      </c>
      <c r="BP383" s="64">
        <f>IFERROR(1/J383*(Y383/H383),"0")</f>
        <v>0.96428571428571419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57.417582417582416</v>
      </c>
      <c r="Y385" s="779">
        <f>IFERROR(Y382/H382,"0")+IFERROR(Y383/H383,"0")+IFERROR(Y384/H384,"0")</f>
        <v>58</v>
      </c>
      <c r="Z385" s="779">
        <f>IFERROR(IF(Z382="",0,Z382),"0")+IFERROR(IF(Z383="",0,Z383),"0")+IFERROR(IF(Z384="",0,Z384),"0")</f>
        <v>1.2614999999999998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450</v>
      </c>
      <c r="Y386" s="779">
        <f>IFERROR(SUM(Y382:Y384),"0")</f>
        <v>454.8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17</v>
      </c>
      <c r="Y390" s="778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19.833333333333336</v>
      </c>
      <c r="BN390" s="64">
        <f>IFERROR(Y390*I390/H390,"0")</f>
        <v>20.824999999999999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102</v>
      </c>
      <c r="Y391" s="778">
        <f>IFERROR(IF(X391="",0,CEILING((X391/$H391),1)*$H391),"")</f>
        <v>102</v>
      </c>
      <c r="Z391" s="36">
        <f>IFERROR(IF(Y391=0,"",ROUNDUP(Y391/H391,0)*0.00753),"")</f>
        <v>0.30120000000000002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116.00000000000001</v>
      </c>
      <c r="BN391" s="64">
        <f>IFERROR(Y391*I391/H391,"0")</f>
        <v>116.00000000000001</v>
      </c>
      <c r="BO391" s="64">
        <f>IFERROR(1/J391*(X391/H391),"0")</f>
        <v>0.25641025641025639</v>
      </c>
      <c r="BP391" s="64">
        <f>IFERROR(1/J391*(Y391/H391),"0")</f>
        <v>0.25641025641025639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46.666666666666664</v>
      </c>
      <c r="Y392" s="779">
        <f>IFERROR(Y388/H388,"0")+IFERROR(Y389/H389,"0")+IFERROR(Y390/H390,"0")+IFERROR(Y391/H391,"0")</f>
        <v>47</v>
      </c>
      <c r="Z392" s="779">
        <f>IFERROR(IF(Z388="",0,Z388),"0")+IFERROR(IF(Z389="",0,Z389),"0")+IFERROR(IF(Z390="",0,Z390),"0")+IFERROR(IF(Z391="",0,Z391),"0")</f>
        <v>0.35391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119</v>
      </c>
      <c r="Y393" s="779">
        <f>IFERROR(SUM(Y388:Y391),"0")</f>
        <v>119.85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45</v>
      </c>
      <c r="Y402" s="778">
        <f>IFERROR(IF(X402="",0,CEILING((X402/$H402),1)*$H402),"")</f>
        <v>45</v>
      </c>
      <c r="Z402" s="36">
        <f>IFERROR(IF(Y402=0,"",ROUNDUP(Y402/H402,0)*0.00753),"")</f>
        <v>0.18825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51.199999999999996</v>
      </c>
      <c r="BN402" s="64">
        <f>IFERROR(Y402*I402/H402,"0")</f>
        <v>51.199999999999996</v>
      </c>
      <c r="BO402" s="64">
        <f>IFERROR(1/J402*(X402/H402),"0")</f>
        <v>0.16025641025641024</v>
      </c>
      <c r="BP402" s="64">
        <f>IFERROR(1/J402*(Y402/H402),"0")</f>
        <v>0.16025641025641024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25</v>
      </c>
      <c r="Y403" s="779">
        <f>IFERROR(Y402/H402,"0")</f>
        <v>25</v>
      </c>
      <c r="Z403" s="779">
        <f>IFERROR(IF(Z402="",0,Z402),"0")</f>
        <v>0.18825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45</v>
      </c>
      <c r="Y404" s="779">
        <f>IFERROR(SUM(Y402:Y402),"0")</f>
        <v>45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525</v>
      </c>
      <c r="Y407" s="778">
        <f>IFERROR(IF(X407="",0,CEILING((X407/$H407),1)*$H407),"")</f>
        <v>525</v>
      </c>
      <c r="Z407" s="36">
        <f>IFERROR(IF(Y407=0,"",ROUNDUP(Y407/H407,0)*0.00753),"")</f>
        <v>1.8825000000000001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593</v>
      </c>
      <c r="BN407" s="64">
        <f>IFERROR(Y407*I407/H407,"0")</f>
        <v>593</v>
      </c>
      <c r="BO407" s="64">
        <f>IFERROR(1/J407*(X407/H407),"0")</f>
        <v>1.6025641025641024</v>
      </c>
      <c r="BP407" s="64">
        <f>IFERROR(1/J407*(Y407/H407),"0")</f>
        <v>1.6025641025641024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350</v>
      </c>
      <c r="Y408" s="778">
        <f>IFERROR(IF(X408="",0,CEILING((X408/$H408),1)*$H408),"")</f>
        <v>350.7</v>
      </c>
      <c r="Z408" s="36">
        <f>IFERROR(IF(Y408=0,"",ROUNDUP(Y408/H408,0)*0.00753),"")</f>
        <v>1.2575100000000001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393.33333333333331</v>
      </c>
      <c r="BN408" s="64">
        <f>IFERROR(Y408*I408/H408,"0")</f>
        <v>394.11999999999995</v>
      </c>
      <c r="BO408" s="64">
        <f>IFERROR(1/J408*(X408/H408),"0")</f>
        <v>1.0683760683760684</v>
      </c>
      <c r="BP408" s="64">
        <f>IFERROR(1/J408*(Y408/H408),"0")</f>
        <v>1.0705128205128205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416.66666666666663</v>
      </c>
      <c r="Y409" s="779">
        <f>IFERROR(Y406/H406,"0")+IFERROR(Y407/H407,"0")+IFERROR(Y408/H408,"0")</f>
        <v>417</v>
      </c>
      <c r="Z409" s="779">
        <f>IFERROR(IF(Z406="",0,Z406),"0")+IFERROR(IF(Z407="",0,Z407),"0")+IFERROR(IF(Z408="",0,Z408),"0")</f>
        <v>3.1400100000000002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875</v>
      </c>
      <c r="Y410" s="779">
        <f>IFERROR(SUM(Y406:Y408),"0")</f>
        <v>875.7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500</v>
      </c>
      <c r="Y414" s="778">
        <f t="shared" ref="Y414:Y424" si="82">IFERROR(IF(X414="",0,CEILING((X414/$H414),1)*$H414),"")</f>
        <v>510</v>
      </c>
      <c r="Z414" s="36">
        <f>IFERROR(IF(Y414=0,"",ROUNDUP(Y414/H414,0)*0.02175),"")</f>
        <v>0.73949999999999994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516</v>
      </c>
      <c r="BN414" s="64">
        <f t="shared" ref="BN414:BN424" si="84">IFERROR(Y414*I414/H414,"0")</f>
        <v>526.32000000000005</v>
      </c>
      <c r="BO414" s="64">
        <f t="shared" ref="BO414:BO424" si="85">IFERROR(1/J414*(X414/H414),"0")</f>
        <v>0.69444444444444442</v>
      </c>
      <c r="BP414" s="64">
        <f t="shared" ref="BP414:BP424" si="86">IFERROR(1/J414*(Y414/H414),"0")</f>
        <v>0.70833333333333326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700</v>
      </c>
      <c r="Y416" s="778">
        <f t="shared" si="82"/>
        <v>705</v>
      </c>
      <c r="Z416" s="36">
        <f>IFERROR(IF(Y416=0,"",ROUNDUP(Y416/H416,0)*0.02175),"")</f>
        <v>1.0222499999999999</v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722.4</v>
      </c>
      <c r="BN416" s="64">
        <f t="shared" si="84"/>
        <v>727.56</v>
      </c>
      <c r="BO416" s="64">
        <f t="shared" si="85"/>
        <v>0.9722222222222221</v>
      </c>
      <c r="BP416" s="64">
        <f t="shared" si="86"/>
        <v>0.97916666666666663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1250</v>
      </c>
      <c r="Y418" s="778">
        <f t="shared" si="82"/>
        <v>1260</v>
      </c>
      <c r="Z418" s="36">
        <f>IFERROR(IF(Y418=0,"",ROUNDUP(Y418/H418,0)*0.02175),"")</f>
        <v>1.827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1290</v>
      </c>
      <c r="BN418" s="64">
        <f t="shared" si="84"/>
        <v>1300.32</v>
      </c>
      <c r="BO418" s="64">
        <f t="shared" si="85"/>
        <v>1.7361111111111109</v>
      </c>
      <c r="BP418" s="64">
        <f t="shared" si="86"/>
        <v>1.75</v>
      </c>
    </row>
    <row r="419" spans="1:68" ht="27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163.33333333333331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165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3.5887499999999997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2450</v>
      </c>
      <c r="Y426" s="779">
        <f>IFERROR(SUM(Y414:Y424),"0")</f>
        <v>2475</v>
      </c>
      <c r="Z426" s="37"/>
      <c r="AA426" s="780"/>
      <c r="AB426" s="780"/>
      <c r="AC426" s="780"/>
    </row>
    <row r="427" spans="1:68" ht="14.25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1000</v>
      </c>
      <c r="Y428" s="778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66.666666666666671</v>
      </c>
      <c r="Y430" s="779">
        <f>IFERROR(Y428/H428,"0")+IFERROR(Y429/H429,"0")</f>
        <v>67</v>
      </c>
      <c r="Z430" s="779">
        <f>IFERROR(IF(Z428="",0,Z428),"0")+IFERROR(IF(Z429="",0,Z429),"0")</f>
        <v>1.4572499999999999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1000</v>
      </c>
      <c r="Y431" s="779">
        <f>IFERROR(SUM(Y428:Y429),"0")</f>
        <v>1005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0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50</v>
      </c>
      <c r="Y454" s="778">
        <f t="shared" si="87"/>
        <v>60</v>
      </c>
      <c r="Z454" s="36">
        <f t="shared" si="88"/>
        <v>0.10874999999999999</v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52</v>
      </c>
      <c r="BN454" s="64">
        <f t="shared" si="90"/>
        <v>62.400000000000006</v>
      </c>
      <c r="BO454" s="64">
        <f t="shared" si="91"/>
        <v>7.4404761904761904E-2</v>
      </c>
      <c r="BP454" s="64">
        <f t="shared" si="92"/>
        <v>8.9285714285714274E-2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4.166666666666667</v>
      </c>
      <c r="Y456" s="779">
        <f>IFERROR(Y448/H448,"0")+IFERROR(Y449/H449,"0")+IFERROR(Y450/H450,"0")+IFERROR(Y451/H451,"0")+IFERROR(Y452/H452,"0")+IFERROR(Y453/H453,"0")+IFERROR(Y454/H454,"0")+IFERROR(Y455/H455,"0")</f>
        <v>5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50</v>
      </c>
      <c r="Y457" s="779">
        <f>IFERROR(SUM(Y448:Y455),"0")</f>
        <v>60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40</v>
      </c>
      <c r="Y485" s="778">
        <f t="shared" ref="Y485:Y503" si="98">IFERROR(IF(X485="",0,CEILING((X485/$H485),1)*$H485),"")</f>
        <v>42</v>
      </c>
      <c r="Z485" s="36">
        <f>IFERROR(IF(Y485=0,"",ROUNDUP(Y485/H485,0)*0.00753),"")</f>
        <v>7.5300000000000006E-2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42.190476190476183</v>
      </c>
      <c r="BN485" s="64">
        <f t="shared" ref="BN485:BN503" si="100">IFERROR(Y485*I485/H485,"0")</f>
        <v>44.3</v>
      </c>
      <c r="BO485" s="64">
        <f t="shared" ref="BO485:BO503" si="101">IFERROR(1/J485*(X485/H485),"0")</f>
        <v>6.1050061050061048E-2</v>
      </c>
      <c r="BP485" s="64">
        <f t="shared" ref="BP485:BP503" si="102">IFERROR(1/J485*(Y485/H485),"0")</f>
        <v>6.4102564102564097E-2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70</v>
      </c>
      <c r="Y489" s="778">
        <f t="shared" si="98"/>
        <v>71.400000000000006</v>
      </c>
      <c r="Z489" s="36">
        <f>IFERROR(IF(Y489=0,"",ROUNDUP(Y489/H489,0)*0.00753),"")</f>
        <v>0.12801000000000001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73.833333333333329</v>
      </c>
      <c r="BN489" s="64">
        <f t="shared" si="100"/>
        <v>75.31</v>
      </c>
      <c r="BO489" s="64">
        <f t="shared" si="101"/>
        <v>0.10683760683760682</v>
      </c>
      <c r="BP489" s="64">
        <f t="shared" si="102"/>
        <v>0.10897435897435898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70</v>
      </c>
      <c r="Y493" s="778">
        <f t="shared" si="98"/>
        <v>71.400000000000006</v>
      </c>
      <c r="Z493" s="36">
        <f t="shared" si="103"/>
        <v>0.17068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74.333333333333329</v>
      </c>
      <c r="BN493" s="64">
        <f t="shared" si="100"/>
        <v>75.820000000000007</v>
      </c>
      <c r="BO493" s="64">
        <f t="shared" si="101"/>
        <v>0.14245014245014245</v>
      </c>
      <c r="BP493" s="64">
        <f t="shared" si="102"/>
        <v>0.14529914529914531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70</v>
      </c>
      <c r="Y497" s="778">
        <f t="shared" si="98"/>
        <v>71.400000000000006</v>
      </c>
      <c r="Z497" s="36">
        <f t="shared" si="103"/>
        <v>0.17068</v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74.333333333333329</v>
      </c>
      <c r="BN497" s="64">
        <f t="shared" si="100"/>
        <v>75.820000000000007</v>
      </c>
      <c r="BO497" s="64">
        <f t="shared" si="101"/>
        <v>0.14245014245014245</v>
      </c>
      <c r="BP497" s="64">
        <f t="shared" si="102"/>
        <v>0.14529914529914531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42</v>
      </c>
      <c r="Y499" s="778">
        <f t="shared" si="98"/>
        <v>42</v>
      </c>
      <c r="Z499" s="36">
        <f t="shared" si="103"/>
        <v>0.1004</v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44.599999999999994</v>
      </c>
      <c r="BN499" s="64">
        <f t="shared" si="100"/>
        <v>44.599999999999994</v>
      </c>
      <c r="BO499" s="64">
        <f t="shared" si="101"/>
        <v>8.5470085470085472E-2</v>
      </c>
      <c r="BP499" s="64">
        <f t="shared" si="102"/>
        <v>8.5470085470085472E-2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112.85714285714285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115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0.64507000000000003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292</v>
      </c>
      <c r="Y505" s="779">
        <f>IFERROR(SUM(Y485:Y503),"0")</f>
        <v>298.20000000000005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3</v>
      </c>
      <c r="Y512" s="778">
        <f>IFERROR(IF(X512="",0,CEILING((X512/$H512),1)*$H512),"")</f>
        <v>3.5999999999999996</v>
      </c>
      <c r="Z512" s="36">
        <f>IFERROR(IF(Y512=0,"",ROUNDUP(Y512/H512,0)*0.00627),"")</f>
        <v>1.881E-2</v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4.5000000000000009</v>
      </c>
      <c r="BN512" s="64">
        <f>IFERROR(Y512*I512/H512,"0")</f>
        <v>5.3999999999999995</v>
      </c>
      <c r="BO512" s="64">
        <f>IFERROR(1/J512*(X512/H512),"0")</f>
        <v>1.2500000000000001E-2</v>
      </c>
      <c r="BP512" s="64">
        <f>IFERROR(1/J512*(Y512/H512),"0")</f>
        <v>1.4999999999999999E-2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2.5</v>
      </c>
      <c r="Y514" s="779">
        <f>IFERROR(Y512/H512,"0")+IFERROR(Y513/H513,"0")</f>
        <v>3</v>
      </c>
      <c r="Z514" s="779">
        <f>IFERROR(IF(Z512="",0,Z512),"0")+IFERROR(IF(Z513="",0,Z513),"0")</f>
        <v>1.881E-2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3</v>
      </c>
      <c r="Y515" s="779">
        <f>IFERROR(SUM(Y512:Y513),"0")</f>
        <v>3.5999999999999996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1.8</v>
      </c>
      <c r="Y530" s="778">
        <f>IFERROR(IF(X530="",0,CEILING((X530/$H530),1)*$H530),"")</f>
        <v>2.4</v>
      </c>
      <c r="Z530" s="36">
        <f>IFERROR(IF(Y530=0,"",ROUNDUP(Y530/H530,0)*0.00627),"")</f>
        <v>1.2540000000000001E-2</v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2.7</v>
      </c>
      <c r="BN530" s="64">
        <f>IFERROR(Y530*I530/H530,"0")</f>
        <v>3.6000000000000005</v>
      </c>
      <c r="BO530" s="64">
        <f>IFERROR(1/J530*(X530/H530),"0")</f>
        <v>7.4999999999999997E-3</v>
      </c>
      <c r="BP530" s="64">
        <f>IFERROR(1/J530*(Y530/H530),"0")</f>
        <v>0.01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1.5</v>
      </c>
      <c r="Y531" s="779">
        <f>IFERROR(Y530/H530,"0")</f>
        <v>2</v>
      </c>
      <c r="Z531" s="779">
        <f>IFERROR(IF(Z530="",0,Z530),"0")</f>
        <v>1.2540000000000001E-2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1.8</v>
      </c>
      <c r="Y532" s="779">
        <f>IFERROR(SUM(Y530:Y530),"0")</f>
        <v>2.4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56.000000000000007</v>
      </c>
      <c r="Y542" s="778">
        <f>IFERROR(IF(X542="",0,CEILING((X542/$H542),1)*$H542),"")</f>
        <v>57.12</v>
      </c>
      <c r="Z542" s="36">
        <f>IFERROR(IF(Y542=0,"",ROUNDUP(Y542/H542,0)*0.00502),"")</f>
        <v>0.17068</v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83.333333333333357</v>
      </c>
      <c r="BN542" s="64">
        <f>IFERROR(Y542*I542/H542,"0")</f>
        <v>85</v>
      </c>
      <c r="BO542" s="64">
        <f>IFERROR(1/J542*(X542/H542),"0")</f>
        <v>0.14245014245014248</v>
      </c>
      <c r="BP542" s="64">
        <f>IFERROR(1/J542*(Y542/H542),"0")</f>
        <v>0.14529914529914531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33.333333333333336</v>
      </c>
      <c r="Y543" s="779">
        <f>IFERROR(Y539/H539,"0")+IFERROR(Y540/H540,"0")+IFERROR(Y541/H541,"0")+IFERROR(Y542/H542,"0")</f>
        <v>34</v>
      </c>
      <c r="Z543" s="779">
        <f>IFERROR(IF(Z539="",0,Z539),"0")+IFERROR(IF(Z540="",0,Z540),"0")+IFERROR(IF(Z541="",0,Z541),"0")+IFERROR(IF(Z542="",0,Z542),"0")</f>
        <v>0.17068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56.000000000000007</v>
      </c>
      <c r="Y544" s="779">
        <f>IFERROR(SUM(Y539:Y542),"0")</f>
        <v>57.12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50</v>
      </c>
      <c r="Y553" s="778">
        <f t="shared" ref="Y553:Y563" si="104">IFERROR(IF(X553="",0,CEILING((X553/$H553),1)*$H553),"")</f>
        <v>52.800000000000004</v>
      </c>
      <c r="Z553" s="36">
        <f t="shared" ref="Z553:Z558" si="105">IFERROR(IF(Y553=0,"",ROUNDUP(Y553/H553,0)*0.01196),"")</f>
        <v>0.1196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53.409090909090907</v>
      </c>
      <c r="BN553" s="64">
        <f t="shared" ref="BN553:BN563" si="107">IFERROR(Y553*I553/H553,"0")</f>
        <v>56.400000000000006</v>
      </c>
      <c r="BO553" s="64">
        <f t="shared" ref="BO553:BO563" si="108">IFERROR(1/J553*(X553/H553),"0")</f>
        <v>9.1054778554778545E-2</v>
      </c>
      <c r="BP553" s="64">
        <f t="shared" ref="BP553:BP563" si="109">IFERROR(1/J553*(Y553/H553),"0")</f>
        <v>9.6153846153846159E-2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100</v>
      </c>
      <c r="Y556" s="778">
        <f t="shared" si="104"/>
        <v>100.32000000000001</v>
      </c>
      <c r="Z556" s="36">
        <f t="shared" si="105"/>
        <v>0.22724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106.81818181818181</v>
      </c>
      <c r="BN556" s="64">
        <f t="shared" si="107"/>
        <v>107.16</v>
      </c>
      <c r="BO556" s="64">
        <f t="shared" si="108"/>
        <v>0.18210955710955709</v>
      </c>
      <c r="BP556" s="64">
        <f t="shared" si="109"/>
        <v>0.18269230769230771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150</v>
      </c>
      <c r="Y558" s="778">
        <f t="shared" si="104"/>
        <v>153.12</v>
      </c>
      <c r="Z558" s="36">
        <f t="shared" si="105"/>
        <v>0.34683999999999998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160.22727272727272</v>
      </c>
      <c r="BN558" s="64">
        <f t="shared" si="107"/>
        <v>163.56</v>
      </c>
      <c r="BO558" s="64">
        <f t="shared" si="108"/>
        <v>0.27316433566433568</v>
      </c>
      <c r="BP558" s="64">
        <f t="shared" si="109"/>
        <v>0.27884615384615385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72</v>
      </c>
      <c r="Y560" s="778">
        <f t="shared" si="104"/>
        <v>72</v>
      </c>
      <c r="Z560" s="36">
        <f>IFERROR(IF(Y560=0,"",ROUNDUP(Y560/H560,0)*0.00902),"")</f>
        <v>0.1804</v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76.2</v>
      </c>
      <c r="BN560" s="64">
        <f t="shared" si="107"/>
        <v>76.2</v>
      </c>
      <c r="BO560" s="64">
        <f t="shared" si="108"/>
        <v>0.15151515151515152</v>
      </c>
      <c r="BP560" s="64">
        <f t="shared" si="109"/>
        <v>0.15151515151515152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90</v>
      </c>
      <c r="Y563" s="778">
        <f t="shared" si="104"/>
        <v>90</v>
      </c>
      <c r="Z563" s="36">
        <f>IFERROR(IF(Y563=0,"",ROUNDUP(Y563/H563,0)*0.00902),"")</f>
        <v>0.22550000000000001</v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95.249999999999986</v>
      </c>
      <c r="BN563" s="64">
        <f t="shared" si="107"/>
        <v>95.249999999999986</v>
      </c>
      <c r="BO563" s="64">
        <f t="shared" si="108"/>
        <v>0.18939393939393939</v>
      </c>
      <c r="BP563" s="64">
        <f t="shared" si="109"/>
        <v>0.18939393939393939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101.81818181818181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103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1.09958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462</v>
      </c>
      <c r="Y565" s="779">
        <f>IFERROR(SUM(Y553:Y563),"0")</f>
        <v>468.24</v>
      </c>
      <c r="Z565" s="37"/>
      <c r="AA565" s="780"/>
      <c r="AB565" s="780"/>
      <c r="AC565" s="780"/>
    </row>
    <row r="566" spans="1:68" ht="14.25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250</v>
      </c>
      <c r="Y567" s="778">
        <f>IFERROR(IF(X567="",0,CEILING((X567/$H567),1)*$H567),"")</f>
        <v>253.44</v>
      </c>
      <c r="Z567" s="36">
        <f>IFERROR(IF(Y567=0,"",ROUNDUP(Y567/H567,0)*0.01196),"")</f>
        <v>0.57408000000000003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267.04545454545456</v>
      </c>
      <c r="BN567" s="64">
        <f>IFERROR(Y567*I567/H567,"0")</f>
        <v>270.71999999999997</v>
      </c>
      <c r="BO567" s="64">
        <f>IFERROR(1/J567*(X567/H567),"0")</f>
        <v>0.45527389277389274</v>
      </c>
      <c r="BP567" s="64">
        <f>IFERROR(1/J567*(Y567/H567),"0")</f>
        <v>0.46153846153846156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3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47.348484848484844</v>
      </c>
      <c r="Y570" s="779">
        <f>IFERROR(Y567/H567,"0")+IFERROR(Y568/H568,"0")+IFERROR(Y569/H569,"0")</f>
        <v>48</v>
      </c>
      <c r="Z570" s="779">
        <f>IFERROR(IF(Z567="",0,Z567),"0")+IFERROR(IF(Z568="",0,Z568),"0")+IFERROR(IF(Z569="",0,Z569),"0")</f>
        <v>0.57408000000000003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250</v>
      </c>
      <c r="Y571" s="779">
        <f>IFERROR(SUM(Y567:Y569),"0")</f>
        <v>253.44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70</v>
      </c>
      <c r="Y573" s="778">
        <f t="shared" ref="Y573:Y581" si="110">IFERROR(IF(X573="",0,CEILING((X573/$H573),1)*$H573),"")</f>
        <v>73.92</v>
      </c>
      <c r="Z573" s="36">
        <f>IFERROR(IF(Y573=0,"",ROUNDUP(Y573/H573,0)*0.01196),"")</f>
        <v>0.16744000000000001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74.772727272727266</v>
      </c>
      <c r="BN573" s="64">
        <f t="shared" ref="BN573:BN581" si="112">IFERROR(Y573*I573/H573,"0")</f>
        <v>78.959999999999994</v>
      </c>
      <c r="BO573" s="64">
        <f t="shared" ref="BO573:BO581" si="113">IFERROR(1/J573*(X573/H573),"0")</f>
        <v>0.12747668997668998</v>
      </c>
      <c r="BP573" s="64">
        <f t="shared" ref="BP573:BP581" si="114">IFERROR(1/J573*(Y573/H573),"0")</f>
        <v>0.13461538461538464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40</v>
      </c>
      <c r="Y574" s="778">
        <f t="shared" si="110"/>
        <v>42.24</v>
      </c>
      <c r="Z574" s="36">
        <f>IFERROR(IF(Y574=0,"",ROUNDUP(Y574/H574,0)*0.01196),"")</f>
        <v>9.5680000000000001E-2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42.727272727272727</v>
      </c>
      <c r="BN574" s="64">
        <f t="shared" si="112"/>
        <v>45.12</v>
      </c>
      <c r="BO574" s="64">
        <f t="shared" si="113"/>
        <v>7.2843822843822847E-2</v>
      </c>
      <c r="BP574" s="64">
        <f t="shared" si="114"/>
        <v>7.6923076923076927E-2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170</v>
      </c>
      <c r="Y575" s="778">
        <f t="shared" si="110"/>
        <v>174.24</v>
      </c>
      <c r="Z575" s="36">
        <f>IFERROR(IF(Y575=0,"",ROUNDUP(Y575/H575,0)*0.01196),"")</f>
        <v>0.39468000000000003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181.59090909090907</v>
      </c>
      <c r="BN575" s="64">
        <f t="shared" si="112"/>
        <v>186.12</v>
      </c>
      <c r="BO575" s="64">
        <f t="shared" si="113"/>
        <v>0.3095862470862471</v>
      </c>
      <c r="BP575" s="64">
        <f t="shared" si="114"/>
        <v>0.31730769230769235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30</v>
      </c>
      <c r="Y577" s="778">
        <f t="shared" si="110"/>
        <v>32.4</v>
      </c>
      <c r="Z577" s="36">
        <f>IFERROR(IF(Y577=0,"",ROUNDUP(Y577/H577,0)*0.00902),"")</f>
        <v>8.1180000000000002E-2</v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31.75</v>
      </c>
      <c r="BN577" s="64">
        <f t="shared" si="112"/>
        <v>34.29</v>
      </c>
      <c r="BO577" s="64">
        <f t="shared" si="113"/>
        <v>6.3131313131313135E-2</v>
      </c>
      <c r="BP577" s="64">
        <f t="shared" si="114"/>
        <v>6.8181818181818177E-2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12</v>
      </c>
      <c r="Y579" s="778">
        <f t="shared" si="110"/>
        <v>14.4</v>
      </c>
      <c r="Z579" s="36">
        <f>IFERROR(IF(Y579=0,"",ROUNDUP(Y579/H579,0)*0.00902),"")</f>
        <v>3.6080000000000001E-2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12.7</v>
      </c>
      <c r="BN579" s="64">
        <f t="shared" si="112"/>
        <v>15.24</v>
      </c>
      <c r="BO579" s="64">
        <f t="shared" si="113"/>
        <v>2.5252525252525252E-2</v>
      </c>
      <c r="BP579" s="64">
        <f t="shared" si="114"/>
        <v>3.0303030303030304E-2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180</v>
      </c>
      <c r="Y581" s="778">
        <f t="shared" si="110"/>
        <v>180</v>
      </c>
      <c r="Z581" s="36">
        <f>IFERROR(IF(Y581=0,"",ROUNDUP(Y581/H581,0)*0.00902),"")</f>
        <v>0.45100000000000001</v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190.49999999999997</v>
      </c>
      <c r="BN581" s="64">
        <f t="shared" si="112"/>
        <v>190.49999999999997</v>
      </c>
      <c r="BO581" s="64">
        <f t="shared" si="113"/>
        <v>0.37878787878787878</v>
      </c>
      <c r="BP581" s="64">
        <f t="shared" si="114"/>
        <v>0.37878787878787878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114.6969696969697</v>
      </c>
      <c r="Y582" s="779">
        <f>IFERROR(Y573/H573,"0")+IFERROR(Y574/H574,"0")+IFERROR(Y575/H575,"0")+IFERROR(Y576/H576,"0")+IFERROR(Y577/H577,"0")+IFERROR(Y578/H578,"0")+IFERROR(Y579/H579,"0")+IFERROR(Y580/H580,"0")+IFERROR(Y581/H581,"0")</f>
        <v>118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1.2260600000000001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502</v>
      </c>
      <c r="Y583" s="779">
        <f>IFERROR(SUM(Y573:Y581),"0")</f>
        <v>517.19999999999993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800</v>
      </c>
      <c r="Y626" s="778">
        <f t="shared" si="125"/>
        <v>803.4</v>
      </c>
      <c r="Z626" s="36">
        <f>IFERROR(IF(Y626=0,"",ROUNDUP(Y626/H626,0)*0.02175),"")</f>
        <v>2.2402499999999996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857.84615384615392</v>
      </c>
      <c r="BN626" s="64">
        <f t="shared" si="127"/>
        <v>861.49200000000008</v>
      </c>
      <c r="BO626" s="64">
        <f t="shared" si="128"/>
        <v>1.8315018315018314</v>
      </c>
      <c r="BP626" s="64">
        <f t="shared" si="129"/>
        <v>1.8392857142857142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102.56410256410257</v>
      </c>
      <c r="Y633" s="779">
        <f>IFERROR(Y625/H625,"0")+IFERROR(Y626/H626,"0")+IFERROR(Y627/H627,"0")+IFERROR(Y628/H628,"0")+IFERROR(Y629/H629,"0")+IFERROR(Y630/H630,"0")+IFERROR(Y631/H631,"0")+IFERROR(Y632/H632,"0")</f>
        <v>103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2.2402499999999996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800</v>
      </c>
      <c r="Y634" s="779">
        <f>IFERROR(SUM(Y625:Y632),"0")</f>
        <v>803.4</v>
      </c>
      <c r="Z634" s="37"/>
      <c r="AA634" s="780"/>
      <c r="AB634" s="780"/>
      <c r="AC634" s="780"/>
    </row>
    <row r="635" spans="1:68" ht="14.25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11818.3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11958.970000000001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12589.744356103671</v>
      </c>
      <c r="Y661" s="779">
        <f>IFERROR(SUM(BN22:BN657),"0")</f>
        <v>12739.194999999998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23</v>
      </c>
      <c r="Y662" s="38">
        <f>ROUNDUP(SUM(BP22:BP657),0)</f>
        <v>24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13164.744356103671</v>
      </c>
      <c r="Y663" s="779">
        <f>GrossWeightTotalR+PalletQtyTotalR*25</f>
        <v>13339.194999999998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2555.2797767366737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2581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26.935130000000001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340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224</v>
      </c>
      <c r="F668" s="816" t="s">
        <v>253</v>
      </c>
      <c r="G668" s="816" t="s">
        <v>304</v>
      </c>
      <c r="H668" s="816" t="s">
        <v>112</v>
      </c>
      <c r="I668" s="816" t="s">
        <v>341</v>
      </c>
      <c r="J668" s="816" t="s">
        <v>366</v>
      </c>
      <c r="K668" s="816" t="s">
        <v>440</v>
      </c>
      <c r="L668" s="816" t="s">
        <v>460</v>
      </c>
      <c r="M668" s="816" t="s">
        <v>486</v>
      </c>
      <c r="N668" s="775"/>
      <c r="O668" s="816" t="s">
        <v>515</v>
      </c>
      <c r="P668" s="816" t="s">
        <v>518</v>
      </c>
      <c r="Q668" s="816" t="s">
        <v>527</v>
      </c>
      <c r="R668" s="816" t="s">
        <v>545</v>
      </c>
      <c r="S668" s="816" t="s">
        <v>555</v>
      </c>
      <c r="T668" s="816" t="s">
        <v>568</v>
      </c>
      <c r="U668" s="816" t="s">
        <v>576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304.8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510.60000000000008</v>
      </c>
      <c r="E670" s="46">
        <f>IFERROR(Y107*1,"0")+IFERROR(Y108*1,"0")+IFERROR(Y109*1,"0")+IFERROR(Y110*1,"0")+IFERROR(Y114*1,"0")+IFERROR(Y115*1,"0")+IFERROR(Y116*1,"0")+IFERROR(Y117*1,"0")+IFERROR(Y118*1,"0")+IFERROR(Y119*1,"0")</f>
        <v>1666.8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482.40000000000003</v>
      </c>
      <c r="G670" s="46">
        <f>IFERROR(Y156*1,"0")+IFERROR(Y157*1,"0")+IFERROR(Y161*1,"0")+IFERROR(Y162*1,"0")+IFERROR(Y166*1,"0")+IFERROR(Y167*1,"0")</f>
        <v>115.91999999999999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459.9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825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83.2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71.400000000000006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574.65000000000009</v>
      </c>
      <c r="V670" s="46">
        <f>IFERROR(Y402*1,"0")+IFERROR(Y406*1,"0")+IFERROR(Y407*1,"0")+IFERROR(Y408*1,"0")</f>
        <v>920.7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3480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60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301.80000000000007</v>
      </c>
      <c r="Z670" s="46">
        <f>IFERROR(Y518*1,"0")+IFERROR(Y522*1,"0")+IFERROR(Y523*1,"0")+IFERROR(Y524*1,"0")+IFERROR(Y525*1,"0")+IFERROR(Y526*1,"0")+IFERROR(Y530*1,"0")+IFERROR(Y534*1,"0")</f>
        <v>2.4</v>
      </c>
      <c r="AA670" s="46">
        <f>IFERROR(Y539*1,"0")+IFERROR(Y540*1,"0")+IFERROR(Y541*1,"0")+IFERROR(Y542*1,"0")</f>
        <v>57.12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1238.8800000000001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803.4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2024-11-20T08:02:51Z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