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CAE23E-8B74-4361-853D-BBF9F9ECA2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Y589" i="1" s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Y583" i="1" s="1"/>
  <c r="P573" i="1"/>
  <c r="X571" i="1"/>
  <c r="X570" i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Y570" i="1" s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AC670" i="1" s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A670" i="1" s="1"/>
  <c r="P539" i="1"/>
  <c r="X536" i="1"/>
  <c r="X535" i="1"/>
  <c r="BO534" i="1"/>
  <c r="BM534" i="1"/>
  <c r="Y534" i="1"/>
  <c r="Y535" i="1" s="1"/>
  <c r="P534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7" i="1" s="1"/>
  <c r="P522" i="1"/>
  <c r="X520" i="1"/>
  <c r="Y519" i="1"/>
  <c r="X519" i="1"/>
  <c r="BP518" i="1"/>
  <c r="BO518" i="1"/>
  <c r="BN518" i="1"/>
  <c r="BM518" i="1"/>
  <c r="Z518" i="1"/>
  <c r="Z519" i="1" s="1"/>
  <c r="Y518" i="1"/>
  <c r="Z67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7" i="1" s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P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44" i="1" s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Y439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80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64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M670" i="1" s="1"/>
  <c r="P281" i="1"/>
  <c r="X278" i="1"/>
  <c r="X277" i="1"/>
  <c r="BO276" i="1"/>
  <c r="BM276" i="1"/>
  <c r="Y276" i="1"/>
  <c r="Y278" i="1" s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0" i="1" s="1"/>
  <c r="P230" i="1"/>
  <c r="BP229" i="1"/>
  <c r="BO229" i="1"/>
  <c r="BN229" i="1"/>
  <c r="BM229" i="1"/>
  <c r="Z229" i="1"/>
  <c r="Y229" i="1"/>
  <c r="Y24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5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Y137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0" i="1"/>
  <c r="Z27" i="1"/>
  <c r="Z35" i="1" s="1"/>
  <c r="BN27" i="1"/>
  <c r="BP27" i="1"/>
  <c r="Z29" i="1"/>
  <c r="BN29" i="1"/>
  <c r="Z33" i="1"/>
  <c r="BN33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3" i="1"/>
  <c r="Z137" i="1" s="1"/>
  <c r="BN133" i="1"/>
  <c r="BP133" i="1"/>
  <c r="Z134" i="1"/>
  <c r="BN134" i="1"/>
  <c r="Z141" i="1"/>
  <c r="Z147" i="1" s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Y181" i="1"/>
  <c r="Z184" i="1"/>
  <c r="Z187" i="1" s="1"/>
  <c r="BN184" i="1"/>
  <c r="BP184" i="1"/>
  <c r="Z186" i="1"/>
  <c r="BN186" i="1"/>
  <c r="Y187" i="1"/>
  <c r="I670" i="1"/>
  <c r="Y194" i="1"/>
  <c r="Z197" i="1"/>
  <c r="Z204" i="1" s="1"/>
  <c r="BN197" i="1"/>
  <c r="Z199" i="1"/>
  <c r="BN199" i="1"/>
  <c r="Z201" i="1"/>
  <c r="BN201" i="1"/>
  <c r="Z203" i="1"/>
  <c r="BN203" i="1"/>
  <c r="Y204" i="1"/>
  <c r="BP214" i="1"/>
  <c r="BN214" i="1"/>
  <c r="Z214" i="1"/>
  <c r="Z215" i="1" s="1"/>
  <c r="Y216" i="1"/>
  <c r="Y226" i="1"/>
  <c r="Y227" i="1"/>
  <c r="BP218" i="1"/>
  <c r="BN218" i="1"/>
  <c r="Z218" i="1"/>
  <c r="BP222" i="1"/>
  <c r="BN222" i="1"/>
  <c r="Z222" i="1"/>
  <c r="H9" i="1"/>
  <c r="Y24" i="1"/>
  <c r="Y72" i="1"/>
  <c r="Y130" i="1"/>
  <c r="Y174" i="1"/>
  <c r="J670" i="1"/>
  <c r="Y211" i="1"/>
  <c r="BP208" i="1"/>
  <c r="BN208" i="1"/>
  <c r="Z208" i="1"/>
  <c r="Z210" i="1" s="1"/>
  <c r="BP220" i="1"/>
  <c r="BN220" i="1"/>
  <c r="Z220" i="1"/>
  <c r="BP224" i="1"/>
  <c r="BN224" i="1"/>
  <c r="Z224" i="1"/>
  <c r="Z230" i="1"/>
  <c r="BN230" i="1"/>
  <c r="BP230" i="1"/>
  <c r="Z232" i="1"/>
  <c r="Z240" i="1" s="1"/>
  <c r="BN232" i="1"/>
  <c r="Z234" i="1"/>
  <c r="BN234" i="1"/>
  <c r="Z236" i="1"/>
  <c r="BN236" i="1"/>
  <c r="Z238" i="1"/>
  <c r="BN238" i="1"/>
  <c r="Z244" i="1"/>
  <c r="Z248" i="1" s="1"/>
  <c r="BN244" i="1"/>
  <c r="BP244" i="1"/>
  <c r="Z246" i="1"/>
  <c r="BN246" i="1"/>
  <c r="K670" i="1"/>
  <c r="Z253" i="1"/>
  <c r="Z260" i="1" s="1"/>
  <c r="BN253" i="1"/>
  <c r="BP253" i="1"/>
  <c r="Z255" i="1"/>
  <c r="BN255" i="1"/>
  <c r="Z257" i="1"/>
  <c r="BN257" i="1"/>
  <c r="Z259" i="1"/>
  <c r="BN259" i="1"/>
  <c r="Y260" i="1"/>
  <c r="Z264" i="1"/>
  <c r="Z273" i="1" s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Y277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BP362" i="1"/>
  <c r="BN362" i="1"/>
  <c r="Z362" i="1"/>
  <c r="Y371" i="1"/>
  <c r="BP366" i="1"/>
  <c r="BN366" i="1"/>
  <c r="Z366" i="1"/>
  <c r="Y370" i="1"/>
  <c r="Z379" i="1"/>
  <c r="Y273" i="1"/>
  <c r="Y292" i="1"/>
  <c r="Y297" i="1"/>
  <c r="Y304" i="1"/>
  <c r="Y314" i="1"/>
  <c r="Y319" i="1"/>
  <c r="Y332" i="1"/>
  <c r="U670" i="1"/>
  <c r="Y363" i="1"/>
  <c r="BP368" i="1"/>
  <c r="BN368" i="1"/>
  <c r="Z368" i="1"/>
  <c r="Z398" i="1"/>
  <c r="Z374" i="1"/>
  <c r="BN374" i="1"/>
  <c r="Z376" i="1"/>
  <c r="BN376" i="1"/>
  <c r="Z378" i="1"/>
  <c r="BN378" i="1"/>
  <c r="Y379" i="1"/>
  <c r="Z382" i="1"/>
  <c r="Z385" i="1" s="1"/>
  <c r="BN382" i="1"/>
  <c r="BP382" i="1"/>
  <c r="Z384" i="1"/>
  <c r="BN384" i="1"/>
  <c r="Y385" i="1"/>
  <c r="Z390" i="1"/>
  <c r="Z392" i="1" s="1"/>
  <c r="BN390" i="1"/>
  <c r="BP390" i="1"/>
  <c r="Z396" i="1"/>
  <c r="BN396" i="1"/>
  <c r="BP396" i="1"/>
  <c r="V670" i="1"/>
  <c r="Y404" i="1"/>
  <c r="Z407" i="1"/>
  <c r="Z409" i="1" s="1"/>
  <c r="BN407" i="1"/>
  <c r="BP407" i="1"/>
  <c r="W670" i="1"/>
  <c r="Z415" i="1"/>
  <c r="Z425" i="1" s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Z438" i="1" s="1"/>
  <c r="BN434" i="1"/>
  <c r="Z437" i="1"/>
  <c r="BN437" i="1"/>
  <c r="Y438" i="1"/>
  <c r="Z442" i="1"/>
  <c r="Z444" i="1" s="1"/>
  <c r="BN442" i="1"/>
  <c r="Y445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25" i="1"/>
  <c r="BP449" i="1"/>
  <c r="BN449" i="1"/>
  <c r="Z449" i="1"/>
  <c r="Z456" i="1" s="1"/>
  <c r="BP453" i="1"/>
  <c r="BN453" i="1"/>
  <c r="Z453" i="1"/>
  <c r="Y461" i="1"/>
  <c r="Y472" i="1"/>
  <c r="BP464" i="1"/>
  <c r="BN464" i="1"/>
  <c r="Z464" i="1"/>
  <c r="Y471" i="1"/>
  <c r="Z504" i="1"/>
  <c r="Z527" i="1"/>
  <c r="Y476" i="1"/>
  <c r="Y504" i="1"/>
  <c r="Y510" i="1"/>
  <c r="Y514" i="1"/>
  <c r="Y528" i="1"/>
  <c r="Y532" i="1"/>
  <c r="Y536" i="1"/>
  <c r="Y544" i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Z467" i="1"/>
  <c r="BN467" i="1"/>
  <c r="Z469" i="1"/>
  <c r="BN469" i="1"/>
  <c r="Z474" i="1"/>
  <c r="Z476" i="1" s="1"/>
  <c r="BN474" i="1"/>
  <c r="BP474" i="1"/>
  <c r="Y670" i="1"/>
  <c r="Y483" i="1"/>
  <c r="Z486" i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Y520" i="1"/>
  <c r="Z523" i="1"/>
  <c r="BN523" i="1"/>
  <c r="Z526" i="1"/>
  <c r="BN526" i="1"/>
  <c r="Z530" i="1"/>
  <c r="Z531" i="1" s="1"/>
  <c r="BN530" i="1"/>
  <c r="BP530" i="1"/>
  <c r="Z534" i="1"/>
  <c r="Z535" i="1" s="1"/>
  <c r="BN534" i="1"/>
  <c r="BP534" i="1"/>
  <c r="Z539" i="1"/>
  <c r="BN539" i="1"/>
  <c r="BP539" i="1"/>
  <c r="Z541" i="1"/>
  <c r="BN541" i="1"/>
  <c r="Z542" i="1"/>
  <c r="BN542" i="1"/>
  <c r="Y543" i="1"/>
  <c r="Z547" i="1"/>
  <c r="Z548" i="1" s="1"/>
  <c r="BN547" i="1"/>
  <c r="BP547" i="1"/>
  <c r="Z553" i="1"/>
  <c r="Z564" i="1" s="1"/>
  <c r="BN553" i="1"/>
  <c r="BP553" i="1"/>
  <c r="Z555" i="1"/>
  <c r="BN555" i="1"/>
  <c r="Z557" i="1"/>
  <c r="BN557" i="1"/>
  <c r="Z560" i="1"/>
  <c r="BN560" i="1"/>
  <c r="Z561" i="1"/>
  <c r="BN561" i="1"/>
  <c r="Z562" i="1"/>
  <c r="BN562" i="1"/>
  <c r="Y565" i="1"/>
  <c r="Z569" i="1"/>
  <c r="Z570" i="1" s="1"/>
  <c r="BN569" i="1"/>
  <c r="Z573" i="1"/>
  <c r="Z582" i="1" s="1"/>
  <c r="BN573" i="1"/>
  <c r="BP573" i="1"/>
  <c r="Z575" i="1"/>
  <c r="BN575" i="1"/>
  <c r="Z576" i="1"/>
  <c r="BN576" i="1"/>
  <c r="Z579" i="1"/>
  <c r="BN579" i="1"/>
  <c r="Z580" i="1"/>
  <c r="BN580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12" i="1" l="1"/>
  <c r="Z543" i="1"/>
  <c r="Z363" i="1"/>
  <c r="Y660" i="1"/>
  <c r="Z226" i="1"/>
  <c r="Z72" i="1"/>
  <c r="Y664" i="1"/>
  <c r="Y661" i="1"/>
  <c r="Z633" i="1"/>
  <c r="Z471" i="1"/>
  <c r="Z665" i="1" s="1"/>
  <c r="Z370" i="1"/>
  <c r="Y662" i="1"/>
  <c r="Y663" i="1" l="1"/>
</calcChain>
</file>

<file path=xl/sharedStrings.xml><?xml version="1.0" encoding="utf-8"?>
<sst xmlns="http://schemas.openxmlformats.org/spreadsheetml/2006/main" count="3148" uniqueCount="1103">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</sst>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3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150</v>
      </c>
      <c r="Y49" s="778">
        <f t="shared" si="6"/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156.66666666666666</v>
      </c>
      <c r="BN49" s="64">
        <f t="shared" si="8"/>
        <v>157.91999999999999</v>
      </c>
      <c r="BO49" s="64">
        <f t="shared" si="9"/>
        <v>0.24801587301587297</v>
      </c>
      <c r="BP49" s="64">
        <f t="shared" si="10"/>
        <v>0.25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200</v>
      </c>
      <c r="Y52" s="778">
        <f t="shared" si="6"/>
        <v>200</v>
      </c>
      <c r="Z52" s="36">
        <f>IFERROR(IF(Y52=0,"",ROUNDUP(Y52/H52,0)*0.00902),"")</f>
        <v>0.45100000000000001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210.5</v>
      </c>
      <c r="BN52" s="64">
        <f t="shared" si="8"/>
        <v>210.5</v>
      </c>
      <c r="BO52" s="64">
        <f t="shared" si="9"/>
        <v>0.37878787878787878</v>
      </c>
      <c r="BP52" s="64">
        <f t="shared" si="10"/>
        <v>0.37878787878787878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63.888888888888886</v>
      </c>
      <c r="Y54" s="779">
        <f>IFERROR(Y48/H48,"0")+IFERROR(Y49/H49,"0")+IFERROR(Y50/H50,"0")+IFERROR(Y51/H51,"0")+IFERROR(Y52/H52,"0")+IFERROR(Y53/H53,"0")</f>
        <v>64</v>
      </c>
      <c r="Z54" s="779">
        <f>IFERROR(IF(Z48="",0,Z48),"0")+IFERROR(IF(Z49="",0,Z49),"0")+IFERROR(IF(Z50="",0,Z50),"0")+IFERROR(IF(Z51="",0,Z51),"0")+IFERROR(IF(Z52="",0,Z52),"0")+IFERROR(IF(Z53="",0,Z53),"0")</f>
        <v>0.75550000000000006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350</v>
      </c>
      <c r="Y55" s="779">
        <f>IFERROR(SUM(Y48:Y53),"0")</f>
        <v>351.20000000000005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350</v>
      </c>
      <c r="Y65" s="778">
        <f t="shared" si="11"/>
        <v>356.40000000000003</v>
      </c>
      <c r="Z65" s="36">
        <f>IFERROR(IF(Y65=0,"",ROUNDUP(Y65/H65,0)*0.02175),"")</f>
        <v>0.71775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365.55555555555554</v>
      </c>
      <c r="BN65" s="64">
        <f t="shared" si="13"/>
        <v>372.23999999999995</v>
      </c>
      <c r="BO65" s="64">
        <f t="shared" si="14"/>
        <v>0.57870370370370361</v>
      </c>
      <c r="BP65" s="64">
        <f t="shared" si="15"/>
        <v>0.5892857142857143</v>
      </c>
    </row>
    <row r="66" spans="1:68" ht="37.5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50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405</v>
      </c>
      <c r="Y71" s="778">
        <f t="shared" si="11"/>
        <v>405</v>
      </c>
      <c r="Z71" s="36">
        <f>IFERROR(IF(Y71=0,"",ROUNDUP(Y71/H71,0)*0.00902),"")</f>
        <v>0.81180000000000008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423.9</v>
      </c>
      <c r="BN71" s="64">
        <f t="shared" si="13"/>
        <v>423.9</v>
      </c>
      <c r="BO71" s="64">
        <f t="shared" si="14"/>
        <v>0.68181818181818188</v>
      </c>
      <c r="BP71" s="64">
        <f t="shared" si="15"/>
        <v>0.68181818181818188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122.4074074074074</v>
      </c>
      <c r="Y72" s="779">
        <f>IFERROR(Y63/H63,"0")+IFERROR(Y64/H64,"0")+IFERROR(Y65/H65,"0")+IFERROR(Y66/H66,"0")+IFERROR(Y67/H67,"0")+IFERROR(Y68/H68,"0")+IFERROR(Y69/H69,"0")+IFERROR(Y70/H70,"0")+IFERROR(Y71/H71,"0")</f>
        <v>123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1.52955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755</v>
      </c>
      <c r="Y73" s="779">
        <f>IFERROR(SUM(Y63:Y71),"0")</f>
        <v>761.40000000000009</v>
      </c>
      <c r="Z73" s="37"/>
      <c r="AA73" s="780"/>
      <c r="AB73" s="780"/>
      <c r="AC73" s="780"/>
    </row>
    <row r="74" spans="1:68" ht="14.25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202.5</v>
      </c>
      <c r="Y78" s="778">
        <f>IFERROR(IF(X78="",0,CEILING((X78/$H78),1)*$H78),"")</f>
        <v>202.5</v>
      </c>
      <c r="Z78" s="36">
        <f>IFERROR(IF(Y78=0,"",ROUNDUP(Y78/H78,0)*0.00753),"")</f>
        <v>0.56474999999999997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217.49999999999997</v>
      </c>
      <c r="BN78" s="64">
        <f>IFERROR(Y78*I78/H78,"0")</f>
        <v>217.49999999999997</v>
      </c>
      <c r="BO78" s="64">
        <f>IFERROR(1/J78*(X78/H78),"0")</f>
        <v>0.48076923076923073</v>
      </c>
      <c r="BP78" s="64">
        <f>IFERROR(1/J78*(Y78/H78),"0")</f>
        <v>0.48076923076923073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75</v>
      </c>
      <c r="Y79" s="779">
        <f>IFERROR(Y75/H75,"0")+IFERROR(Y76/H76,"0")+IFERROR(Y77/H77,"0")+IFERROR(Y78/H78,"0")</f>
        <v>75</v>
      </c>
      <c r="Z79" s="779">
        <f>IFERROR(IF(Z75="",0,Z75),"0")+IFERROR(IF(Z76="",0,Z76),"0")+IFERROR(IF(Z77="",0,Z77),"0")+IFERROR(IF(Z78="",0,Z78),"0")</f>
        <v>0.56474999999999997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202.5</v>
      </c>
      <c r="Y80" s="779">
        <f>IFERROR(SUM(Y75:Y78),"0")</f>
        <v>202.5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9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9</v>
      </c>
      <c r="Y87" s="778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10</v>
      </c>
      <c r="Y88" s="779">
        <f>IFERROR(Y82/H82,"0")+IFERROR(Y83/H83,"0")+IFERROR(Y84/H84,"0")+IFERROR(Y85/H85,"0")+IFERROR(Y86/H86,"0")+IFERROR(Y87/H87,"0")</f>
        <v>10</v>
      </c>
      <c r="Z88" s="779">
        <f>IFERROR(IF(Z82="",0,Z82),"0")+IFERROR(IF(Z83="",0,Z83),"0")+IFERROR(IF(Z84="",0,Z84),"0")+IFERROR(IF(Z85="",0,Z85),"0")+IFERROR(IF(Z86="",0,Z86),"0")+IFERROR(IF(Z87="",0,Z87),"0")</f>
        <v>5.0200000000000002E-2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18</v>
      </c>
      <c r="Y89" s="779">
        <f>IFERROR(SUM(Y82:Y87),"0")</f>
        <v>18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60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64.028571428571425</v>
      </c>
      <c r="BN101" s="64">
        <f>IFERROR(Y101*I101/H101,"0")</f>
        <v>71.712000000000003</v>
      </c>
      <c r="BO101" s="64">
        <f>IFERROR(1/J101*(X101/H101),"0")</f>
        <v>0.12755102040816324</v>
      </c>
      <c r="BP101" s="64">
        <f>IFERROR(1/J101*(Y101/H101),"0")</f>
        <v>0.14285714285714285</v>
      </c>
    </row>
    <row r="102" spans="1:68" ht="27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7.1428571428571423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60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630</v>
      </c>
      <c r="Y110" s="778">
        <f>IFERROR(IF(X110="",0,CEILING((X110/$H110),1)*$H110),"")</f>
        <v>630</v>
      </c>
      <c r="Z110" s="36">
        <f>IFERROR(IF(Y110=0,"",ROUNDUP(Y110/H110,0)*0.00902),"")</f>
        <v>1.2627999999999999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659.40000000000009</v>
      </c>
      <c r="BN110" s="64">
        <f>IFERROR(Y110*I110/H110,"0")</f>
        <v>659.40000000000009</v>
      </c>
      <c r="BO110" s="64">
        <f>IFERROR(1/J110*(X110/H110),"0")</f>
        <v>1.0606060606060606</v>
      </c>
      <c r="BP110" s="64">
        <f>IFERROR(1/J110*(Y110/H110),"0")</f>
        <v>1.0606060606060606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167.77777777777777</v>
      </c>
      <c r="Y111" s="779">
        <f>IFERROR(Y107/H107,"0")+IFERROR(Y108/H108,"0")+IFERROR(Y109/H109,"0")+IFERROR(Y110/H110,"0")</f>
        <v>168</v>
      </c>
      <c r="Z111" s="779">
        <f>IFERROR(IF(Z107="",0,Z107),"0")+IFERROR(IF(Z108="",0,Z108),"0")+IFERROR(IF(Z109="",0,Z109),"0")+IFERROR(IF(Z110="",0,Z110),"0")</f>
        <v>1.8717999999999999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930</v>
      </c>
      <c r="Y112" s="779">
        <f>IFERROR(SUM(Y107:Y110),"0")</f>
        <v>932.40000000000009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450</v>
      </c>
      <c r="Y116" s="778">
        <f t="shared" si="26"/>
        <v>450.90000000000003</v>
      </c>
      <c r="Z116" s="36">
        <f>IFERROR(IF(Y116=0,"",ROUNDUP(Y116/H116,0)*0.00753),"")</f>
        <v>1.2575100000000001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495.33333333333331</v>
      </c>
      <c r="BN116" s="64">
        <f t="shared" si="28"/>
        <v>496.32400000000001</v>
      </c>
      <c r="BO116" s="64">
        <f t="shared" si="29"/>
        <v>1.0683760683760684</v>
      </c>
      <c r="BP116" s="64">
        <f t="shared" si="30"/>
        <v>1.0705128205128205</v>
      </c>
    </row>
    <row r="117" spans="1:68" ht="27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29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178.57142857142856</v>
      </c>
      <c r="Y120" s="779">
        <f>IFERROR(Y114/H114,"0")+IFERROR(Y115/H115,"0")+IFERROR(Y116/H116,"0")+IFERROR(Y117/H117,"0")+IFERROR(Y118/H118,"0")+IFERROR(Y119/H119,"0")</f>
        <v>179</v>
      </c>
      <c r="Z120" s="779">
        <f>IFERROR(IF(Z114="",0,Z114),"0")+IFERROR(IF(Z115="",0,Z115),"0")+IFERROR(IF(Z116="",0,Z116),"0")+IFERROR(IF(Z117="",0,Z117),"0")+IFERROR(IF(Z118="",0,Z118),"0")+IFERROR(IF(Z119="",0,Z119),"0")</f>
        <v>1.51851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550</v>
      </c>
      <c r="Y121" s="779">
        <f>IFERROR(SUM(Y114:Y119),"0")</f>
        <v>551.70000000000005</v>
      </c>
      <c r="Z121" s="37"/>
      <c r="AA121" s="780"/>
      <c r="AB121" s="780"/>
      <c r="AC121" s="780"/>
    </row>
    <row r="122" spans="1:68" ht="16.5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675</v>
      </c>
      <c r="Y127" s="778">
        <f>IFERROR(IF(X127="",0,CEILING((X127/$H127),1)*$H127),"")</f>
        <v>675</v>
      </c>
      <c r="Z127" s="36">
        <f>IFERROR(IF(Y127=0,"",ROUNDUP(Y127/H127,0)*0.00902),"")</f>
        <v>1.353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706.5</v>
      </c>
      <c r="BN127" s="64">
        <f>IFERROR(Y127*I127/H127,"0")</f>
        <v>706.5</v>
      </c>
      <c r="BO127" s="64">
        <f>IFERROR(1/J127*(X127/H127),"0")</f>
        <v>1.1363636363636365</v>
      </c>
      <c r="BP127" s="64">
        <f>IFERROR(1/J127*(Y127/H127),"0")</f>
        <v>1.1363636363636365</v>
      </c>
    </row>
    <row r="128" spans="1:68" ht="27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150</v>
      </c>
      <c r="Y129" s="779">
        <f>IFERROR(Y124/H124,"0")+IFERROR(Y125/H125,"0")+IFERROR(Y126/H126,"0")+IFERROR(Y127/H127,"0")+IFERROR(Y128/H128,"0")</f>
        <v>150</v>
      </c>
      <c r="Z129" s="779">
        <f>IFERROR(IF(Z124="",0,Z124),"0")+IFERROR(IF(Z125="",0,Z125),"0")+IFERROR(IF(Z126="",0,Z126),"0")+IFERROR(IF(Z127="",0,Z127),"0")+IFERROR(IF(Z128="",0,Z128),"0")</f>
        <v>1.353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675</v>
      </c>
      <c r="Y130" s="779">
        <f>IFERROR(SUM(Y124:Y128),"0")</f>
        <v>675</v>
      </c>
      <c r="Z130" s="37"/>
      <c r="AA130" s="780"/>
      <c r="AB130" s="780"/>
      <c r="AC130" s="780"/>
    </row>
    <row r="131" spans="1:68" ht="14.25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2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95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270</v>
      </c>
      <c r="Y144" s="778">
        <f t="shared" si="31"/>
        <v>270</v>
      </c>
      <c r="Z144" s="36">
        <f>IFERROR(IF(Y144=0,"",ROUNDUP(Y144/H144,0)*0.00753),"")</f>
        <v>0.753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297.19999999999993</v>
      </c>
      <c r="BN144" s="64">
        <f t="shared" si="33"/>
        <v>297.19999999999993</v>
      </c>
      <c r="BO144" s="64">
        <f t="shared" si="34"/>
        <v>0.64102564102564097</v>
      </c>
      <c r="BP144" s="64">
        <f t="shared" si="35"/>
        <v>0.64102564102564097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9</v>
      </c>
      <c r="Y145" s="778">
        <f t="shared" si="31"/>
        <v>9</v>
      </c>
      <c r="Z145" s="36">
        <f>IFERROR(IF(Y145=0,"",ROUNDUP(Y145/H145,0)*0.00753),"")</f>
        <v>3.7650000000000003E-2</v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10</v>
      </c>
      <c r="BN145" s="64">
        <f t="shared" si="33"/>
        <v>10</v>
      </c>
      <c r="BO145" s="64">
        <f t="shared" si="34"/>
        <v>3.2051282051282048E-2</v>
      </c>
      <c r="BP145" s="64">
        <f t="shared" si="35"/>
        <v>3.2051282051282048E-2</v>
      </c>
    </row>
    <row r="146" spans="1:68" ht="37.5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128.8095238095238</v>
      </c>
      <c r="Y147" s="779">
        <f>IFERROR(Y140/H140,"0")+IFERROR(Y141/H141,"0")+IFERROR(Y142/H142,"0")+IFERROR(Y143/H143,"0")+IFERROR(Y144/H144,"0")+IFERROR(Y145/H145,"0")+IFERROR(Y146/H146,"0")</f>
        <v>129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1.3126499999999999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479</v>
      </c>
      <c r="Y148" s="779">
        <f>IFERROR(SUM(Y140:Y146),"0")</f>
        <v>480.6</v>
      </c>
      <c r="Z148" s="37"/>
      <c r="AA148" s="780"/>
      <c r="AB148" s="780"/>
      <c r="AC148" s="780"/>
    </row>
    <row r="149" spans="1:68" ht="14.25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9.9</v>
      </c>
      <c r="Y151" s="778">
        <f>IFERROR(IF(X151="",0,CEILING((X151/$H151),1)*$H151),"")</f>
        <v>9.9</v>
      </c>
      <c r="Z151" s="36">
        <f>IFERROR(IF(Y151=0,"",ROUNDUP(Y151/H151,0)*0.00753),"")</f>
        <v>3.7650000000000003E-2</v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11.290000000000001</v>
      </c>
      <c r="BN151" s="64">
        <f>IFERROR(Y151*I151/H151,"0")</f>
        <v>11.290000000000001</v>
      </c>
      <c r="BO151" s="64">
        <f>IFERROR(1/J151*(X151/H151),"0")</f>
        <v>3.2051282051282048E-2</v>
      </c>
      <c r="BP151" s="64">
        <f>IFERROR(1/J151*(Y151/H151),"0")</f>
        <v>3.2051282051282048E-2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5</v>
      </c>
      <c r="Y152" s="779">
        <f>IFERROR(Y150/H150,"0")+IFERROR(Y151/H151,"0")</f>
        <v>5</v>
      </c>
      <c r="Z152" s="779">
        <f>IFERROR(IF(Z150="",0,Z150),"0")+IFERROR(IF(Z151="",0,Z151),"0")</f>
        <v>3.7650000000000003E-2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9.9</v>
      </c>
      <c r="Y153" s="779">
        <f>IFERROR(SUM(Y150:Y151),"0")</f>
        <v>9.9</v>
      </c>
      <c r="Z153" s="37"/>
      <c r="AA153" s="780"/>
      <c r="AB153" s="780"/>
      <c r="AC153" s="780"/>
    </row>
    <row r="154" spans="1:68" ht="16.5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56</v>
      </c>
      <c r="Y157" s="778">
        <f>IFERROR(IF(X157="",0,CEILING((X157/$H157),1)*$H157),"")</f>
        <v>57.6</v>
      </c>
      <c r="Z157" s="36">
        <f>IFERROR(IF(Y157=0,"",ROUNDUP(Y157/H157,0)*0.00753),"")</f>
        <v>0.13553999999999999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59.5</v>
      </c>
      <c r="BN157" s="64">
        <f>IFERROR(Y157*I157/H157,"0")</f>
        <v>61.199999999999996</v>
      </c>
      <c r="BO157" s="64">
        <f>IFERROR(1/J157*(X157/H157),"0")</f>
        <v>0.11217948717948717</v>
      </c>
      <c r="BP157" s="64">
        <f>IFERROR(1/J157*(Y157/H157),"0")</f>
        <v>0.11538461538461538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17.5</v>
      </c>
      <c r="Y158" s="779">
        <f>IFERROR(Y156/H156,"0")+IFERROR(Y157/H157,"0")</f>
        <v>18</v>
      </c>
      <c r="Z158" s="779">
        <f>IFERROR(IF(Z156="",0,Z156),"0")+IFERROR(IF(Z157="",0,Z157),"0")</f>
        <v>0.13553999999999999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56</v>
      </c>
      <c r="Y159" s="779">
        <f>IFERROR(SUM(Y156:Y157),"0")</f>
        <v>57.6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42</v>
      </c>
      <c r="Y161" s="778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15.000000000000002</v>
      </c>
      <c r="Y163" s="779">
        <f>IFERROR(Y161/H161,"0")+IFERROR(Y162/H162,"0")</f>
        <v>15.000000000000002</v>
      </c>
      <c r="Z163" s="779">
        <f>IFERROR(IF(Z161="",0,Z161),"0")+IFERROR(IF(Z162="",0,Z162),"0")</f>
        <v>0.11295000000000001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42</v>
      </c>
      <c r="Y164" s="779">
        <f>IFERROR(SUM(Y161:Y162),"0")</f>
        <v>42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56.1</v>
      </c>
      <c r="Y167" s="778">
        <f>IFERROR(IF(X167="",0,CEILING((X167/$H167),1)*$H167),"")</f>
        <v>58.080000000000005</v>
      </c>
      <c r="Z167" s="36">
        <f>IFERROR(IF(Y167=0,"",ROUNDUP(Y167/H167,0)*0.00753),"")</f>
        <v>0.16566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62.219999999999992</v>
      </c>
      <c r="BN167" s="64">
        <f>IFERROR(Y167*I167/H167,"0")</f>
        <v>64.415999999999997</v>
      </c>
      <c r="BO167" s="64">
        <f>IFERROR(1/J167*(X167/H167),"0")</f>
        <v>0.13621794871794871</v>
      </c>
      <c r="BP167" s="64">
        <f>IFERROR(1/J167*(Y167/H167),"0")</f>
        <v>0.14102564102564102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21.25</v>
      </c>
      <c r="Y168" s="779">
        <f>IFERROR(Y166/H166,"0")+IFERROR(Y167/H167,"0")</f>
        <v>22</v>
      </c>
      <c r="Z168" s="779">
        <f>IFERROR(IF(Z166="",0,Z166),"0")+IFERROR(IF(Z167="",0,Z167),"0")</f>
        <v>0.16566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56.1</v>
      </c>
      <c r="Y169" s="779">
        <f>IFERROR(SUM(Y166:Y167),"0")</f>
        <v>58.080000000000005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340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6.6000000000000014</v>
      </c>
      <c r="Y192" s="778">
        <f>IFERROR(IF(X192="",0,CEILING((X192/$H192),1)*$H192),"")</f>
        <v>7.92</v>
      </c>
      <c r="Z192" s="36">
        <f>IFERROR(IF(Y192=0,"",ROUNDUP(Y192/H192,0)*0.00502),"")</f>
        <v>2.0080000000000001E-2</v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6.9333333333333353</v>
      </c>
      <c r="BN192" s="64">
        <f>IFERROR(Y192*I192/H192,"0")</f>
        <v>8.32</v>
      </c>
      <c r="BO192" s="64">
        <f>IFERROR(1/J192*(X192/H192),"0")</f>
        <v>1.4245014245014249E-2</v>
      </c>
      <c r="BP192" s="64">
        <f>IFERROR(1/J192*(Y192/H192),"0")</f>
        <v>1.7094017094017096E-2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3.3333333333333339</v>
      </c>
      <c r="Y193" s="779">
        <f>IFERROR(Y192/H192,"0")</f>
        <v>4</v>
      </c>
      <c r="Z193" s="779">
        <f>IFERROR(IF(Z192="",0,Z192),"0")</f>
        <v>2.0080000000000001E-2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6.6000000000000014</v>
      </c>
      <c r="Y194" s="779">
        <f>IFERROR(SUM(Y192:Y192),"0")</f>
        <v>7.92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80</v>
      </c>
      <c r="Y196" s="778">
        <f t="shared" ref="Y196:Y203" si="36">IFERROR(IF(X196="",0,CEILING((X196/$H196),1)*$H196),"")</f>
        <v>84</v>
      </c>
      <c r="Z196" s="36">
        <f>IFERROR(IF(Y196=0,"",ROUNDUP(Y196/H196,0)*0.00753),"")</f>
        <v>0.15060000000000001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84.952380952380949</v>
      </c>
      <c r="BN196" s="64">
        <f t="shared" ref="BN196:BN203" si="38">IFERROR(Y196*I196/H196,"0")</f>
        <v>89.199999999999989</v>
      </c>
      <c r="BO196" s="64">
        <f t="shared" ref="BO196:BO203" si="39">IFERROR(1/J196*(X196/H196),"0")</f>
        <v>0.1221001221001221</v>
      </c>
      <c r="BP196" s="64">
        <f t="shared" ref="BP196:BP203" si="40">IFERROR(1/J196*(Y196/H196),"0")</f>
        <v>0.12820512820512819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30</v>
      </c>
      <c r="Y197" s="778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31.857142857142858</v>
      </c>
      <c r="BN197" s="64">
        <f t="shared" si="38"/>
        <v>35.68</v>
      </c>
      <c r="BO197" s="64">
        <f t="shared" si="39"/>
        <v>4.5787545787545784E-2</v>
      </c>
      <c r="BP197" s="64">
        <f t="shared" si="40"/>
        <v>5.128205128205128E-2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157.5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167.25</v>
      </c>
      <c r="BN199" s="64">
        <f t="shared" si="38"/>
        <v>167.25</v>
      </c>
      <c r="BO199" s="64">
        <f t="shared" si="39"/>
        <v>0.32051282051282054</v>
      </c>
      <c r="BP199" s="64">
        <f t="shared" si="40"/>
        <v>0.32051282051282054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157.5</v>
      </c>
      <c r="Y200" s="778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167.25</v>
      </c>
      <c r="BN200" s="64">
        <f t="shared" si="38"/>
        <v>167.25</v>
      </c>
      <c r="BO200" s="64">
        <f t="shared" si="39"/>
        <v>0.32051282051282054</v>
      </c>
      <c r="BP200" s="64">
        <f t="shared" si="40"/>
        <v>0.32051282051282054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227.5</v>
      </c>
      <c r="Y201" s="778">
        <f t="shared" si="36"/>
        <v>228.9</v>
      </c>
      <c r="Z201" s="36">
        <f>IFERROR(IF(Y201=0,"",ROUNDUP(Y201/H201,0)*0.00502),"")</f>
        <v>0.54718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238.33333333333334</v>
      </c>
      <c r="BN201" s="64">
        <f t="shared" si="38"/>
        <v>239.8</v>
      </c>
      <c r="BO201" s="64">
        <f t="shared" si="39"/>
        <v>0.46296296296296297</v>
      </c>
      <c r="BP201" s="64">
        <f t="shared" si="40"/>
        <v>0.46581196581196588</v>
      </c>
    </row>
    <row r="202" spans="1:68" ht="27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289.28571428571428</v>
      </c>
      <c r="Y204" s="779">
        <f>IFERROR(Y196/H196,"0")+IFERROR(Y197/H197,"0")+IFERROR(Y198/H198,"0")+IFERROR(Y199/H199,"0")+IFERROR(Y200/H200,"0")+IFERROR(Y201/H201,"0")+IFERROR(Y202/H202,"0")+IFERROR(Y203/H203,"0")</f>
        <v>292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1.54867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672.5</v>
      </c>
      <c r="Y205" s="779">
        <f>IFERROR(SUM(Y196:Y203),"0")</f>
        <v>682.5</v>
      </c>
      <c r="Z205" s="37"/>
      <c r="AA205" s="780"/>
      <c r="AB205" s="780"/>
      <c r="AC205" s="780"/>
    </row>
    <row r="206" spans="1:68" ht="16.5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140</v>
      </c>
      <c r="Y218" s="778">
        <f t="shared" ref="Y218:Y225" si="41">IFERROR(IF(X218="",0,CEILING((X218/$H218),1)*$H218),"")</f>
        <v>140.4</v>
      </c>
      <c r="Z218" s="36">
        <f>IFERROR(IF(Y218=0,"",ROUNDUP(Y218/H218,0)*0.00902),"")</f>
        <v>0.23452000000000001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145.44444444444446</v>
      </c>
      <c r="BN218" s="64">
        <f t="shared" ref="BN218:BN225" si="43">IFERROR(Y218*I218/H218,"0")</f>
        <v>145.86000000000001</v>
      </c>
      <c r="BO218" s="64">
        <f t="shared" ref="BO218:BO225" si="44">IFERROR(1/J218*(X218/H218),"0")</f>
        <v>0.19640852974186307</v>
      </c>
      <c r="BP218" s="64">
        <f t="shared" ref="BP218:BP225" si="45">IFERROR(1/J218*(Y218/H218),"0")</f>
        <v>0.19696969696969696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110</v>
      </c>
      <c r="Y219" s="778">
        <f t="shared" si="41"/>
        <v>113.4</v>
      </c>
      <c r="Z219" s="36">
        <f>IFERROR(IF(Y219=0,"",ROUNDUP(Y219/H219,0)*0.00902),"")</f>
        <v>0.18942000000000001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114.27777777777777</v>
      </c>
      <c r="BN219" s="64">
        <f t="shared" si="43"/>
        <v>117.81</v>
      </c>
      <c r="BO219" s="64">
        <f t="shared" si="44"/>
        <v>0.15432098765432098</v>
      </c>
      <c r="BP219" s="64">
        <f t="shared" si="45"/>
        <v>0.15909090909090909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260</v>
      </c>
      <c r="Y220" s="778">
        <f t="shared" si="41"/>
        <v>264.60000000000002</v>
      </c>
      <c r="Z220" s="36">
        <f>IFERROR(IF(Y220=0,"",ROUNDUP(Y220/H220,0)*0.00902),"")</f>
        <v>0.44198000000000004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270.11111111111114</v>
      </c>
      <c r="BN220" s="64">
        <f t="shared" si="43"/>
        <v>274.89</v>
      </c>
      <c r="BO220" s="64">
        <f t="shared" si="44"/>
        <v>0.36475869809203143</v>
      </c>
      <c r="BP220" s="64">
        <f t="shared" si="45"/>
        <v>0.37121212121212122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130</v>
      </c>
      <c r="Y221" s="778">
        <f t="shared" si="41"/>
        <v>135</v>
      </c>
      <c r="Z221" s="36">
        <f>IFERROR(IF(Y221=0,"",ROUNDUP(Y221/H221,0)*0.00902),"")</f>
        <v>0.22550000000000001</v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135.05555555555557</v>
      </c>
      <c r="BN221" s="64">
        <f t="shared" si="43"/>
        <v>140.25</v>
      </c>
      <c r="BO221" s="64">
        <f t="shared" si="44"/>
        <v>0.18237934904601572</v>
      </c>
      <c r="BP221" s="64">
        <f t="shared" si="45"/>
        <v>0.18939393939393939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30</v>
      </c>
      <c r="Y222" s="77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32.166666666666664</v>
      </c>
      <c r="BN222" s="64">
        <f t="shared" si="43"/>
        <v>32.81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30</v>
      </c>
      <c r="Y224" s="778">
        <f t="shared" si="41"/>
        <v>30.6</v>
      </c>
      <c r="Z224" s="36">
        <f>IFERROR(IF(Y224=0,"",ROUNDUP(Y224/H224,0)*0.00502),"")</f>
        <v>8.5339999999999999E-2</v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31.666666666666664</v>
      </c>
      <c r="BN224" s="64">
        <f t="shared" si="43"/>
        <v>32.299999999999997</v>
      </c>
      <c r="BO224" s="64">
        <f t="shared" si="44"/>
        <v>7.122507122507124E-2</v>
      </c>
      <c r="BP224" s="64">
        <f t="shared" si="45"/>
        <v>7.2649572649572655E-2</v>
      </c>
    </row>
    <row r="225" spans="1:68" ht="27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151.85185185185182</v>
      </c>
      <c r="Y226" s="779">
        <f>IFERROR(Y218/H218,"0")+IFERROR(Y219/H219,"0")+IFERROR(Y220/H220,"0")+IFERROR(Y221/H221,"0")+IFERROR(Y222/H222,"0")+IFERROR(Y223/H223,"0")+IFERROR(Y224/H224,"0")+IFERROR(Y225/H225,"0")</f>
        <v>155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1.2621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700</v>
      </c>
      <c r="Y227" s="779">
        <f>IFERROR(SUM(Y218:Y225),"0")</f>
        <v>714.60000000000014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180</v>
      </c>
      <c r="Y232" s="778">
        <f t="shared" si="46"/>
        <v>182.7</v>
      </c>
      <c r="Z232" s="36">
        <f>IFERROR(IF(Y232=0,"",ROUNDUP(Y232/H232,0)*0.02175),"")</f>
        <v>0.45674999999999999</v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191.66896551724139</v>
      </c>
      <c r="BN232" s="64">
        <f t="shared" si="48"/>
        <v>194.54399999999998</v>
      </c>
      <c r="BO232" s="64">
        <f t="shared" si="49"/>
        <v>0.36945812807881773</v>
      </c>
      <c r="BP232" s="64">
        <f t="shared" si="50"/>
        <v>0.375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340</v>
      </c>
      <c r="Y233" s="778">
        <f t="shared" si="46"/>
        <v>340.8</v>
      </c>
      <c r="Z233" s="36">
        <f t="shared" ref="Z233:Z239" si="51">IFERROR(IF(Y233=0,"",ROUNDUP(Y233/H233,0)*0.00753),"")</f>
        <v>1.0692600000000001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381.08333333333337</v>
      </c>
      <c r="BN233" s="64">
        <f t="shared" si="48"/>
        <v>381.98</v>
      </c>
      <c r="BO233" s="64">
        <f t="shared" si="49"/>
        <v>0.90811965811965822</v>
      </c>
      <c r="BP233" s="64">
        <f t="shared" si="50"/>
        <v>0.91025641025641024</v>
      </c>
    </row>
    <row r="234" spans="1:68" ht="37.5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380</v>
      </c>
      <c r="Y235" s="778">
        <f t="shared" si="46"/>
        <v>381.59999999999997</v>
      </c>
      <c r="Z235" s="36">
        <f t="shared" si="51"/>
        <v>1.1972700000000001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423.06666666666666</v>
      </c>
      <c r="BN235" s="64">
        <f t="shared" si="48"/>
        <v>424.84800000000001</v>
      </c>
      <c r="BO235" s="64">
        <f t="shared" si="49"/>
        <v>1.0149572649572649</v>
      </c>
      <c r="BP235" s="64">
        <f t="shared" si="50"/>
        <v>1.0192307692307692</v>
      </c>
    </row>
    <row r="236" spans="1:68" ht="27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140</v>
      </c>
      <c r="Y238" s="778">
        <f t="shared" si="46"/>
        <v>141.6</v>
      </c>
      <c r="Z238" s="36">
        <f t="shared" si="51"/>
        <v>0.44427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155.8666666666667</v>
      </c>
      <c r="BN238" s="64">
        <f t="shared" si="48"/>
        <v>157.64800000000002</v>
      </c>
      <c r="BO238" s="64">
        <f t="shared" si="49"/>
        <v>0.37393162393162394</v>
      </c>
      <c r="BP238" s="64">
        <f t="shared" si="50"/>
        <v>0.37820512820512819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320</v>
      </c>
      <c r="Y239" s="778">
        <f t="shared" si="46"/>
        <v>321.59999999999997</v>
      </c>
      <c r="Z239" s="36">
        <f t="shared" si="51"/>
        <v>1.00902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357.06666666666672</v>
      </c>
      <c r="BN239" s="64">
        <f t="shared" si="48"/>
        <v>358.85199999999998</v>
      </c>
      <c r="BO239" s="64">
        <f t="shared" si="49"/>
        <v>0.85470085470085477</v>
      </c>
      <c r="BP239" s="64">
        <f t="shared" si="50"/>
        <v>0.85897435897435892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512.35632183908046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515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4.1765699999999999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1360</v>
      </c>
      <c r="Y241" s="779">
        <f>IFERROR(SUM(Y229:Y239),"0")</f>
        <v>1368.2999999999997</v>
      </c>
      <c r="Z241" s="37"/>
      <c r="AA241" s="780"/>
      <c r="AB241" s="780"/>
      <c r="AC241" s="780"/>
    </row>
    <row r="242" spans="1:68" ht="14.25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60</v>
      </c>
      <c r="Y246" s="778">
        <f>IFERROR(IF(X246="",0,CEILING((X246/$H246),1)*$H246),"")</f>
        <v>60</v>
      </c>
      <c r="Z246" s="36">
        <f>IFERROR(IF(Y246=0,"",ROUNDUP(Y246/H246,0)*0.00753),"")</f>
        <v>0.18825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66.800000000000011</v>
      </c>
      <c r="BN246" s="64">
        <f>IFERROR(Y246*I246/H246,"0")</f>
        <v>66.800000000000011</v>
      </c>
      <c r="BO246" s="64">
        <f>IFERROR(1/J246*(X246/H246),"0")</f>
        <v>0.16025641025641024</v>
      </c>
      <c r="BP246" s="64">
        <f>IFERROR(1/J246*(Y246/H246),"0")</f>
        <v>0.16025641025641024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41.666666666666671</v>
      </c>
      <c r="Y248" s="779">
        <f>IFERROR(Y243/H243,"0")+IFERROR(Y244/H244,"0")+IFERROR(Y245/H245,"0")+IFERROR(Y246/H246,"0")+IFERROR(Y247/H247,"0")</f>
        <v>42</v>
      </c>
      <c r="Z248" s="779">
        <f>IFERROR(IF(Z243="",0,Z243),"0")+IFERROR(IF(Z244="",0,Z244),"0")+IFERROR(IF(Z245="",0,Z245),"0")+IFERROR(IF(Z246="",0,Z246),"0")+IFERROR(IF(Z247="",0,Z247),"0")</f>
        <v>0.31625999999999999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100</v>
      </c>
      <c r="Y249" s="779">
        <f>IFERROR(SUM(Y243:Y247),"0")</f>
        <v>100.8</v>
      </c>
      <c r="Z249" s="37"/>
      <c r="AA249" s="780"/>
      <c r="AB249" s="780"/>
      <c r="AC249" s="780"/>
    </row>
    <row r="250" spans="1:68" ht="16.5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30</v>
      </c>
      <c r="Y264" s="778">
        <f t="shared" ref="Y264:Y272" si="57">IFERROR(IF(X264="",0,CEILING((X264/$H264),1)*$H264),"")</f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31.241379310344826</v>
      </c>
      <c r="BN264" s="64">
        <f t="shared" ref="BN264:BN272" si="59">IFERROR(Y264*I264/H264,"0")</f>
        <v>36.239999999999995</v>
      </c>
      <c r="BO264" s="64">
        <f t="shared" ref="BO264:BO272" si="60">IFERROR(1/J264*(X264/H264),"0")</f>
        <v>4.6182266009852216E-2</v>
      </c>
      <c r="BP264" s="64">
        <f t="shared" ref="BP264:BP272" si="61">IFERROR(1/J264*(Y264/H264),"0")</f>
        <v>5.3571428571428568E-2</v>
      </c>
    </row>
    <row r="265" spans="1:68" ht="27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30</v>
      </c>
      <c r="Y267" s="778">
        <f t="shared" si="57"/>
        <v>34.799999999999997</v>
      </c>
      <c r="Z267" s="36">
        <f>IFERROR(IF(Y267=0,"",ROUNDUP(Y267/H267,0)*0.02175),"")</f>
        <v>6.5250000000000002E-2</v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31.241379310344826</v>
      </c>
      <c r="BN267" s="64">
        <f t="shared" si="59"/>
        <v>36.239999999999995</v>
      </c>
      <c r="BO267" s="64">
        <f t="shared" si="60"/>
        <v>4.6182266009852216E-2</v>
      </c>
      <c r="BP267" s="64">
        <f t="shared" si="61"/>
        <v>5.3571428571428568E-2</v>
      </c>
    </row>
    <row r="268" spans="1:68" ht="27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20</v>
      </c>
      <c r="Y269" s="778">
        <f t="shared" si="57"/>
        <v>20</v>
      </c>
      <c r="Z269" s="36">
        <f>IFERROR(IF(Y269=0,"",ROUNDUP(Y269/H269,0)*0.00902),"")</f>
        <v>4.5100000000000001E-2</v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21.05</v>
      </c>
      <c r="BN269" s="64">
        <f t="shared" si="59"/>
        <v>21.05</v>
      </c>
      <c r="BO269" s="64">
        <f t="shared" si="60"/>
        <v>3.787878787878788E-2</v>
      </c>
      <c r="BP269" s="64">
        <f t="shared" si="61"/>
        <v>3.787878787878788E-2</v>
      </c>
    </row>
    <row r="270" spans="1:68" ht="27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60</v>
      </c>
      <c r="Y272" s="778">
        <f t="shared" si="57"/>
        <v>60</v>
      </c>
      <c r="Z272" s="36">
        <f>IFERROR(IF(Y272=0,"",ROUNDUP(Y272/H272,0)*0.00902),"")</f>
        <v>0.1353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63.15</v>
      </c>
      <c r="BN272" s="64">
        <f t="shared" si="59"/>
        <v>63.15</v>
      </c>
      <c r="BO272" s="64">
        <f t="shared" si="60"/>
        <v>0.11363636363636365</v>
      </c>
      <c r="BP272" s="64">
        <f t="shared" si="61"/>
        <v>0.11363636363636365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25.172413793103448</v>
      </c>
      <c r="Y273" s="779">
        <f>IFERROR(Y264/H264,"0")+IFERROR(Y265/H265,"0")+IFERROR(Y266/H266,"0")+IFERROR(Y267/H267,"0")+IFERROR(Y268/H268,"0")+IFERROR(Y269/H269,"0")+IFERROR(Y270/H270,"0")+IFERROR(Y271/H271,"0")+IFERROR(Y272/H272,"0")</f>
        <v>26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0.31090000000000001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140</v>
      </c>
      <c r="Y274" s="779">
        <f>IFERROR(SUM(Y264:Y272),"0")</f>
        <v>149.6</v>
      </c>
      <c r="Z274" s="37"/>
      <c r="AA274" s="780"/>
      <c r="AB274" s="780"/>
      <c r="AC274" s="780"/>
    </row>
    <row r="275" spans="1:68" ht="14.25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120</v>
      </c>
      <c r="Y310" s="778">
        <f t="shared" si="67"/>
        <v>120</v>
      </c>
      <c r="Z310" s="36">
        <f>IFERROR(IF(Y310=0,"",ROUNDUP(Y310/H310,0)*0.00753),"")</f>
        <v>0.3765</v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133.60000000000002</v>
      </c>
      <c r="BN310" s="64">
        <f t="shared" si="69"/>
        <v>133.60000000000002</v>
      </c>
      <c r="BO310" s="64">
        <f t="shared" si="70"/>
        <v>0.32051282051282048</v>
      </c>
      <c r="BP310" s="64">
        <f t="shared" si="71"/>
        <v>0.32051282051282048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320</v>
      </c>
      <c r="Y311" s="778">
        <f t="shared" si="67"/>
        <v>321.59999999999997</v>
      </c>
      <c r="Z311" s="36">
        <f>IFERROR(IF(Y311=0,"",ROUNDUP(Y311/H311,0)*0.00753),"")</f>
        <v>1.00902</v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346.66666666666669</v>
      </c>
      <c r="BN311" s="64">
        <f t="shared" si="69"/>
        <v>348.4</v>
      </c>
      <c r="BO311" s="64">
        <f t="shared" si="70"/>
        <v>0.85470085470085477</v>
      </c>
      <c r="BP311" s="64">
        <f t="shared" si="71"/>
        <v>0.85897435897435892</v>
      </c>
    </row>
    <row r="312" spans="1:68" ht="27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183.33333333333334</v>
      </c>
      <c r="Y313" s="779">
        <f>IFERROR(Y307/H307,"0")+IFERROR(Y308/H308,"0")+IFERROR(Y309/H309,"0")+IFERROR(Y310/H310,"0")+IFERROR(Y311/H311,"0")+IFERROR(Y312/H312,"0")</f>
        <v>184</v>
      </c>
      <c r="Z313" s="779">
        <f>IFERROR(IF(Z307="",0,Z307),"0")+IFERROR(IF(Z308="",0,Z308),"0")+IFERROR(IF(Z309="",0,Z309),"0")+IFERROR(IF(Z310="",0,Z310),"0")+IFERROR(IF(Z311="",0,Z311),"0")+IFERROR(IF(Z312="",0,Z312),"0")</f>
        <v>1.3855200000000001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440</v>
      </c>
      <c r="Y314" s="779">
        <f>IFERROR(SUM(Y307:Y312),"0")</f>
        <v>441.59999999999997</v>
      </c>
      <c r="Z314" s="37"/>
      <c r="AA314" s="780"/>
      <c r="AB314" s="780"/>
      <c r="AC314" s="780"/>
    </row>
    <row r="315" spans="1:68" ht="16.5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210</v>
      </c>
      <c r="Y348" s="778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100</v>
      </c>
      <c r="Y350" s="779">
        <f>IFERROR(Y348/H348,"0")+IFERROR(Y349/H349,"0")</f>
        <v>100</v>
      </c>
      <c r="Z350" s="779">
        <f>IFERROR(IF(Z348="",0,Z348),"0")+IFERROR(IF(Z349="",0,Z349),"0")</f>
        <v>0.502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210</v>
      </c>
      <c r="Y351" s="779">
        <f>IFERROR(SUM(Y348:Y349),"0")</f>
        <v>210</v>
      </c>
      <c r="Z351" s="37"/>
      <c r="AA351" s="780"/>
      <c r="AB351" s="780"/>
      <c r="AC351" s="780"/>
    </row>
    <row r="352" spans="1:68" ht="16.5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40</v>
      </c>
      <c r="Y382" s="778">
        <f>IFERROR(IF(X382="",0,CEILING((X382/$H382),1)*$H382),"")</f>
        <v>42</v>
      </c>
      <c r="Z382" s="36">
        <f>IFERROR(IF(Y382=0,"",ROUNDUP(Y382/H382,0)*0.02175),"")</f>
        <v>0.10874999999999999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42.685714285714283</v>
      </c>
      <c r="BN382" s="64">
        <f>IFERROR(Y382*I382/H382,"0")</f>
        <v>44.82</v>
      </c>
      <c r="BO382" s="64">
        <f>IFERROR(1/J382*(X382/H382),"0")</f>
        <v>8.5034013605442174E-2</v>
      </c>
      <c r="BP382" s="64">
        <f>IFERROR(1/J382*(Y382/H382),"0")</f>
        <v>8.9285714285714274E-2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350</v>
      </c>
      <c r="Y383" s="778">
        <f>IFERROR(IF(X383="",0,CEILING((X383/$H383),1)*$H383),"")</f>
        <v>351</v>
      </c>
      <c r="Z383" s="36">
        <f>IFERROR(IF(Y383=0,"",ROUNDUP(Y383/H383,0)*0.02175),"")</f>
        <v>0.9787499999999999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375.30769230769232</v>
      </c>
      <c r="BN383" s="64">
        <f>IFERROR(Y383*I383/H383,"0")</f>
        <v>376.38000000000005</v>
      </c>
      <c r="BO383" s="64">
        <f>IFERROR(1/J383*(X383/H383),"0")</f>
        <v>0.80128205128205132</v>
      </c>
      <c r="BP383" s="64">
        <f>IFERROR(1/J383*(Y383/H383),"0")</f>
        <v>0.80357142857142849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20</v>
      </c>
      <c r="Y384" s="778">
        <f>IFERROR(IF(X384="",0,CEILING((X384/$H384),1)*$H384),"")</f>
        <v>25.200000000000003</v>
      </c>
      <c r="Z384" s="36">
        <f>IFERROR(IF(Y384=0,"",ROUNDUP(Y384/H384,0)*0.02175),"")</f>
        <v>6.5250000000000002E-2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21.342857142857142</v>
      </c>
      <c r="BN384" s="64">
        <f>IFERROR(Y384*I384/H384,"0")</f>
        <v>26.892000000000003</v>
      </c>
      <c r="BO384" s="64">
        <f>IFERROR(1/J384*(X384/H384),"0")</f>
        <v>4.2517006802721087E-2</v>
      </c>
      <c r="BP384" s="64">
        <f>IFERROR(1/J384*(Y384/H384),"0")</f>
        <v>5.3571428571428568E-2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52.014652014652015</v>
      </c>
      <c r="Y385" s="779">
        <f>IFERROR(Y382/H382,"0")+IFERROR(Y383/H383,"0")+IFERROR(Y384/H384,"0")</f>
        <v>53</v>
      </c>
      <c r="Z385" s="779">
        <f>IFERROR(IF(Z382="",0,Z382),"0")+IFERROR(IF(Z383="",0,Z383),"0")+IFERROR(IF(Z384="",0,Z384),"0")</f>
        <v>1.1527499999999999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410</v>
      </c>
      <c r="Y386" s="779">
        <f>IFERROR(SUM(Y382:Y384),"0")</f>
        <v>418.2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27</v>
      </c>
      <c r="Y402" s="778">
        <f>IFERROR(IF(X402="",0,CEILING((X402/$H402),1)*$H402),"")</f>
        <v>27</v>
      </c>
      <c r="Z402" s="36">
        <f>IFERROR(IF(Y402=0,"",ROUNDUP(Y402/H402,0)*0.00753),"")</f>
        <v>0.11295000000000001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30.72</v>
      </c>
      <c r="BN402" s="64">
        <f>IFERROR(Y402*I402/H402,"0")</f>
        <v>30.72</v>
      </c>
      <c r="BO402" s="64">
        <f>IFERROR(1/J402*(X402/H402),"0")</f>
        <v>9.6153846153846145E-2</v>
      </c>
      <c r="BP402" s="64">
        <f>IFERROR(1/J402*(Y402/H402),"0")</f>
        <v>9.6153846153846145E-2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15</v>
      </c>
      <c r="Y403" s="779">
        <f>IFERROR(Y402/H402,"0")</f>
        <v>15</v>
      </c>
      <c r="Z403" s="779">
        <f>IFERROR(IF(Z402="",0,Z402),"0")</f>
        <v>0.11295000000000001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27</v>
      </c>
      <c r="Y404" s="779">
        <f>IFERROR(SUM(Y402:Y402),"0")</f>
        <v>27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560</v>
      </c>
      <c r="Y407" s="778">
        <f>IFERROR(IF(X407="",0,CEILING((X407/$H407),1)*$H407),"")</f>
        <v>560.70000000000005</v>
      </c>
      <c r="Z407" s="36">
        <f>IFERROR(IF(Y407=0,"",ROUNDUP(Y407/H407,0)*0.00753),"")</f>
        <v>2.01051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632.5333333333333</v>
      </c>
      <c r="BN407" s="64">
        <f>IFERROR(Y407*I407/H407,"0")</f>
        <v>633.32400000000007</v>
      </c>
      <c r="BO407" s="64">
        <f>IFERROR(1/J407*(X407/H407),"0")</f>
        <v>1.7094017094017091</v>
      </c>
      <c r="BP407" s="64">
        <f>IFERROR(1/J407*(Y407/H407),"0")</f>
        <v>1.7115384615384615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245</v>
      </c>
      <c r="Y408" s="778">
        <f>IFERROR(IF(X408="",0,CEILING((X408/$H408),1)*$H408),"")</f>
        <v>245.70000000000002</v>
      </c>
      <c r="Z408" s="36">
        <f>IFERROR(IF(Y408=0,"",ROUNDUP(Y408/H408,0)*0.00753),"")</f>
        <v>0.88101000000000007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275.33333333333331</v>
      </c>
      <c r="BN408" s="64">
        <f>IFERROR(Y408*I408/H408,"0")</f>
        <v>276.12</v>
      </c>
      <c r="BO408" s="64">
        <f>IFERROR(1/J408*(X408/H408),"0")</f>
        <v>0.74786324786324776</v>
      </c>
      <c r="BP408" s="64">
        <f>IFERROR(1/J408*(Y408/H408),"0")</f>
        <v>0.75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383.33333333333326</v>
      </c>
      <c r="Y409" s="779">
        <f>IFERROR(Y406/H406,"0")+IFERROR(Y407/H407,"0")+IFERROR(Y408/H408,"0")</f>
        <v>384</v>
      </c>
      <c r="Z409" s="779">
        <f>IFERROR(IF(Z406="",0,Z406),"0")+IFERROR(IF(Z407="",0,Z407),"0")+IFERROR(IF(Z408="",0,Z408),"0")</f>
        <v>2.8915199999999999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805</v>
      </c>
      <c r="Y410" s="779">
        <f>IFERROR(SUM(Y406:Y408),"0")</f>
        <v>806.40000000000009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700</v>
      </c>
      <c r="Y414" s="778">
        <f t="shared" ref="Y414:Y424" si="82">IFERROR(IF(X414="",0,CEILING((X414/$H414),1)*$H414),"")</f>
        <v>705</v>
      </c>
      <c r="Z414" s="36">
        <f>IFERROR(IF(Y414=0,"",ROUNDUP(Y414/H414,0)*0.02175),"")</f>
        <v>1.0222499999999999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722.4</v>
      </c>
      <c r="BN414" s="64">
        <f t="shared" ref="BN414:BN424" si="84">IFERROR(Y414*I414/H414,"0")</f>
        <v>727.56</v>
      </c>
      <c r="BO414" s="64">
        <f t="shared" ref="BO414:BO424" si="85">IFERROR(1/J414*(X414/H414),"0")</f>
        <v>0.9722222222222221</v>
      </c>
      <c r="BP414" s="64">
        <f t="shared" ref="BP414:BP424" si="86">IFERROR(1/J414*(Y414/H414),"0")</f>
        <v>0.97916666666666663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1000</v>
      </c>
      <c r="Y416" s="778">
        <f t="shared" si="82"/>
        <v>1005</v>
      </c>
      <c r="Z416" s="36">
        <f>IFERROR(IF(Y416=0,"",ROUNDUP(Y416/H416,0)*0.02175),"")</f>
        <v>1.4572499999999999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1032</v>
      </c>
      <c r="BN416" s="64">
        <f t="shared" si="84"/>
        <v>1037.1600000000001</v>
      </c>
      <c r="BO416" s="64">
        <f t="shared" si="85"/>
        <v>1.3888888888888888</v>
      </c>
      <c r="BP416" s="64">
        <f t="shared" si="86"/>
        <v>1.3958333333333333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1900</v>
      </c>
      <c r="Y418" s="778">
        <f t="shared" si="82"/>
        <v>1905</v>
      </c>
      <c r="Z418" s="36">
        <f>IFERROR(IF(Y418=0,"",ROUNDUP(Y418/H418,0)*0.02175),"")</f>
        <v>2.7622499999999999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1960.8</v>
      </c>
      <c r="BN418" s="64">
        <f t="shared" si="84"/>
        <v>1965.96</v>
      </c>
      <c r="BO418" s="64">
        <f t="shared" si="85"/>
        <v>2.6388888888888888</v>
      </c>
      <c r="BP418" s="64">
        <f t="shared" si="86"/>
        <v>2.645833333333333</v>
      </c>
    </row>
    <row r="419" spans="1:68" ht="27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10</v>
      </c>
      <c r="Y424" s="778">
        <f t="shared" si="82"/>
        <v>10</v>
      </c>
      <c r="Z424" s="36">
        <f>IFERROR(IF(Y424=0,"",ROUNDUP(Y424/H424,0)*0.00902),"")</f>
        <v>1.804E-2</v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10.42</v>
      </c>
      <c r="BN424" s="64">
        <f t="shared" si="84"/>
        <v>10.42</v>
      </c>
      <c r="BO424" s="64">
        <f t="shared" si="85"/>
        <v>1.5151515151515152E-2</v>
      </c>
      <c r="BP424" s="64">
        <f t="shared" si="86"/>
        <v>1.5151515151515152E-2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242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243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5.2597899999999997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3610</v>
      </c>
      <c r="Y426" s="779">
        <f>IFERROR(SUM(Y414:Y424),"0")</f>
        <v>3625</v>
      </c>
      <c r="Z426" s="37"/>
      <c r="AA426" s="780"/>
      <c r="AB426" s="780"/>
      <c r="AC426" s="780"/>
    </row>
    <row r="427" spans="1:68" ht="14.25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1500</v>
      </c>
      <c r="Y428" s="778">
        <f>IFERROR(IF(X428="",0,CEILING((X428/$H428),1)*$H428),"")</f>
        <v>1500</v>
      </c>
      <c r="Z428" s="36">
        <f>IFERROR(IF(Y428=0,"",ROUNDUP(Y428/H428,0)*0.02175),"")</f>
        <v>2.1749999999999998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1548</v>
      </c>
      <c r="BN428" s="64">
        <f>IFERROR(Y428*I428/H428,"0")</f>
        <v>1548</v>
      </c>
      <c r="BO428" s="64">
        <f>IFERROR(1/J428*(X428/H428),"0")</f>
        <v>2.083333333333333</v>
      </c>
      <c r="BP428" s="64">
        <f>IFERROR(1/J428*(Y428/H428),"0")</f>
        <v>2.083333333333333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8</v>
      </c>
      <c r="Y429" s="778">
        <f>IFERROR(IF(X429="",0,CEILING((X429/$H429),1)*$H429),"")</f>
        <v>8</v>
      </c>
      <c r="Z429" s="36">
        <f>IFERROR(IF(Y429=0,"",ROUNDUP(Y429/H429,0)*0.00902),"")</f>
        <v>1.804E-2</v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8.42</v>
      </c>
      <c r="BN429" s="64">
        <f>IFERROR(Y429*I429/H429,"0")</f>
        <v>8.42</v>
      </c>
      <c r="BO429" s="64">
        <f>IFERROR(1/J429*(X429/H429),"0")</f>
        <v>1.5151515151515152E-2</v>
      </c>
      <c r="BP429" s="64">
        <f>IFERROR(1/J429*(Y429/H429),"0")</f>
        <v>1.5151515151515152E-2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102</v>
      </c>
      <c r="Y430" s="779">
        <f>IFERROR(Y428/H428,"0")+IFERROR(Y429/H429,"0")</f>
        <v>102</v>
      </c>
      <c r="Z430" s="779">
        <f>IFERROR(IF(Z428="",0,Z428),"0")+IFERROR(IF(Z429="",0,Z429),"0")</f>
        <v>2.1930399999999999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1508</v>
      </c>
      <c r="Y431" s="779">
        <f>IFERROR(SUM(Y428:Y429),"0")</f>
        <v>1508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50</v>
      </c>
      <c r="Y437" s="778">
        <f>IFERROR(IF(X437="",0,CEILING((X437/$H437),1)*$H437),"")</f>
        <v>54.6</v>
      </c>
      <c r="Z437" s="36">
        <f>IFERROR(IF(Y437=0,"",ROUNDUP(Y437/H437,0)*0.02175),"")</f>
        <v>0.15225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53.61538461538462</v>
      </c>
      <c r="BN437" s="64">
        <f>IFERROR(Y437*I437/H437,"0")</f>
        <v>58.548000000000009</v>
      </c>
      <c r="BO437" s="64">
        <f>IFERROR(1/J437*(X437/H437),"0")</f>
        <v>0.11446886446886446</v>
      </c>
      <c r="BP437" s="64">
        <f>IFERROR(1/J437*(Y437/H437),"0")</f>
        <v>0.125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6.4102564102564106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50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0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60</v>
      </c>
      <c r="Y443" s="778">
        <f>IFERROR(IF(X443="",0,CEILING((X443/$H443),1)*$H443),"")</f>
        <v>62.4</v>
      </c>
      <c r="Z443" s="36">
        <f>IFERROR(IF(Y443=0,"",ROUNDUP(Y443/H443,0)*0.02175),"")</f>
        <v>0.17399999999999999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64.338461538461544</v>
      </c>
      <c r="BN443" s="64">
        <f>IFERROR(Y443*I443/H443,"0")</f>
        <v>66.912000000000006</v>
      </c>
      <c r="BO443" s="64">
        <f>IFERROR(1/J443*(X443/H443),"0")</f>
        <v>0.13736263736263735</v>
      </c>
      <c r="BP443" s="64">
        <f>IFERROR(1/J443*(Y443/H443),"0")</f>
        <v>0.14285714285714285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7.6923076923076925</v>
      </c>
      <c r="Y444" s="779">
        <f>IFERROR(Y441/H441,"0")+IFERROR(Y442/H442,"0")+IFERROR(Y443/H443,"0")</f>
        <v>8</v>
      </c>
      <c r="Z444" s="779">
        <f>IFERROR(IF(Z441="",0,Z441),"0")+IFERROR(IF(Z442="",0,Z442),"0")+IFERROR(IF(Z443="",0,Z443),"0")</f>
        <v>0.17399999999999999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60</v>
      </c>
      <c r="Y445" s="779">
        <f>IFERROR(SUM(Y441:Y443),"0")</f>
        <v>62.4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50</v>
      </c>
      <c r="Y454" s="778">
        <f t="shared" si="87"/>
        <v>60</v>
      </c>
      <c r="Z454" s="36">
        <f t="shared" si="88"/>
        <v>0.10874999999999999</v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52</v>
      </c>
      <c r="BN454" s="64">
        <f t="shared" si="90"/>
        <v>62.400000000000006</v>
      </c>
      <c r="BO454" s="64">
        <f t="shared" si="91"/>
        <v>7.4404761904761904E-2</v>
      </c>
      <c r="BP454" s="64">
        <f t="shared" si="92"/>
        <v>8.9285714285714274E-2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4.166666666666667</v>
      </c>
      <c r="Y456" s="779">
        <f>IFERROR(Y448/H448,"0")+IFERROR(Y449/H449,"0")+IFERROR(Y450/H450,"0")+IFERROR(Y451/H451,"0")+IFERROR(Y452/H452,"0")+IFERROR(Y453/H453,"0")+IFERROR(Y454/H454,"0")+IFERROR(Y455/H455,"0")</f>
        <v>5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50</v>
      </c>
      <c r="Y457" s="779">
        <f>IFERROR(SUM(Y448:Y455),"0")</f>
        <v>60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20</v>
      </c>
      <c r="Y465" s="778">
        <f t="shared" si="93"/>
        <v>23.4</v>
      </c>
      <c r="Z465" s="36">
        <f>IFERROR(IF(Y465=0,"",ROUNDUP(Y465/H465,0)*0.02175),"")</f>
        <v>6.5250000000000002E-2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21.446153846153852</v>
      </c>
      <c r="BN465" s="64">
        <f t="shared" si="95"/>
        <v>25.092000000000002</v>
      </c>
      <c r="BO465" s="64">
        <f t="shared" si="96"/>
        <v>4.5787545787545791E-2</v>
      </c>
      <c r="BP465" s="64">
        <f t="shared" si="97"/>
        <v>5.3571428571428568E-2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2.5641025641025643</v>
      </c>
      <c r="Y471" s="779">
        <f>IFERROR(Y464/H464,"0")+IFERROR(Y465/H465,"0")+IFERROR(Y466/H466,"0")+IFERROR(Y467/H467,"0")+IFERROR(Y468/H468,"0")+IFERROR(Y469/H469,"0")+IFERROR(Y470/H470,"0")</f>
        <v>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6.5250000000000002E-2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20</v>
      </c>
      <c r="Y472" s="779">
        <f>IFERROR(SUM(Y464:Y470),"0")</f>
        <v>23.4</v>
      </c>
      <c r="Z472" s="37"/>
      <c r="AA472" s="780"/>
      <c r="AB472" s="780"/>
      <c r="AC472" s="780"/>
    </row>
    <row r="473" spans="1:68" ht="14.25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40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42.190476190476183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6.1050061050061048E-2</v>
      </c>
      <c r="BP485" s="64">
        <f t="shared" ref="BP485:BP503" si="102">IFERROR(1/J485*(Y485/H485),"0")</f>
        <v>6.4102564102564097E-2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90</v>
      </c>
      <c r="Y489" s="778">
        <f t="shared" si="98"/>
        <v>92.4</v>
      </c>
      <c r="Z489" s="36">
        <f>IFERROR(IF(Y489=0,"",ROUNDUP(Y489/H489,0)*0.00753),"")</f>
        <v>0.16566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94.928571428571416</v>
      </c>
      <c r="BN489" s="64">
        <f t="shared" si="100"/>
        <v>97.46</v>
      </c>
      <c r="BO489" s="64">
        <f t="shared" si="101"/>
        <v>0.13736263736263735</v>
      </c>
      <c r="BP489" s="64">
        <f t="shared" si="102"/>
        <v>0.14102564102564102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70</v>
      </c>
      <c r="Y493" s="778">
        <f t="shared" si="98"/>
        <v>71.400000000000006</v>
      </c>
      <c r="Z493" s="36">
        <f t="shared" si="103"/>
        <v>0.17068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74.333333333333329</v>
      </c>
      <c r="BN493" s="64">
        <f t="shared" si="100"/>
        <v>75.820000000000007</v>
      </c>
      <c r="BO493" s="64">
        <f t="shared" si="101"/>
        <v>0.14245014245014245</v>
      </c>
      <c r="BP493" s="64">
        <f t="shared" si="102"/>
        <v>0.14529914529914531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52.5</v>
      </c>
      <c r="Y497" s="778">
        <f t="shared" si="98"/>
        <v>52.5</v>
      </c>
      <c r="Z497" s="36">
        <f t="shared" si="103"/>
        <v>0.1255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55.75</v>
      </c>
      <c r="BN497" s="64">
        <f t="shared" si="100"/>
        <v>55.75</v>
      </c>
      <c r="BO497" s="64">
        <f t="shared" si="101"/>
        <v>0.10683760683760685</v>
      </c>
      <c r="BP497" s="64">
        <f t="shared" si="102"/>
        <v>0.10683760683760685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105.95238095238093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108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0.62247999999999992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287.5</v>
      </c>
      <c r="Y505" s="779">
        <f>IFERROR(SUM(Y485:Y503),"0")</f>
        <v>294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5.3999999999999986</v>
      </c>
      <c r="Y512" s="778">
        <f>IFERROR(IF(X512="",0,CEILING((X512/$H512),1)*$H512),"")</f>
        <v>6</v>
      </c>
      <c r="Z512" s="36">
        <f>IFERROR(IF(Y512=0,"",ROUNDUP(Y512/H512,0)*0.00627),"")</f>
        <v>3.1350000000000003E-2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8.0999999999999979</v>
      </c>
      <c r="BN512" s="64">
        <f>IFERROR(Y512*I512/H512,"0")</f>
        <v>9.0000000000000018</v>
      </c>
      <c r="BO512" s="64">
        <f>IFERROR(1/J512*(X512/H512),"0")</f>
        <v>2.2499999999999996E-2</v>
      </c>
      <c r="BP512" s="64">
        <f>IFERROR(1/J512*(Y512/H512),"0")</f>
        <v>2.5000000000000001E-2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3.3</v>
      </c>
      <c r="Y513" s="778">
        <f>IFERROR(IF(X513="",0,CEILING((X513/$H513),1)*$H513),"")</f>
        <v>3.96</v>
      </c>
      <c r="Z513" s="36">
        <f>IFERROR(IF(Y513=0,"",ROUNDUP(Y513/H513,0)*0.00627),"")</f>
        <v>1.881E-2</v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4.6999999999999993</v>
      </c>
      <c r="BN513" s="64">
        <f>IFERROR(Y513*I513/H513,"0")</f>
        <v>5.64</v>
      </c>
      <c r="BO513" s="64">
        <f>IFERROR(1/J513*(X513/H513),"0")</f>
        <v>1.2499999999999997E-2</v>
      </c>
      <c r="BP513" s="64">
        <f>IFERROR(1/J513*(Y513/H513),"0")</f>
        <v>1.4999999999999999E-2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6.9999999999999982</v>
      </c>
      <c r="Y514" s="779">
        <f>IFERROR(Y512/H512,"0")+IFERROR(Y513/H513,"0")</f>
        <v>8</v>
      </c>
      <c r="Z514" s="779">
        <f>IFERROR(IF(Z512="",0,Z512),"0")+IFERROR(IF(Z513="",0,Z513),"0")</f>
        <v>5.0160000000000003E-2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8.6999999999999993</v>
      </c>
      <c r="Y515" s="779">
        <f>IFERROR(SUM(Y512:Y513),"0")</f>
        <v>9.9600000000000009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84.000000000000014</v>
      </c>
      <c r="Y542" s="778">
        <f>IFERROR(IF(X542="",0,CEILING((X542/$H542),1)*$H542),"")</f>
        <v>84</v>
      </c>
      <c r="Z542" s="36">
        <f>IFERROR(IF(Y542=0,"",ROUNDUP(Y542/H542,0)*0.00502),"")</f>
        <v>0.251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125.00000000000003</v>
      </c>
      <c r="BN542" s="64">
        <f>IFERROR(Y542*I542/H542,"0")</f>
        <v>125</v>
      </c>
      <c r="BO542" s="64">
        <f>IFERROR(1/J542*(X542/H542),"0")</f>
        <v>0.21367521367521372</v>
      </c>
      <c r="BP542" s="64">
        <f>IFERROR(1/J542*(Y542/H542),"0")</f>
        <v>0.21367521367521369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50.000000000000007</v>
      </c>
      <c r="Y543" s="779">
        <f>IFERROR(Y539/H539,"0")+IFERROR(Y540/H540,"0")+IFERROR(Y541/H541,"0")+IFERROR(Y542/H542,"0")</f>
        <v>50</v>
      </c>
      <c r="Z543" s="779">
        <f>IFERROR(IF(Z539="",0,Z539),"0")+IFERROR(IF(Z540="",0,Z540),"0")+IFERROR(IF(Z541="",0,Z541),"0")+IFERROR(IF(Z542="",0,Z542),"0")</f>
        <v>0.251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84.000000000000014</v>
      </c>
      <c r="Y544" s="779">
        <f>IFERROR(SUM(Y539:Y542),"0")</f>
        <v>84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100</v>
      </c>
      <c r="Y553" s="778">
        <f t="shared" ref="Y553:Y563" si="104">IFERROR(IF(X553="",0,CEILING((X553/$H553),1)*$H553),"")</f>
        <v>100.32000000000001</v>
      </c>
      <c r="Z553" s="36">
        <f t="shared" ref="Z553:Z558" si="105">IFERROR(IF(Y553=0,"",ROUNDUP(Y553/H553,0)*0.01196),"")</f>
        <v>0.22724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106.81818181818181</v>
      </c>
      <c r="BN553" s="64">
        <f t="shared" ref="BN553:BN563" si="107">IFERROR(Y553*I553/H553,"0")</f>
        <v>107.16</v>
      </c>
      <c r="BO553" s="64">
        <f t="shared" ref="BO553:BO563" si="108">IFERROR(1/J553*(X553/H553),"0")</f>
        <v>0.18210955710955709</v>
      </c>
      <c r="BP553" s="64">
        <f t="shared" ref="BP553:BP563" si="109">IFERROR(1/J553*(Y553/H553),"0")</f>
        <v>0.18269230769230771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100</v>
      </c>
      <c r="Y558" s="778">
        <f t="shared" si="104"/>
        <v>100.32000000000001</v>
      </c>
      <c r="Z558" s="36">
        <f t="shared" si="105"/>
        <v>0.22724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106.81818181818181</v>
      </c>
      <c r="BN558" s="64">
        <f t="shared" si="107"/>
        <v>107.16</v>
      </c>
      <c r="BO558" s="64">
        <f t="shared" si="108"/>
        <v>0.18210955710955709</v>
      </c>
      <c r="BP558" s="64">
        <f t="shared" si="109"/>
        <v>0.18269230769230771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102</v>
      </c>
      <c r="Y560" s="778">
        <f t="shared" si="104"/>
        <v>104.4</v>
      </c>
      <c r="Z560" s="36">
        <f>IFERROR(IF(Y560=0,"",ROUNDUP(Y560/H560,0)*0.00902),"")</f>
        <v>0.26158000000000003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107.95</v>
      </c>
      <c r="BN560" s="64">
        <f t="shared" si="107"/>
        <v>110.49</v>
      </c>
      <c r="BO560" s="64">
        <f t="shared" si="108"/>
        <v>0.21464646464646464</v>
      </c>
      <c r="BP560" s="64">
        <f t="shared" si="109"/>
        <v>0.2196969696969697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144</v>
      </c>
      <c r="Y563" s="778">
        <f t="shared" si="104"/>
        <v>144</v>
      </c>
      <c r="Z563" s="36">
        <f>IFERROR(IF(Y563=0,"",ROUNDUP(Y563/H563,0)*0.00902),"")</f>
        <v>0.36080000000000001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152.4</v>
      </c>
      <c r="BN563" s="64">
        <f t="shared" si="107"/>
        <v>152.4</v>
      </c>
      <c r="BO563" s="64">
        <f t="shared" si="108"/>
        <v>0.30303030303030304</v>
      </c>
      <c r="BP563" s="64">
        <f t="shared" si="109"/>
        <v>0.30303030303030304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144.09090909090907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145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1.5313399999999999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646</v>
      </c>
      <c r="Y565" s="779">
        <f>IFERROR(SUM(Y553:Y563),"0")</f>
        <v>649.68000000000006</v>
      </c>
      <c r="Z565" s="37"/>
      <c r="AA565" s="780"/>
      <c r="AB565" s="780"/>
      <c r="AC565" s="780"/>
    </row>
    <row r="566" spans="1:68" ht="14.25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150</v>
      </c>
      <c r="Y567" s="778">
        <f>IFERROR(IF(X567="",0,CEILING((X567/$H567),1)*$H567),"")</f>
        <v>153.12</v>
      </c>
      <c r="Z567" s="36">
        <f>IFERROR(IF(Y567=0,"",ROUNDUP(Y567/H567,0)*0.01196),"")</f>
        <v>0.34683999999999998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160.22727272727272</v>
      </c>
      <c r="BN567" s="64">
        <f>IFERROR(Y567*I567/H567,"0")</f>
        <v>163.56</v>
      </c>
      <c r="BO567" s="64">
        <f>IFERROR(1/J567*(X567/H567),"0")</f>
        <v>0.27316433566433568</v>
      </c>
      <c r="BP567" s="64">
        <f>IFERROR(1/J567*(Y567/H567),"0")</f>
        <v>0.27884615384615385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28.409090909090907</v>
      </c>
      <c r="Y570" s="779">
        <f>IFERROR(Y567/H567,"0")+IFERROR(Y568/H568,"0")+IFERROR(Y569/H569,"0")</f>
        <v>29</v>
      </c>
      <c r="Z570" s="779">
        <f>IFERROR(IF(Z567="",0,Z567),"0")+IFERROR(IF(Z568="",0,Z568),"0")+IFERROR(IF(Z569="",0,Z569),"0")</f>
        <v>0.34683999999999998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150</v>
      </c>
      <c r="Y571" s="779">
        <f>IFERROR(SUM(Y567:Y569),"0")</f>
        <v>153.12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90</v>
      </c>
      <c r="Y573" s="778">
        <f t="shared" ref="Y573:Y581" si="110">IFERROR(IF(X573="",0,CEILING((X573/$H573),1)*$H573),"")</f>
        <v>95.04</v>
      </c>
      <c r="Z573" s="36">
        <f>IFERROR(IF(Y573=0,"",ROUNDUP(Y573/H573,0)*0.01196),"")</f>
        <v>0.21528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96.136363636363626</v>
      </c>
      <c r="BN573" s="64">
        <f t="shared" ref="BN573:BN581" si="112">IFERROR(Y573*I573/H573,"0")</f>
        <v>101.52000000000001</v>
      </c>
      <c r="BO573" s="64">
        <f t="shared" ref="BO573:BO581" si="113">IFERROR(1/J573*(X573/H573),"0")</f>
        <v>0.16389860139860138</v>
      </c>
      <c r="BP573" s="64">
        <f t="shared" ref="BP573:BP581" si="114">IFERROR(1/J573*(Y573/H573),"0")</f>
        <v>0.17307692307692307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80</v>
      </c>
      <c r="Y574" s="778">
        <f t="shared" si="110"/>
        <v>84.48</v>
      </c>
      <c r="Z574" s="36">
        <f>IFERROR(IF(Y574=0,"",ROUNDUP(Y574/H574,0)*0.01196),"")</f>
        <v>0.19136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85.454545454545453</v>
      </c>
      <c r="BN574" s="64">
        <f t="shared" si="112"/>
        <v>90.24</v>
      </c>
      <c r="BO574" s="64">
        <f t="shared" si="113"/>
        <v>0.14568764568764569</v>
      </c>
      <c r="BP574" s="64">
        <f t="shared" si="114"/>
        <v>0.15384615384615385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180</v>
      </c>
      <c r="Y575" s="778">
        <f t="shared" si="110"/>
        <v>184.8</v>
      </c>
      <c r="Z575" s="36">
        <f>IFERROR(IF(Y575=0,"",ROUNDUP(Y575/H575,0)*0.01196),"")</f>
        <v>0.41860000000000003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192.27272727272725</v>
      </c>
      <c r="BN575" s="64">
        <f t="shared" si="112"/>
        <v>197.39999999999998</v>
      </c>
      <c r="BO575" s="64">
        <f t="shared" si="113"/>
        <v>0.32779720279720276</v>
      </c>
      <c r="BP575" s="64">
        <f t="shared" si="114"/>
        <v>0.33653846153846156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42</v>
      </c>
      <c r="Y577" s="778">
        <f t="shared" si="110"/>
        <v>43.2</v>
      </c>
      <c r="Z577" s="36">
        <f>IFERROR(IF(Y577=0,"",ROUNDUP(Y577/H577,0)*0.00902),"")</f>
        <v>0.10824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44.45</v>
      </c>
      <c r="BN577" s="64">
        <f t="shared" si="112"/>
        <v>45.720000000000006</v>
      </c>
      <c r="BO577" s="64">
        <f t="shared" si="113"/>
        <v>8.8383838383838384E-2</v>
      </c>
      <c r="BP577" s="64">
        <f t="shared" si="114"/>
        <v>9.0909090909090912E-2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180</v>
      </c>
      <c r="Y581" s="778">
        <f t="shared" si="110"/>
        <v>180</v>
      </c>
      <c r="Z581" s="36">
        <f>IFERROR(IF(Y581=0,"",ROUNDUP(Y581/H581,0)*0.00902),"")</f>
        <v>0.45100000000000001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190.49999999999997</v>
      </c>
      <c r="BN581" s="64">
        <f t="shared" si="112"/>
        <v>190.49999999999997</v>
      </c>
      <c r="BO581" s="64">
        <f t="shared" si="113"/>
        <v>0.37878787878787878</v>
      </c>
      <c r="BP581" s="64">
        <f t="shared" si="114"/>
        <v>0.37878787878787878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131.28787878787878</v>
      </c>
      <c r="Y582" s="779">
        <f>IFERROR(Y573/H573,"0")+IFERROR(Y574/H574,"0")+IFERROR(Y575/H575,"0")+IFERROR(Y576/H576,"0")+IFERROR(Y577/H577,"0")+IFERROR(Y578/H578,"0")+IFERROR(Y579/H579,"0")+IFERROR(Y580/H580,"0")+IFERROR(Y581/H581,"0")</f>
        <v>135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1.42056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584</v>
      </c>
      <c r="Y583" s="779">
        <f>IFERROR(SUM(Y573:Y581),"0")</f>
        <v>601.92000000000007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40</v>
      </c>
      <c r="Y592" s="778">
        <f>IFERROR(IF(X592="",0,CEILING((X592/$H592),1)*$H592),"")</f>
        <v>46.8</v>
      </c>
      <c r="Z592" s="36">
        <f>IFERROR(IF(Y592=0,"",ROUNDUP(Y592/H592,0)*0.02175),"")</f>
        <v>0.1305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42.46153846153846</v>
      </c>
      <c r="BN592" s="64">
        <f>IFERROR(Y592*I592/H592,"0")</f>
        <v>49.68</v>
      </c>
      <c r="BO592" s="64">
        <f>IFERROR(1/J592*(X592/H592),"0")</f>
        <v>9.1575091575091583E-2</v>
      </c>
      <c r="BP592" s="64">
        <f>IFERROR(1/J592*(Y592/H592),"0")</f>
        <v>0.10714285714285714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5.1282051282051286</v>
      </c>
      <c r="Y593" s="779">
        <f>IFERROR(Y591/H591,"0")+IFERROR(Y592/H592,"0")</f>
        <v>6</v>
      </c>
      <c r="Z593" s="779">
        <f>IFERROR(IF(Z591="",0,Z591),"0")+IFERROR(IF(Z592="",0,Z592),"0")</f>
        <v>0.1305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40</v>
      </c>
      <c r="Y594" s="779">
        <f>IFERROR(SUM(Y591:Y592),"0")</f>
        <v>46.8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1200</v>
      </c>
      <c r="Y626" s="778">
        <f t="shared" si="125"/>
        <v>1201.2</v>
      </c>
      <c r="Z626" s="36">
        <f>IFERROR(IF(Y626=0,"",ROUNDUP(Y626/H626,0)*0.02175),"")</f>
        <v>3.3494999999999999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1286.7692307692309</v>
      </c>
      <c r="BN626" s="64">
        <f t="shared" si="127"/>
        <v>1288.056</v>
      </c>
      <c r="BO626" s="64">
        <f t="shared" si="128"/>
        <v>2.7472527472527468</v>
      </c>
      <c r="BP626" s="64">
        <f t="shared" si="129"/>
        <v>2.75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153.84615384615384</v>
      </c>
      <c r="Y633" s="779">
        <f>IFERROR(Y625/H625,"0")+IFERROR(Y626/H626,"0")+IFERROR(Y627/H627,"0")+IFERROR(Y628/H628,"0")+IFERROR(Y629/H629,"0")+IFERROR(Y630/H630,"0")+IFERROR(Y631/H631,"0")+IFERROR(Y632/H632,"0")</f>
        <v>154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3.3494999999999999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1200</v>
      </c>
      <c r="Y634" s="779">
        <f>IFERROR(SUM(Y625:Y632),"0")</f>
        <v>1201.2</v>
      </c>
      <c r="Z634" s="37"/>
      <c r="AA634" s="780"/>
      <c r="AB634" s="780"/>
      <c r="AC634" s="780"/>
    </row>
    <row r="635" spans="1:68" ht="14.25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17354.599999999999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17510.98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18446.359695055908</v>
      </c>
      <c r="Y661" s="779">
        <f>IFERROR(SUM(BN22:BN657),"0")</f>
        <v>18612.67200000001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34</v>
      </c>
      <c r="Y662" s="38">
        <f>ROUNDUP(SUM(BP22:BP657),0)</f>
        <v>34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19296.359695055908</v>
      </c>
      <c r="Y663" s="779">
        <f>GrossWeightTotalR+PalletQtyTotalR*25</f>
        <v>19462.67200000001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3711.7434560969036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3741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38.929079999999999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340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224</v>
      </c>
      <c r="F668" s="816" t="s">
        <v>253</v>
      </c>
      <c r="G668" s="816" t="s">
        <v>304</v>
      </c>
      <c r="H668" s="816" t="s">
        <v>112</v>
      </c>
      <c r="I668" s="816" t="s">
        <v>341</v>
      </c>
      <c r="J668" s="816" t="s">
        <v>366</v>
      </c>
      <c r="K668" s="816" t="s">
        <v>440</v>
      </c>
      <c r="L668" s="816" t="s">
        <v>460</v>
      </c>
      <c r="M668" s="816" t="s">
        <v>486</v>
      </c>
      <c r="N668" s="775"/>
      <c r="O668" s="816" t="s">
        <v>515</v>
      </c>
      <c r="P668" s="816" t="s">
        <v>518</v>
      </c>
      <c r="Q668" s="816" t="s">
        <v>527</v>
      </c>
      <c r="R668" s="816" t="s">
        <v>545</v>
      </c>
      <c r="S668" s="816" t="s">
        <v>555</v>
      </c>
      <c r="T668" s="816" t="s">
        <v>568</v>
      </c>
      <c r="U668" s="816" t="s">
        <v>576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351.20000000000005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1049.1000000000001</v>
      </c>
      <c r="E670" s="46">
        <f>IFERROR(Y107*1,"0")+IFERROR(Y108*1,"0")+IFERROR(Y109*1,"0")+IFERROR(Y110*1,"0")+IFERROR(Y114*1,"0")+IFERROR(Y115*1,"0")+IFERROR(Y116*1,"0")+IFERROR(Y117*1,"0")+IFERROR(Y118*1,"0")+IFERROR(Y119*1,"0")</f>
        <v>1484.1000000000001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1165.5</v>
      </c>
      <c r="G670" s="46">
        <f>IFERROR(Y156*1,"0")+IFERROR(Y157*1,"0")+IFERROR(Y161*1,"0")+IFERROR(Y162*1,"0")+IFERROR(Y166*1,"0")+IFERROR(Y167*1,"0")</f>
        <v>157.68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690.42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2183.7000000000003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149.6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441.59999999999997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210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418.2</v>
      </c>
      <c r="V670" s="46">
        <f>IFERROR(Y402*1,"0")+IFERROR(Y406*1,"0")+IFERROR(Y407*1,"0")+IFERROR(Y408*1,"0")</f>
        <v>833.40000000000009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5250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83.4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303.95999999999998</v>
      </c>
      <c r="Z670" s="46">
        <f>IFERROR(Y518*1,"0")+IFERROR(Y522*1,"0")+IFERROR(Y523*1,"0")+IFERROR(Y524*1,"0")+IFERROR(Y525*1,"0")+IFERROR(Y526*1,"0")+IFERROR(Y530*1,"0")+IFERROR(Y534*1,"0")</f>
        <v>2.4</v>
      </c>
      <c r="AA670" s="46">
        <f>IFERROR(Y539*1,"0")+IFERROR(Y540*1,"0")+IFERROR(Y541*1,"0")+IFERROR(Y542*1,"0")</f>
        <v>84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1451.5200000000002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1201.2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2024-11-20T08:44:33Z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