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09FB40A-B18A-4E98-A876-9E7B6D2A3F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O587" i="1"/>
  <c r="BM587" i="1"/>
  <c r="Y587" i="1"/>
  <c r="P587" i="1"/>
  <c r="BO586" i="1"/>
  <c r="BM586" i="1"/>
  <c r="Y586" i="1"/>
  <c r="BP586" i="1" s="1"/>
  <c r="P586" i="1"/>
  <c r="BO585" i="1"/>
  <c r="BM585" i="1"/>
  <c r="Y585" i="1"/>
  <c r="P585" i="1"/>
  <c r="X583" i="1"/>
  <c r="X582" i="1"/>
  <c r="BO581" i="1"/>
  <c r="BM581" i="1"/>
  <c r="Y581" i="1"/>
  <c r="P581" i="1"/>
  <c r="BO580" i="1"/>
  <c r="BM580" i="1"/>
  <c r="Y580" i="1"/>
  <c r="BP580" i="1" s="1"/>
  <c r="BO579" i="1"/>
  <c r="BM579" i="1"/>
  <c r="Y579" i="1"/>
  <c r="BP579" i="1" s="1"/>
  <c r="P579" i="1"/>
  <c r="BO578" i="1"/>
  <c r="BM578" i="1"/>
  <c r="Y578" i="1"/>
  <c r="BO577" i="1"/>
  <c r="BM577" i="1"/>
  <c r="Y577" i="1"/>
  <c r="P577" i="1"/>
  <c r="BO576" i="1"/>
  <c r="BM576" i="1"/>
  <c r="Y576" i="1"/>
  <c r="BP576" i="1" s="1"/>
  <c r="BO575" i="1"/>
  <c r="BM575" i="1"/>
  <c r="Y575" i="1"/>
  <c r="BP575" i="1" s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P567" i="1"/>
  <c r="X565" i="1"/>
  <c r="X564" i="1"/>
  <c r="BO563" i="1"/>
  <c r="BM563" i="1"/>
  <c r="Y563" i="1"/>
  <c r="P563" i="1"/>
  <c r="BO562" i="1"/>
  <c r="BM562" i="1"/>
  <c r="Y562" i="1"/>
  <c r="BO561" i="1"/>
  <c r="BM561" i="1"/>
  <c r="Y561" i="1"/>
  <c r="BO560" i="1"/>
  <c r="BM560" i="1"/>
  <c r="Y560" i="1"/>
  <c r="P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BP513" i="1" s="1"/>
  <c r="P513" i="1"/>
  <c r="BO512" i="1"/>
  <c r="BM512" i="1"/>
  <c r="Y512" i="1"/>
  <c r="P512" i="1"/>
  <c r="X510" i="1"/>
  <c r="X509" i="1"/>
  <c r="BO508" i="1"/>
  <c r="BM508" i="1"/>
  <c r="Y508" i="1"/>
  <c r="P508" i="1"/>
  <c r="BO507" i="1"/>
  <c r="BM507" i="1"/>
  <c r="Y507" i="1"/>
  <c r="Y510" i="1" s="1"/>
  <c r="P507" i="1"/>
  <c r="X505" i="1"/>
  <c r="X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P498" i="1"/>
  <c r="BO497" i="1"/>
  <c r="BM497" i="1"/>
  <c r="Y497" i="1"/>
  <c r="BP497" i="1" s="1"/>
  <c r="P497" i="1"/>
  <c r="BO496" i="1"/>
  <c r="BM496" i="1"/>
  <c r="Y496" i="1"/>
  <c r="BO495" i="1"/>
  <c r="BM495" i="1"/>
  <c r="Y495" i="1"/>
  <c r="BP495" i="1" s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P489" i="1"/>
  <c r="BO488" i="1"/>
  <c r="BM488" i="1"/>
  <c r="Y488" i="1"/>
  <c r="BP488" i="1" s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BP475" i="1" s="1"/>
  <c r="P475" i="1"/>
  <c r="BO474" i="1"/>
  <c r="BM474" i="1"/>
  <c r="Y474" i="1"/>
  <c r="X472" i="1"/>
  <c r="X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X462" i="1"/>
  <c r="X461" i="1"/>
  <c r="BO460" i="1"/>
  <c r="BM460" i="1"/>
  <c r="Y460" i="1"/>
  <c r="BP460" i="1" s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BP453" i="1" s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BP437" i="1" s="1"/>
  <c r="P437" i="1"/>
  <c r="BO436" i="1"/>
  <c r="BM436" i="1"/>
  <c r="Y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X431" i="1"/>
  <c r="X430" i="1"/>
  <c r="BO429" i="1"/>
  <c r="BM429" i="1"/>
  <c r="Y429" i="1"/>
  <c r="BP429" i="1" s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0" i="1"/>
  <c r="X409" i="1"/>
  <c r="BO408" i="1"/>
  <c r="BM408" i="1"/>
  <c r="Y408" i="1"/>
  <c r="BP408" i="1" s="1"/>
  <c r="P408" i="1"/>
  <c r="BO407" i="1"/>
  <c r="BM407" i="1"/>
  <c r="Y407" i="1"/>
  <c r="BP407" i="1" s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X393" i="1"/>
  <c r="X392" i="1"/>
  <c r="BO391" i="1"/>
  <c r="BM391" i="1"/>
  <c r="Y391" i="1"/>
  <c r="BP391" i="1" s="1"/>
  <c r="P391" i="1"/>
  <c r="BO390" i="1"/>
  <c r="BM390" i="1"/>
  <c r="Y390" i="1"/>
  <c r="BP390" i="1" s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BP373" i="1" s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P354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P339" i="1"/>
  <c r="BO338" i="1"/>
  <c r="BM338" i="1"/>
  <c r="Y338" i="1"/>
  <c r="BP338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Y331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R670" i="1" s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BO308" i="1"/>
  <c r="BM308" i="1"/>
  <c r="Y308" i="1"/>
  <c r="P308" i="1"/>
  <c r="BO307" i="1"/>
  <c r="BM307" i="1"/>
  <c r="Y307" i="1"/>
  <c r="BP307" i="1" s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BO282" i="1"/>
  <c r="BM282" i="1"/>
  <c r="Y282" i="1"/>
  <c r="BP282" i="1" s="1"/>
  <c r="P282" i="1"/>
  <c r="BO281" i="1"/>
  <c r="BM281" i="1"/>
  <c r="Y281" i="1"/>
  <c r="BP281" i="1" s="1"/>
  <c r="P281" i="1"/>
  <c r="X278" i="1"/>
  <c r="X277" i="1"/>
  <c r="BO276" i="1"/>
  <c r="BM276" i="1"/>
  <c r="Y276" i="1"/>
  <c r="Y278" i="1" s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O259" i="1"/>
  <c r="BM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X249" i="1"/>
  <c r="X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X241" i="1"/>
  <c r="X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Y215" i="1" s="1"/>
  <c r="P213" i="1"/>
  <c r="X211" i="1"/>
  <c r="X210" i="1"/>
  <c r="BO209" i="1"/>
  <c r="BM209" i="1"/>
  <c r="Y209" i="1"/>
  <c r="P209" i="1"/>
  <c r="BO208" i="1"/>
  <c r="BM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Z196" i="1" s="1"/>
  <c r="P196" i="1"/>
  <c r="X194" i="1"/>
  <c r="X193" i="1"/>
  <c r="BO192" i="1"/>
  <c r="BM192" i="1"/>
  <c r="Y192" i="1"/>
  <c r="Y193" i="1" s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P184" i="1"/>
  <c r="X182" i="1"/>
  <c r="X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P167" i="1"/>
  <c r="BO166" i="1"/>
  <c r="BM166" i="1"/>
  <c r="Y166" i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Y163" i="1" s="1"/>
  <c r="P161" i="1"/>
  <c r="X159" i="1"/>
  <c r="X158" i="1"/>
  <c r="BO157" i="1"/>
  <c r="BM157" i="1"/>
  <c r="Y157" i="1"/>
  <c r="P157" i="1"/>
  <c r="BO156" i="1"/>
  <c r="BM156" i="1"/>
  <c r="Y156" i="1"/>
  <c r="P156" i="1"/>
  <c r="X153" i="1"/>
  <c r="X152" i="1"/>
  <c r="BO151" i="1"/>
  <c r="BM151" i="1"/>
  <c r="Y151" i="1"/>
  <c r="BP151" i="1" s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O135" i="1"/>
  <c r="BM135" i="1"/>
  <c r="Y135" i="1"/>
  <c r="P135" i="1"/>
  <c r="BO134" i="1"/>
  <c r="BM134" i="1"/>
  <c r="Y134" i="1"/>
  <c r="BP134" i="1" s="1"/>
  <c r="BO133" i="1"/>
  <c r="BM133" i="1"/>
  <c r="Y133" i="1"/>
  <c r="BP133" i="1" s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Z232" i="1" l="1"/>
  <c r="BN232" i="1"/>
  <c r="Z391" i="1"/>
  <c r="BN391" i="1"/>
  <c r="X661" i="1"/>
  <c r="X664" i="1"/>
  <c r="Y36" i="1"/>
  <c r="Z58" i="1"/>
  <c r="BN58" i="1"/>
  <c r="Z64" i="1"/>
  <c r="BN64" i="1"/>
  <c r="Z69" i="1"/>
  <c r="BN69" i="1"/>
  <c r="Z84" i="1"/>
  <c r="BN84" i="1"/>
  <c r="Z115" i="1"/>
  <c r="BN115" i="1"/>
  <c r="Z127" i="1"/>
  <c r="BN127" i="1"/>
  <c r="Z140" i="1"/>
  <c r="BN140" i="1"/>
  <c r="Y148" i="1"/>
  <c r="Z143" i="1"/>
  <c r="BN143" i="1"/>
  <c r="Z185" i="1"/>
  <c r="BN185" i="1"/>
  <c r="Z192" i="1"/>
  <c r="Z193" i="1" s="1"/>
  <c r="BN192" i="1"/>
  <c r="BP192" i="1"/>
  <c r="Z220" i="1"/>
  <c r="BN220" i="1"/>
  <c r="Z244" i="1"/>
  <c r="BN244" i="1"/>
  <c r="Z307" i="1"/>
  <c r="BN307" i="1"/>
  <c r="Y313" i="1"/>
  <c r="Z310" i="1"/>
  <c r="BN310" i="1"/>
  <c r="Z367" i="1"/>
  <c r="BN367" i="1"/>
  <c r="Z408" i="1"/>
  <c r="BN408" i="1"/>
  <c r="Z453" i="1"/>
  <c r="BN453" i="1"/>
  <c r="Z488" i="1"/>
  <c r="BN488" i="1"/>
  <c r="Z495" i="1"/>
  <c r="BN495" i="1"/>
  <c r="Z575" i="1"/>
  <c r="BN575" i="1"/>
  <c r="Z576" i="1"/>
  <c r="BN576" i="1"/>
  <c r="Z579" i="1"/>
  <c r="BN579" i="1"/>
  <c r="Z580" i="1"/>
  <c r="BN580" i="1"/>
  <c r="BP397" i="1"/>
  <c r="BN397" i="1"/>
  <c r="Z397" i="1"/>
  <c r="BP424" i="1"/>
  <c r="BN424" i="1"/>
  <c r="Z424" i="1"/>
  <c r="BP436" i="1"/>
  <c r="BN436" i="1"/>
  <c r="Z436" i="1"/>
  <c r="BP449" i="1"/>
  <c r="BN449" i="1"/>
  <c r="Z449" i="1"/>
  <c r="BP464" i="1"/>
  <c r="BN464" i="1"/>
  <c r="Z464" i="1"/>
  <c r="BP474" i="1"/>
  <c r="BN474" i="1"/>
  <c r="Z474" i="1"/>
  <c r="BP512" i="1"/>
  <c r="BN512" i="1"/>
  <c r="Z512" i="1"/>
  <c r="BP555" i="1"/>
  <c r="BN555" i="1"/>
  <c r="Z555" i="1"/>
  <c r="BP569" i="1"/>
  <c r="BN569" i="1"/>
  <c r="Z569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Z28" i="1"/>
  <c r="BN28" i="1"/>
  <c r="Z50" i="1"/>
  <c r="BN50" i="1"/>
  <c r="Z75" i="1"/>
  <c r="BN75" i="1"/>
  <c r="Y79" i="1"/>
  <c r="Z78" i="1"/>
  <c r="BN78" i="1"/>
  <c r="Y88" i="1"/>
  <c r="Y98" i="1"/>
  <c r="Z96" i="1"/>
  <c r="BN96" i="1"/>
  <c r="Z109" i="1"/>
  <c r="BN109" i="1"/>
  <c r="F670" i="1"/>
  <c r="Z151" i="1"/>
  <c r="BN151" i="1"/>
  <c r="Z177" i="1"/>
  <c r="BN177" i="1"/>
  <c r="Z199" i="1"/>
  <c r="BN199" i="1"/>
  <c r="Z214" i="1"/>
  <c r="BN214" i="1"/>
  <c r="Z224" i="1"/>
  <c r="BN224" i="1"/>
  <c r="Y241" i="1"/>
  <c r="Z236" i="1"/>
  <c r="BN236" i="1"/>
  <c r="Z253" i="1"/>
  <c r="BN253" i="1"/>
  <c r="Z264" i="1"/>
  <c r="BN264" i="1"/>
  <c r="Y274" i="1"/>
  <c r="Z271" i="1"/>
  <c r="BN271" i="1"/>
  <c r="Z276" i="1"/>
  <c r="Z277" i="1" s="1"/>
  <c r="BN276" i="1"/>
  <c r="BP276" i="1"/>
  <c r="Y277" i="1"/>
  <c r="Z281" i="1"/>
  <c r="BN281" i="1"/>
  <c r="Z284" i="1"/>
  <c r="BN284" i="1"/>
  <c r="Z295" i="1"/>
  <c r="Z296" i="1" s="1"/>
  <c r="BN295" i="1"/>
  <c r="BP295" i="1"/>
  <c r="Y296" i="1"/>
  <c r="Z300" i="1"/>
  <c r="BN300" i="1"/>
  <c r="Y30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Z334" i="1"/>
  <c r="Z335" i="1" s="1"/>
  <c r="BN334" i="1"/>
  <c r="BP334" i="1"/>
  <c r="Y335" i="1"/>
  <c r="Z338" i="1"/>
  <c r="BN338" i="1"/>
  <c r="Y341" i="1"/>
  <c r="Z359" i="1"/>
  <c r="BN359" i="1"/>
  <c r="Z373" i="1"/>
  <c r="BN373" i="1"/>
  <c r="BP377" i="1"/>
  <c r="BN377" i="1"/>
  <c r="Z377" i="1"/>
  <c r="BP416" i="1"/>
  <c r="BN416" i="1"/>
  <c r="Z416" i="1"/>
  <c r="BP435" i="1"/>
  <c r="BN435" i="1"/>
  <c r="Z435" i="1"/>
  <c r="BP448" i="1"/>
  <c r="BN448" i="1"/>
  <c r="Z448" i="1"/>
  <c r="BP459" i="1"/>
  <c r="BN459" i="1"/>
  <c r="Z459" i="1"/>
  <c r="BP469" i="1"/>
  <c r="BN469" i="1"/>
  <c r="Z469" i="1"/>
  <c r="BP498" i="1"/>
  <c r="BN498" i="1"/>
  <c r="Z498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Y543" i="1"/>
  <c r="BP539" i="1"/>
  <c r="BN539" i="1"/>
  <c r="Z539" i="1"/>
  <c r="BP568" i="1"/>
  <c r="BN568" i="1"/>
  <c r="Z568" i="1"/>
  <c r="BP616" i="1"/>
  <c r="BN616" i="1"/>
  <c r="Z616" i="1"/>
  <c r="BP618" i="1"/>
  <c r="BN618" i="1"/>
  <c r="Z618" i="1"/>
  <c r="BP620" i="1"/>
  <c r="BN620" i="1"/>
  <c r="Z620" i="1"/>
  <c r="BP125" i="1"/>
  <c r="BN125" i="1"/>
  <c r="Z125" i="1"/>
  <c r="BP136" i="1"/>
  <c r="BN136" i="1"/>
  <c r="Z136" i="1"/>
  <c r="BP156" i="1"/>
  <c r="BN156" i="1"/>
  <c r="Z156" i="1"/>
  <c r="BP179" i="1"/>
  <c r="BN179" i="1"/>
  <c r="Z179" i="1"/>
  <c r="BP201" i="1"/>
  <c r="BN201" i="1"/>
  <c r="Z201" i="1"/>
  <c r="Y226" i="1"/>
  <c r="BP218" i="1"/>
  <c r="BN218" i="1"/>
  <c r="Z218" i="1"/>
  <c r="BP230" i="1"/>
  <c r="BN230" i="1"/>
  <c r="Z230" i="1"/>
  <c r="BP238" i="1"/>
  <c r="BN238" i="1"/>
  <c r="Z238" i="1"/>
  <c r="BP255" i="1"/>
  <c r="BN255" i="1"/>
  <c r="Z255" i="1"/>
  <c r="BP266" i="1"/>
  <c r="BN266" i="1"/>
  <c r="Z266" i="1"/>
  <c r="BP286" i="1"/>
  <c r="BN286" i="1"/>
  <c r="Z286" i="1"/>
  <c r="BP302" i="1"/>
  <c r="BN302" i="1"/>
  <c r="Z302" i="1"/>
  <c r="BP349" i="1"/>
  <c r="BN349" i="1"/>
  <c r="Z349" i="1"/>
  <c r="BP361" i="1"/>
  <c r="BN361" i="1"/>
  <c r="Z361" i="1"/>
  <c r="BP375" i="1"/>
  <c r="BN375" i="1"/>
  <c r="Z375" i="1"/>
  <c r="Y393" i="1"/>
  <c r="BP388" i="1"/>
  <c r="BN388" i="1"/>
  <c r="Z388" i="1"/>
  <c r="Y399" i="1"/>
  <c r="BP395" i="1"/>
  <c r="BN395" i="1"/>
  <c r="Z395" i="1"/>
  <c r="Y425" i="1"/>
  <c r="BP414" i="1"/>
  <c r="BN414" i="1"/>
  <c r="Z414" i="1"/>
  <c r="BP422" i="1"/>
  <c r="BN422" i="1"/>
  <c r="Z422" i="1"/>
  <c r="Y438" i="1"/>
  <c r="BP433" i="1"/>
  <c r="BN433" i="1"/>
  <c r="Z433" i="1"/>
  <c r="BP443" i="1"/>
  <c r="BN443" i="1"/>
  <c r="Z443" i="1"/>
  <c r="BP455" i="1"/>
  <c r="BN455" i="1"/>
  <c r="Z455" i="1"/>
  <c r="BP467" i="1"/>
  <c r="BN467" i="1"/>
  <c r="Z467" i="1"/>
  <c r="BP490" i="1"/>
  <c r="BN490" i="1"/>
  <c r="Z490" i="1"/>
  <c r="BP496" i="1"/>
  <c r="BN496" i="1"/>
  <c r="Z496" i="1"/>
  <c r="BP508" i="1"/>
  <c r="BN508" i="1"/>
  <c r="Z508" i="1"/>
  <c r="BP526" i="1"/>
  <c r="BN526" i="1"/>
  <c r="Z526" i="1"/>
  <c r="BP542" i="1"/>
  <c r="BN542" i="1"/>
  <c r="Z542" i="1"/>
  <c r="AB670" i="1"/>
  <c r="Y548" i="1"/>
  <c r="BP547" i="1"/>
  <c r="BN547" i="1"/>
  <c r="Z547" i="1"/>
  <c r="Z548" i="1" s="1"/>
  <c r="BP553" i="1"/>
  <c r="BN553" i="1"/>
  <c r="Z553" i="1"/>
  <c r="BP560" i="1"/>
  <c r="BN560" i="1"/>
  <c r="Z560" i="1"/>
  <c r="BP562" i="1"/>
  <c r="BN562" i="1"/>
  <c r="Z562" i="1"/>
  <c r="BP587" i="1"/>
  <c r="BN587" i="1"/>
  <c r="Z587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B670" i="1"/>
  <c r="X662" i="1"/>
  <c r="X663" i="1" s="1"/>
  <c r="Z26" i="1"/>
  <c r="BN26" i="1"/>
  <c r="BP26" i="1"/>
  <c r="Y35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D670" i="1"/>
  <c r="Z66" i="1"/>
  <c r="BN66" i="1"/>
  <c r="Z67" i="1"/>
  <c r="BN67" i="1"/>
  <c r="Z71" i="1"/>
  <c r="BN71" i="1"/>
  <c r="Y80" i="1"/>
  <c r="Z82" i="1"/>
  <c r="BN82" i="1"/>
  <c r="BP82" i="1"/>
  <c r="Y89" i="1"/>
  <c r="Z86" i="1"/>
  <c r="BN86" i="1"/>
  <c r="Z91" i="1"/>
  <c r="BN91" i="1"/>
  <c r="BP91" i="1"/>
  <c r="Z92" i="1"/>
  <c r="BN92" i="1"/>
  <c r="Z93" i="1"/>
  <c r="BN93" i="1"/>
  <c r="Z94" i="1"/>
  <c r="BN94" i="1"/>
  <c r="Y97" i="1"/>
  <c r="Z100" i="1"/>
  <c r="BN100" i="1"/>
  <c r="BP100" i="1"/>
  <c r="Y103" i="1"/>
  <c r="Z107" i="1"/>
  <c r="BN107" i="1"/>
  <c r="Y112" i="1"/>
  <c r="BP117" i="1"/>
  <c r="BN117" i="1"/>
  <c r="Z117" i="1"/>
  <c r="Y137" i="1"/>
  <c r="BP135" i="1"/>
  <c r="BN135" i="1"/>
  <c r="Z135" i="1"/>
  <c r="BP145" i="1"/>
  <c r="BN145" i="1"/>
  <c r="Z145" i="1"/>
  <c r="Y168" i="1"/>
  <c r="BP166" i="1"/>
  <c r="BN166" i="1"/>
  <c r="Z166" i="1"/>
  <c r="BP197" i="1"/>
  <c r="BN197" i="1"/>
  <c r="Z197" i="1"/>
  <c r="BP208" i="1"/>
  <c r="BN208" i="1"/>
  <c r="Z208" i="1"/>
  <c r="BP222" i="1"/>
  <c r="BN222" i="1"/>
  <c r="Z222" i="1"/>
  <c r="BP234" i="1"/>
  <c r="BN234" i="1"/>
  <c r="Z234" i="1"/>
  <c r="BP246" i="1"/>
  <c r="BN246" i="1"/>
  <c r="Z246" i="1"/>
  <c r="BP259" i="1"/>
  <c r="BN259" i="1"/>
  <c r="Z259" i="1"/>
  <c r="BP269" i="1"/>
  <c r="BN269" i="1"/>
  <c r="Z269" i="1"/>
  <c r="BP290" i="1"/>
  <c r="BN290" i="1"/>
  <c r="Z290" i="1"/>
  <c r="BP312" i="1"/>
  <c r="BN312" i="1"/>
  <c r="Z312" i="1"/>
  <c r="Y364" i="1"/>
  <c r="BP357" i="1"/>
  <c r="BN357" i="1"/>
  <c r="Z357" i="1"/>
  <c r="BP369" i="1"/>
  <c r="BN369" i="1"/>
  <c r="Z369" i="1"/>
  <c r="BP383" i="1"/>
  <c r="BN383" i="1"/>
  <c r="Z383" i="1"/>
  <c r="BP389" i="1"/>
  <c r="BN389" i="1"/>
  <c r="Z389" i="1"/>
  <c r="Y403" i="1"/>
  <c r="BP402" i="1"/>
  <c r="BN402" i="1"/>
  <c r="Z402" i="1"/>
  <c r="Z403" i="1" s="1"/>
  <c r="Y410" i="1"/>
  <c r="BP406" i="1"/>
  <c r="BN406" i="1"/>
  <c r="Z406" i="1"/>
  <c r="BP418" i="1"/>
  <c r="BN418" i="1"/>
  <c r="Z418" i="1"/>
  <c r="Y430" i="1"/>
  <c r="BP428" i="1"/>
  <c r="BN428" i="1"/>
  <c r="Z428" i="1"/>
  <c r="Y445" i="1"/>
  <c r="BP442" i="1"/>
  <c r="BN442" i="1"/>
  <c r="Z442" i="1"/>
  <c r="BP451" i="1"/>
  <c r="BN451" i="1"/>
  <c r="Z451" i="1"/>
  <c r="BP466" i="1"/>
  <c r="BN466" i="1"/>
  <c r="Z466" i="1"/>
  <c r="Y670" i="1"/>
  <c r="Y504" i="1"/>
  <c r="BP486" i="1"/>
  <c r="BN486" i="1"/>
  <c r="Z486" i="1"/>
  <c r="BP493" i="1"/>
  <c r="BN493" i="1"/>
  <c r="Z493" i="1"/>
  <c r="Y121" i="1"/>
  <c r="Y147" i="1"/>
  <c r="Y159" i="1"/>
  <c r="Y169" i="1"/>
  <c r="H670" i="1"/>
  <c r="Y182" i="1"/>
  <c r="Y188" i="1"/>
  <c r="Y249" i="1"/>
  <c r="K670" i="1"/>
  <c r="Y340" i="1"/>
  <c r="Y379" i="1"/>
  <c r="Y456" i="1"/>
  <c r="Y461" i="1"/>
  <c r="Y471" i="1"/>
  <c r="Y476" i="1"/>
  <c r="BP500" i="1"/>
  <c r="BN500" i="1"/>
  <c r="Z500" i="1"/>
  <c r="BP523" i="1"/>
  <c r="BN523" i="1"/>
  <c r="Z523" i="1"/>
  <c r="BP541" i="1"/>
  <c r="BN541" i="1"/>
  <c r="Z541" i="1"/>
  <c r="BP557" i="1"/>
  <c r="BN557" i="1"/>
  <c r="Z557" i="1"/>
  <c r="BP561" i="1"/>
  <c r="BN561" i="1"/>
  <c r="Z561" i="1"/>
  <c r="Y582" i="1"/>
  <c r="BP573" i="1"/>
  <c r="BN573" i="1"/>
  <c r="Z573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Z640" i="1" s="1"/>
  <c r="BP638" i="1"/>
  <c r="BN638" i="1"/>
  <c r="Z638" i="1"/>
  <c r="Y514" i="1"/>
  <c r="Y583" i="1"/>
  <c r="F9" i="1"/>
  <c r="J9" i="1"/>
  <c r="F10" i="1"/>
  <c r="Z22" i="1"/>
  <c r="Z23" i="1" s="1"/>
  <c r="BN22" i="1"/>
  <c r="BP22" i="1"/>
  <c r="Y23" i="1"/>
  <c r="X660" i="1"/>
  <c r="Z27" i="1"/>
  <c r="Z35" i="1" s="1"/>
  <c r="BN27" i="1"/>
  <c r="BP27" i="1"/>
  <c r="Z29" i="1"/>
  <c r="BN29" i="1"/>
  <c r="Z33" i="1"/>
  <c r="BN33" i="1"/>
  <c r="C670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BP76" i="1"/>
  <c r="Z77" i="1"/>
  <c r="BN77" i="1"/>
  <c r="Z83" i="1"/>
  <c r="BN83" i="1"/>
  <c r="BP83" i="1"/>
  <c r="Z85" i="1"/>
  <c r="BN85" i="1"/>
  <c r="Z87" i="1"/>
  <c r="BN87" i="1"/>
  <c r="Z95" i="1"/>
  <c r="Z97" i="1" s="1"/>
  <c r="BN95" i="1"/>
  <c r="BP95" i="1"/>
  <c r="Z101" i="1"/>
  <c r="BN101" i="1"/>
  <c r="BP101" i="1"/>
  <c r="E670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19" i="1"/>
  <c r="BN119" i="1"/>
  <c r="Y120" i="1"/>
  <c r="Z124" i="1"/>
  <c r="BN124" i="1"/>
  <c r="BP124" i="1"/>
  <c r="Z126" i="1"/>
  <c r="BN126" i="1"/>
  <c r="Z128" i="1"/>
  <c r="BN128" i="1"/>
  <c r="Y129" i="1"/>
  <c r="Z132" i="1"/>
  <c r="BN132" i="1"/>
  <c r="BP132" i="1"/>
  <c r="Z133" i="1"/>
  <c r="BN133" i="1"/>
  <c r="Z134" i="1"/>
  <c r="BN134" i="1"/>
  <c r="Y138" i="1"/>
  <c r="Z141" i="1"/>
  <c r="BN141" i="1"/>
  <c r="BP141" i="1"/>
  <c r="Z142" i="1"/>
  <c r="BN142" i="1"/>
  <c r="Z144" i="1"/>
  <c r="BN144" i="1"/>
  <c r="Z146" i="1"/>
  <c r="BN146" i="1"/>
  <c r="Z150" i="1"/>
  <c r="Z152" i="1" s="1"/>
  <c r="BN150" i="1"/>
  <c r="BP150" i="1"/>
  <c r="Y153" i="1"/>
  <c r="G670" i="1"/>
  <c r="Z157" i="1"/>
  <c r="BN157" i="1"/>
  <c r="BP157" i="1"/>
  <c r="Y158" i="1"/>
  <c r="Z161" i="1"/>
  <c r="Z163" i="1" s="1"/>
  <c r="BN161" i="1"/>
  <c r="BP161" i="1"/>
  <c r="Y164" i="1"/>
  <c r="Z167" i="1"/>
  <c r="BN167" i="1"/>
  <c r="BP167" i="1"/>
  <c r="Z172" i="1"/>
  <c r="Z173" i="1" s="1"/>
  <c r="BN172" i="1"/>
  <c r="BP172" i="1"/>
  <c r="Y173" i="1"/>
  <c r="Z176" i="1"/>
  <c r="BN176" i="1"/>
  <c r="BP176" i="1"/>
  <c r="Z178" i="1"/>
  <c r="BN178" i="1"/>
  <c r="Z180" i="1"/>
  <c r="BN180" i="1"/>
  <c r="Y181" i="1"/>
  <c r="Z184" i="1"/>
  <c r="BN184" i="1"/>
  <c r="BP184" i="1"/>
  <c r="Z186" i="1"/>
  <c r="BN186" i="1"/>
  <c r="Y187" i="1"/>
  <c r="I670" i="1"/>
  <c r="Y194" i="1"/>
  <c r="Y205" i="1"/>
  <c r="BP196" i="1"/>
  <c r="BN196" i="1"/>
  <c r="BP198" i="1"/>
  <c r="BN198" i="1"/>
  <c r="Z198" i="1"/>
  <c r="BP202" i="1"/>
  <c r="BN202" i="1"/>
  <c r="Z202" i="1"/>
  <c r="Y227" i="1"/>
  <c r="BP219" i="1"/>
  <c r="BN219" i="1"/>
  <c r="Z219" i="1"/>
  <c r="H9" i="1"/>
  <c r="Y24" i="1"/>
  <c r="Y72" i="1"/>
  <c r="Y130" i="1"/>
  <c r="Y174" i="1"/>
  <c r="Z204" i="1"/>
  <c r="BP200" i="1"/>
  <c r="BN200" i="1"/>
  <c r="Z200" i="1"/>
  <c r="Y204" i="1"/>
  <c r="BP209" i="1"/>
  <c r="BN209" i="1"/>
  <c r="Z209" i="1"/>
  <c r="Y211" i="1"/>
  <c r="Y216" i="1"/>
  <c r="BP213" i="1"/>
  <c r="BN213" i="1"/>
  <c r="Z213" i="1"/>
  <c r="Z215" i="1" s="1"/>
  <c r="BP221" i="1"/>
  <c r="BN221" i="1"/>
  <c r="Z221" i="1"/>
  <c r="J670" i="1"/>
  <c r="Y210" i="1"/>
  <c r="Z223" i="1"/>
  <c r="BN223" i="1"/>
  <c r="Z225" i="1"/>
  <c r="BN225" i="1"/>
  <c r="Z229" i="1"/>
  <c r="Z240" i="1" s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Y240" i="1"/>
  <c r="Z243" i="1"/>
  <c r="Z248" i="1" s="1"/>
  <c r="BN243" i="1"/>
  <c r="BP243" i="1"/>
  <c r="Z245" i="1"/>
  <c r="BN245" i="1"/>
  <c r="Z247" i="1"/>
  <c r="BN247" i="1"/>
  <c r="Y248" i="1"/>
  <c r="Z252" i="1"/>
  <c r="Z260" i="1" s="1"/>
  <c r="BN252" i="1"/>
  <c r="BP252" i="1"/>
  <c r="Z254" i="1"/>
  <c r="BN254" i="1"/>
  <c r="Z256" i="1"/>
  <c r="BN256" i="1"/>
  <c r="Z258" i="1"/>
  <c r="BN258" i="1"/>
  <c r="Y261" i="1"/>
  <c r="L670" i="1"/>
  <c r="Z265" i="1"/>
  <c r="BN265" i="1"/>
  <c r="BP265" i="1"/>
  <c r="Z267" i="1"/>
  <c r="BN267" i="1"/>
  <c r="Z268" i="1"/>
  <c r="BN268" i="1"/>
  <c r="Z270" i="1"/>
  <c r="BN270" i="1"/>
  <c r="Z272" i="1"/>
  <c r="BN272" i="1"/>
  <c r="Y273" i="1"/>
  <c r="M670" i="1"/>
  <c r="Z282" i="1"/>
  <c r="BN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BN301" i="1"/>
  <c r="BP301" i="1"/>
  <c r="Y304" i="1"/>
  <c r="Q670" i="1"/>
  <c r="Z308" i="1"/>
  <c r="Z313" i="1" s="1"/>
  <c r="BN308" i="1"/>
  <c r="BP308" i="1"/>
  <c r="Z309" i="1"/>
  <c r="BN309" i="1"/>
  <c r="Z311" i="1"/>
  <c r="BN311" i="1"/>
  <c r="Y314" i="1"/>
  <c r="Y319" i="1"/>
  <c r="S670" i="1"/>
  <c r="Y332" i="1"/>
  <c r="Z339" i="1"/>
  <c r="BN339" i="1"/>
  <c r="BP339" i="1"/>
  <c r="Z344" i="1"/>
  <c r="Z345" i="1" s="1"/>
  <c r="BN344" i="1"/>
  <c r="BP344" i="1"/>
  <c r="Y345" i="1"/>
  <c r="Z348" i="1"/>
  <c r="Z350" i="1" s="1"/>
  <c r="BN348" i="1"/>
  <c r="BP348" i="1"/>
  <c r="Y351" i="1"/>
  <c r="BP358" i="1"/>
  <c r="BN358" i="1"/>
  <c r="Z358" i="1"/>
  <c r="BP362" i="1"/>
  <c r="BN362" i="1"/>
  <c r="Z362" i="1"/>
  <c r="Y371" i="1"/>
  <c r="BP366" i="1"/>
  <c r="BN366" i="1"/>
  <c r="Z366" i="1"/>
  <c r="Y370" i="1"/>
  <c r="Y260" i="1"/>
  <c r="Y291" i="1"/>
  <c r="Y346" i="1"/>
  <c r="BP356" i="1"/>
  <c r="BN356" i="1"/>
  <c r="Z356" i="1"/>
  <c r="Z363" i="1" s="1"/>
  <c r="BP360" i="1"/>
  <c r="BN360" i="1"/>
  <c r="Z360" i="1"/>
  <c r="Y380" i="1"/>
  <c r="Y386" i="1"/>
  <c r="Y392" i="1"/>
  <c r="Y398" i="1"/>
  <c r="Y409" i="1"/>
  <c r="Y431" i="1"/>
  <c r="Y439" i="1"/>
  <c r="Y444" i="1"/>
  <c r="Y462" i="1"/>
  <c r="Y472" i="1"/>
  <c r="Y477" i="1"/>
  <c r="Y483" i="1"/>
  <c r="Y505" i="1"/>
  <c r="Y509" i="1"/>
  <c r="Y515" i="1"/>
  <c r="Z670" i="1"/>
  <c r="Y519" i="1"/>
  <c r="BP518" i="1"/>
  <c r="BN518" i="1"/>
  <c r="Z518" i="1"/>
  <c r="Z519" i="1" s="1"/>
  <c r="Y520" i="1"/>
  <c r="Y528" i="1"/>
  <c r="BP522" i="1"/>
  <c r="BN522" i="1"/>
  <c r="Z522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BP577" i="1"/>
  <c r="BN577" i="1"/>
  <c r="Z577" i="1"/>
  <c r="BP581" i="1"/>
  <c r="BN581" i="1"/>
  <c r="Z581" i="1"/>
  <c r="Y589" i="1"/>
  <c r="Y588" i="1"/>
  <c r="BP585" i="1"/>
  <c r="BN585" i="1"/>
  <c r="Z585" i="1"/>
  <c r="U670" i="1"/>
  <c r="Y363" i="1"/>
  <c r="Z368" i="1"/>
  <c r="BN368" i="1"/>
  <c r="Z374" i="1"/>
  <c r="BN374" i="1"/>
  <c r="Z376" i="1"/>
  <c r="BN376" i="1"/>
  <c r="Z378" i="1"/>
  <c r="BN378" i="1"/>
  <c r="Z382" i="1"/>
  <c r="BN382" i="1"/>
  <c r="BP382" i="1"/>
  <c r="Z384" i="1"/>
  <c r="BN384" i="1"/>
  <c r="Z390" i="1"/>
  <c r="Z392" i="1" s="1"/>
  <c r="BN390" i="1"/>
  <c r="Z396" i="1"/>
  <c r="Z398" i="1" s="1"/>
  <c r="BN396" i="1"/>
  <c r="V670" i="1"/>
  <c r="Y404" i="1"/>
  <c r="Z407" i="1"/>
  <c r="Z409" i="1" s="1"/>
  <c r="BN407" i="1"/>
  <c r="W670" i="1"/>
  <c r="Z415" i="1"/>
  <c r="BN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Z434" i="1"/>
  <c r="BN434" i="1"/>
  <c r="Z437" i="1"/>
  <c r="BN437" i="1"/>
  <c r="Z441" i="1"/>
  <c r="Z444" i="1" s="1"/>
  <c r="BN441" i="1"/>
  <c r="BP441" i="1"/>
  <c r="X670" i="1"/>
  <c r="Z450" i="1"/>
  <c r="BN450" i="1"/>
  <c r="Z452" i="1"/>
  <c r="BN452" i="1"/>
  <c r="Z454" i="1"/>
  <c r="BN454" i="1"/>
  <c r="Y457" i="1"/>
  <c r="Z460" i="1"/>
  <c r="Z461" i="1" s="1"/>
  <c r="BN460" i="1"/>
  <c r="Z465" i="1"/>
  <c r="BN465" i="1"/>
  <c r="Z468" i="1"/>
  <c r="BN468" i="1"/>
  <c r="Z470" i="1"/>
  <c r="BN470" i="1"/>
  <c r="Z475" i="1"/>
  <c r="BN475" i="1"/>
  <c r="Z481" i="1"/>
  <c r="Z482" i="1" s="1"/>
  <c r="BN481" i="1"/>
  <c r="BP481" i="1"/>
  <c r="Y482" i="1"/>
  <c r="Z485" i="1"/>
  <c r="BN485" i="1"/>
  <c r="BP485" i="1"/>
  <c r="Z487" i="1"/>
  <c r="BN487" i="1"/>
  <c r="Z489" i="1"/>
  <c r="BN489" i="1"/>
  <c r="Z491" i="1"/>
  <c r="BN491" i="1"/>
  <c r="Z492" i="1"/>
  <c r="BN492" i="1"/>
  <c r="Z494" i="1"/>
  <c r="BN494" i="1"/>
  <c r="Z497" i="1"/>
  <c r="BN497" i="1"/>
  <c r="Z499" i="1"/>
  <c r="BN499" i="1"/>
  <c r="Z501" i="1"/>
  <c r="BN501" i="1"/>
  <c r="Z503" i="1"/>
  <c r="BN503" i="1"/>
  <c r="Z507" i="1"/>
  <c r="Z509" i="1" s="1"/>
  <c r="BN507" i="1"/>
  <c r="BP507" i="1"/>
  <c r="Z513" i="1"/>
  <c r="Z514" i="1" s="1"/>
  <c r="BN513" i="1"/>
  <c r="BP524" i="1"/>
  <c r="BN524" i="1"/>
  <c r="Z524" i="1"/>
  <c r="Y527" i="1"/>
  <c r="BP540" i="1"/>
  <c r="BN540" i="1"/>
  <c r="Z540" i="1"/>
  <c r="BP556" i="1"/>
  <c r="BN556" i="1"/>
  <c r="Z556" i="1"/>
  <c r="BP559" i="1"/>
  <c r="BN559" i="1"/>
  <c r="Z559" i="1"/>
  <c r="Y570" i="1"/>
  <c r="BP574" i="1"/>
  <c r="BN574" i="1"/>
  <c r="Z574" i="1"/>
  <c r="BP578" i="1"/>
  <c r="BN578" i="1"/>
  <c r="Z578" i="1"/>
  <c r="AA670" i="1"/>
  <c r="Y544" i="1"/>
  <c r="Y549" i="1"/>
  <c r="AC670" i="1"/>
  <c r="Y564" i="1"/>
  <c r="BP609" i="1"/>
  <c r="BN609" i="1"/>
  <c r="Z609" i="1"/>
  <c r="BP611" i="1"/>
  <c r="BN611" i="1"/>
  <c r="Z611" i="1"/>
  <c r="Y613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47" i="1"/>
  <c r="Y654" i="1"/>
  <c r="BP653" i="1"/>
  <c r="BN653" i="1"/>
  <c r="Z653" i="1"/>
  <c r="Z654" i="1" s="1"/>
  <c r="Y655" i="1"/>
  <c r="Z586" i="1"/>
  <c r="BN586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AD670" i="1"/>
  <c r="Z622" i="1" l="1"/>
  <c r="Z582" i="1"/>
  <c r="Z543" i="1"/>
  <c r="Z476" i="1"/>
  <c r="Z570" i="1"/>
  <c r="Z340" i="1"/>
  <c r="Z456" i="1"/>
  <c r="Z438" i="1"/>
  <c r="Z564" i="1"/>
  <c r="Z291" i="1"/>
  <c r="Z273" i="1"/>
  <c r="Z226" i="1"/>
  <c r="Z605" i="1"/>
  <c r="Z504" i="1"/>
  <c r="Z471" i="1"/>
  <c r="Z425" i="1"/>
  <c r="Z385" i="1"/>
  <c r="Z379" i="1"/>
  <c r="Z303" i="1"/>
  <c r="Z210" i="1"/>
  <c r="Z168" i="1"/>
  <c r="Z158" i="1"/>
  <c r="Z147" i="1"/>
  <c r="Z137" i="1"/>
  <c r="Z129" i="1"/>
  <c r="Z120" i="1"/>
  <c r="Z111" i="1"/>
  <c r="Z103" i="1"/>
  <c r="Z88" i="1"/>
  <c r="Z633" i="1"/>
  <c r="Z612" i="1"/>
  <c r="Z370" i="1"/>
  <c r="Z187" i="1"/>
  <c r="Z181" i="1"/>
  <c r="Z72" i="1"/>
  <c r="Y664" i="1"/>
  <c r="Y661" i="1"/>
  <c r="Z588" i="1"/>
  <c r="Z527" i="1"/>
  <c r="Y660" i="1"/>
  <c r="Y662" i="1"/>
  <c r="Z665" i="1" l="1"/>
  <c r="Y663" i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<sst xmlns="http://schemas.openxmlformats.org/spreadsheetml/2006/main" count="3151" uniqueCount="1104">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</sst>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2" t="s">
        <v>0</v>
      </c>
      <c r="E1" s="873"/>
      <c r="F1" s="873"/>
      <c r="G1" s="12" t="s">
        <v>1</v>
      </c>
      <c r="H1" s="872" t="s">
        <v>2</v>
      </c>
      <c r="I1" s="873"/>
      <c r="J1" s="873"/>
      <c r="K1" s="873"/>
      <c r="L1" s="873"/>
      <c r="M1" s="873"/>
      <c r="N1" s="873"/>
      <c r="O1" s="873"/>
      <c r="P1" s="873"/>
      <c r="Q1" s="873"/>
      <c r="R1" s="1022" t="s">
        <v>3</v>
      </c>
      <c r="S1" s="873"/>
      <c r="T1" s="8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9" t="s">
        <v>8</v>
      </c>
      <c r="B5" s="831"/>
      <c r="C5" s="832"/>
      <c r="D5" s="876"/>
      <c r="E5" s="877"/>
      <c r="F5" s="1161" t="s">
        <v>9</v>
      </c>
      <c r="G5" s="832"/>
      <c r="H5" s="876" t="s">
        <v>1103</v>
      </c>
      <c r="I5" s="1082"/>
      <c r="J5" s="1082"/>
      <c r="K5" s="1082"/>
      <c r="L5" s="1082"/>
      <c r="M5" s="877"/>
      <c r="N5" s="58"/>
      <c r="P5" s="24" t="s">
        <v>10</v>
      </c>
      <c r="Q5" s="1184">
        <v>45617</v>
      </c>
      <c r="R5" s="925"/>
      <c r="T5" s="987" t="s">
        <v>11</v>
      </c>
      <c r="U5" s="838"/>
      <c r="V5" s="989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9" t="s">
        <v>13</v>
      </c>
      <c r="B6" s="831"/>
      <c r="C6" s="832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5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Четверг</v>
      </c>
      <c r="R6" s="782"/>
      <c r="T6" s="998" t="s">
        <v>16</v>
      </c>
      <c r="U6" s="838"/>
      <c r="V6" s="1155" t="s">
        <v>17</v>
      </c>
      <c r="W6" s="841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851"/>
      <c r="N7" s="60"/>
      <c r="P7" s="24"/>
      <c r="Q7" s="42"/>
      <c r="R7" s="42"/>
      <c r="T7" s="795"/>
      <c r="U7" s="838"/>
      <c r="V7" s="1156"/>
      <c r="W7" s="1157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84"/>
      <c r="C8" s="785"/>
      <c r="D8" s="859" t="s">
        <v>19</v>
      </c>
      <c r="E8" s="860"/>
      <c r="F8" s="860"/>
      <c r="G8" s="860"/>
      <c r="H8" s="860"/>
      <c r="I8" s="860"/>
      <c r="J8" s="860"/>
      <c r="K8" s="860"/>
      <c r="L8" s="860"/>
      <c r="M8" s="861"/>
      <c r="N8" s="61"/>
      <c r="P8" s="24" t="s">
        <v>20</v>
      </c>
      <c r="Q8" s="939">
        <v>0.58333333333333337</v>
      </c>
      <c r="R8" s="851"/>
      <c r="T8" s="795"/>
      <c r="U8" s="838"/>
      <c r="V8" s="1156"/>
      <c r="W8" s="1157"/>
      <c r="AB8" s="51"/>
      <c r="AC8" s="51"/>
      <c r="AD8" s="51"/>
      <c r="AE8" s="51"/>
    </row>
    <row r="9" spans="1:32" s="771" customFormat="1" ht="39.950000000000003" customHeight="1" x14ac:dyDescent="0.2">
      <c r="A9" s="11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28"/>
      <c r="E9" s="797"/>
      <c r="F9" s="11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8"/>
      <c r="V9" s="1158"/>
      <c r="W9" s="115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28"/>
      <c r="E10" s="797"/>
      <c r="F10" s="11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9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9"/>
      <c r="R10" s="1000"/>
      <c r="U10" s="24" t="s">
        <v>23</v>
      </c>
      <c r="V10" s="840" t="s">
        <v>24</v>
      </c>
      <c r="W10" s="841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7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80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39"/>
      <c r="R12" s="851"/>
      <c r="S12" s="23"/>
      <c r="U12" s="24"/>
      <c r="V12" s="873"/>
      <c r="W12" s="795"/>
      <c r="AB12" s="51"/>
      <c r="AC12" s="51"/>
      <c r="AD12" s="51"/>
      <c r="AE12" s="51"/>
    </row>
    <row r="13" spans="1:32" s="771" customFormat="1" ht="23.25" customHeight="1" x14ac:dyDescent="0.2">
      <c r="A13" s="980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07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80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6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1" t="s">
        <v>35</v>
      </c>
      <c r="Q15" s="873"/>
      <c r="R15" s="873"/>
      <c r="S15" s="873"/>
      <c r="T15" s="8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2"/>
      <c r="Q16" s="972"/>
      <c r="R16" s="972"/>
      <c r="S16" s="972"/>
      <c r="T16" s="9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0" t="s">
        <v>38</v>
      </c>
      <c r="D17" s="835" t="s">
        <v>39</v>
      </c>
      <c r="E17" s="904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3"/>
      <c r="R17" s="903"/>
      <c r="S17" s="903"/>
      <c r="T17" s="904"/>
      <c r="U17" s="1210" t="s">
        <v>51</v>
      </c>
      <c r="V17" s="832"/>
      <c r="W17" s="835" t="s">
        <v>52</v>
      </c>
      <c r="X17" s="835" t="s">
        <v>53</v>
      </c>
      <c r="Y17" s="1211" t="s">
        <v>54</v>
      </c>
      <c r="Z17" s="1077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05"/>
      <c r="E18" s="907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36"/>
      <c r="X18" s="836"/>
      <c r="Y18" s="1212"/>
      <c r="Z18" s="1078"/>
      <c r="AA18" s="1058"/>
      <c r="AB18" s="1058"/>
      <c r="AC18" s="1058"/>
      <c r="AD18" s="1152"/>
      <c r="AE18" s="1153"/>
      <c r="AF18" s="1154"/>
      <c r="AG18" s="66"/>
      <c r="BD18" s="65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8"/>
      <c r="AB19" s="48"/>
      <c r="AC19" s="48"/>
    </row>
    <row r="20" spans="1:68" ht="16.5" hidden="1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hidden="1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7" t="s">
        <v>112</v>
      </c>
      <c r="B45" s="828"/>
      <c r="C45" s="828"/>
      <c r="D45" s="828"/>
      <c r="E45" s="828"/>
      <c r="F45" s="828"/>
      <c r="G45" s="828"/>
      <c r="H45" s="828"/>
      <c r="I45" s="828"/>
      <c r="J45" s="828"/>
      <c r="K45" s="828"/>
      <c r="L45" s="828"/>
      <c r="M45" s="828"/>
      <c r="N45" s="828"/>
      <c r="O45" s="828"/>
      <c r="P45" s="828"/>
      <c r="Q45" s="828"/>
      <c r="R45" s="828"/>
      <c r="S45" s="828"/>
      <c r="T45" s="828"/>
      <c r="U45" s="828"/>
      <c r="V45" s="828"/>
      <c r="W45" s="828"/>
      <c r="X45" s="828"/>
      <c r="Y45" s="828"/>
      <c r="Z45" s="828"/>
      <c r="AA45" s="48"/>
      <c r="AB45" s="48"/>
      <c r="AC45" s="48"/>
    </row>
    <row r="46" spans="1:68" ht="16.5" hidden="1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hidden="1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81">
        <v>4607091385670</v>
      </c>
      <c r="E48" s="782"/>
      <c r="F48" s="776">
        <v>1.35</v>
      </c>
      <c r="G48" s="32">
        <v>8</v>
      </c>
      <c r="H48" s="776">
        <v>10.8</v>
      </c>
      <c r="I48" s="776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4"/>
      <c r="V48" s="34"/>
      <c r="W48" s="35" t="s">
        <v>69</v>
      </c>
      <c r="X48" s="777">
        <v>430</v>
      </c>
      <c r="Y48" s="778">
        <f t="shared" ref="Y48:Y53" si="6">IFERROR(IF(X48="",0,CEILING((X48/$H48),1)*$H48),"")</f>
        <v>432</v>
      </c>
      <c r="Z48" s="36">
        <f>IFERROR(IF(Y48=0,"",ROUNDUP(Y48/H48,0)*0.02175),"")</f>
        <v>0.86999999999999988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449.11111111111103</v>
      </c>
      <c r="BN48" s="64">
        <f t="shared" ref="BN48:BN53" si="8">IFERROR(Y48*I48/H48,"0")</f>
        <v>451.2</v>
      </c>
      <c r="BO48" s="64">
        <f t="shared" ref="BO48:BO53" si="9">IFERROR(1/J48*(X48/H48),"0")</f>
        <v>0.71097883597883582</v>
      </c>
      <c r="BP48" s="64">
        <f t="shared" ref="BP48:BP53" si="10">IFERROR(1/J48*(Y48/H48),"0")</f>
        <v>0.71428571428571419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81">
        <v>4607091385670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81">
        <v>4607091385687</v>
      </c>
      <c r="E51" s="782"/>
      <c r="F51" s="776">
        <v>0.4</v>
      </c>
      <c r="G51" s="32">
        <v>10</v>
      </c>
      <c r="H51" s="776">
        <v>4</v>
      </c>
      <c r="I51" s="776">
        <v>4.21</v>
      </c>
      <c r="J51" s="32">
        <v>132</v>
      </c>
      <c r="K51" s="32" t="s">
        <v>76</v>
      </c>
      <c r="L51" s="32" t="s">
        <v>128</v>
      </c>
      <c r="M51" s="33" t="s">
        <v>121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4"/>
      <c r="V51" s="34"/>
      <c r="W51" s="35" t="s">
        <v>69</v>
      </c>
      <c r="X51" s="777">
        <v>100</v>
      </c>
      <c r="Y51" s="778">
        <f t="shared" si="6"/>
        <v>100</v>
      </c>
      <c r="Z51" s="36">
        <f>IFERROR(IF(Y51=0,"",ROUNDUP(Y51/H51,0)*0.00902),"")</f>
        <v>0.22550000000000001</v>
      </c>
      <c r="AA51" s="56"/>
      <c r="AB51" s="57"/>
      <c r="AC51" s="99" t="s">
        <v>119</v>
      </c>
      <c r="AG51" s="64"/>
      <c r="AJ51" s="68" t="s">
        <v>129</v>
      </c>
      <c r="AK51" s="68">
        <v>48</v>
      </c>
      <c r="BB51" s="100" t="s">
        <v>1</v>
      </c>
      <c r="BM51" s="64">
        <f t="shared" si="7"/>
        <v>105.25</v>
      </c>
      <c r="BN51" s="64">
        <f t="shared" si="8"/>
        <v>105.25</v>
      </c>
      <c r="BO51" s="64">
        <f t="shared" si="9"/>
        <v>0.18939393939393939</v>
      </c>
      <c r="BP51" s="64">
        <f t="shared" si="10"/>
        <v>0.18939393939393939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4301011565</v>
      </c>
      <c r="D52" s="781">
        <v>4680115882539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9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64.81481481481481</v>
      </c>
      <c r="Y54" s="779">
        <f>IFERROR(Y48/H48,"0")+IFERROR(Y49/H49,"0")+IFERROR(Y50/H50,"0")+IFERROR(Y51/H51,"0")+IFERROR(Y52/H52,"0")+IFERROR(Y53/H53,"0")</f>
        <v>65</v>
      </c>
      <c r="Z54" s="779">
        <f>IFERROR(IF(Z48="",0,Z48),"0")+IFERROR(IF(Z49="",0,Z49),"0")+IFERROR(IF(Z50="",0,Z50),"0")+IFERROR(IF(Z51="",0,Z51),"0")+IFERROR(IF(Z52="",0,Z52),"0")+IFERROR(IF(Z53="",0,Z53),"0")</f>
        <v>1.0954999999999999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530</v>
      </c>
      <c r="Y55" s="779">
        <f>IFERROR(SUM(Y48:Y53),"0")</f>
        <v>532</v>
      </c>
      <c r="Z55" s="37"/>
      <c r="AA55" s="780"/>
      <c r="AB55" s="780"/>
      <c r="AC55" s="780"/>
    </row>
    <row r="56" spans="1:68" ht="14.25" hidden="1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2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hidden="1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90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380</v>
      </c>
      <c r="Y65" s="778">
        <f t="shared" si="11"/>
        <v>388.8</v>
      </c>
      <c r="Z65" s="36">
        <f>IFERROR(IF(Y65=0,"",ROUNDUP(Y65/H65,0)*0.02175),"")</f>
        <v>0.78299999999999992</v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396.88888888888886</v>
      </c>
      <c r="BN65" s="64">
        <f t="shared" si="13"/>
        <v>406.07999999999993</v>
      </c>
      <c r="BO65" s="64">
        <f t="shared" si="14"/>
        <v>0.62830687830687826</v>
      </c>
      <c r="BP65" s="64">
        <f t="shared" si="15"/>
        <v>0.64285714285714279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4301011192</v>
      </c>
      <c r="D66" s="781">
        <v>4607091382952</v>
      </c>
      <c r="E66" s="782"/>
      <c r="F66" s="776">
        <v>0.5</v>
      </c>
      <c r="G66" s="32">
        <v>6</v>
      </c>
      <c r="H66" s="776">
        <v>3</v>
      </c>
      <c r="I66" s="776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2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156</v>
      </c>
      <c r="B67" s="54" t="s">
        <v>157</v>
      </c>
      <c r="C67" s="31">
        <v>4301011589</v>
      </c>
      <c r="D67" s="781">
        <v>4680115885899</v>
      </c>
      <c r="E67" s="782"/>
      <c r="F67" s="776">
        <v>0.35</v>
      </c>
      <c r="G67" s="32">
        <v>6</v>
      </c>
      <c r="H67" s="776">
        <v>2.1</v>
      </c>
      <c r="I67" s="776">
        <v>2.2999999999999998</v>
      </c>
      <c r="J67" s="32">
        <v>156</v>
      </c>
      <c r="K67" s="32" t="s">
        <v>76</v>
      </c>
      <c r="L67" s="32"/>
      <c r="M67" s="33" t="s">
        <v>158</v>
      </c>
      <c r="N67" s="33"/>
      <c r="O67" s="32">
        <v>50</v>
      </c>
      <c r="P67" s="1162" t="s">
        <v>159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158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150</v>
      </c>
      <c r="M71" s="33" t="s">
        <v>68</v>
      </c>
      <c r="N71" s="33"/>
      <c r="O71" s="32">
        <v>50</v>
      </c>
      <c r="P71" s="120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90</v>
      </c>
      <c r="Y71" s="778">
        <f t="shared" si="11"/>
        <v>90</v>
      </c>
      <c r="Z71" s="36">
        <f>IFERROR(IF(Y71=0,"",ROUNDUP(Y71/H71,0)*0.00902),"")</f>
        <v>0.1804</v>
      </c>
      <c r="AA71" s="56"/>
      <c r="AB71" s="57"/>
      <c r="AC71" s="125" t="s">
        <v>151</v>
      </c>
      <c r="AG71" s="64"/>
      <c r="AJ71" s="68" t="s">
        <v>152</v>
      </c>
      <c r="AK71" s="68">
        <v>594</v>
      </c>
      <c r="BB71" s="126" t="s">
        <v>1</v>
      </c>
      <c r="BM71" s="64">
        <f t="shared" si="12"/>
        <v>94.199999999999989</v>
      </c>
      <c r="BN71" s="64">
        <f t="shared" si="13"/>
        <v>94.199999999999989</v>
      </c>
      <c r="BO71" s="64">
        <f t="shared" si="14"/>
        <v>0.15151515151515152</v>
      </c>
      <c r="BP71" s="64">
        <f t="shared" si="15"/>
        <v>0.15151515151515152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55.185185185185183</v>
      </c>
      <c r="Y72" s="779">
        <f>IFERROR(Y63/H63,"0")+IFERROR(Y64/H64,"0")+IFERROR(Y65/H65,"0")+IFERROR(Y66/H66,"0")+IFERROR(Y67/H67,"0")+IFERROR(Y68/H68,"0")+IFERROR(Y69/H69,"0")+IFERROR(Y70/H70,"0")+IFERROR(Y71/H71,"0")</f>
        <v>56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0.96339999999999992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470</v>
      </c>
      <c r="Y73" s="779">
        <f>IFERROR(SUM(Y63:Y71),"0")</f>
        <v>478.8</v>
      </c>
      <c r="Z73" s="37"/>
      <c r="AA73" s="780"/>
      <c r="AB73" s="780"/>
      <c r="AC73" s="780"/>
    </row>
    <row r="74" spans="1:68" ht="14.25" hidden="1" customHeight="1" x14ac:dyDescent="0.25">
      <c r="A74" s="802" t="s">
        <v>172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300</v>
      </c>
      <c r="Y75" s="778">
        <f>IFERROR(IF(X75="",0,CEILING((X75/$H75),1)*$H75),"")</f>
        <v>302.40000000000003</v>
      </c>
      <c r="Z75" s="36">
        <f>IFERROR(IF(Y75=0,"",ROUNDUP(Y75/H75,0)*0.02175),"")</f>
        <v>0.60899999999999999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313.33333333333331</v>
      </c>
      <c r="BN75" s="64">
        <f>IFERROR(Y75*I75/H75,"0")</f>
        <v>315.83999999999997</v>
      </c>
      <c r="BO75" s="64">
        <f>IFERROR(1/J75*(X75/H75),"0")</f>
        <v>0.49603174603174593</v>
      </c>
      <c r="BP75" s="64">
        <f>IFERROR(1/J75*(Y75/H75),"0")</f>
        <v>0.5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1026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150</v>
      </c>
      <c r="M78" s="33" t="s">
        <v>118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72</v>
      </c>
      <c r="Y78" s="778">
        <f>IFERROR(IF(X78="",0,CEILING((X78/$H78),1)*$H78),"")</f>
        <v>72.900000000000006</v>
      </c>
      <c r="Z78" s="36">
        <f>IFERROR(IF(Y78=0,"",ROUNDUP(Y78/H78,0)*0.00753),"")</f>
        <v>0.20331000000000002</v>
      </c>
      <c r="AA78" s="56"/>
      <c r="AB78" s="57"/>
      <c r="AC78" s="133" t="s">
        <v>175</v>
      </c>
      <c r="AG78" s="64"/>
      <c r="AJ78" s="68" t="s">
        <v>152</v>
      </c>
      <c r="AK78" s="68">
        <v>421.2</v>
      </c>
      <c r="BB78" s="134" t="s">
        <v>1</v>
      </c>
      <c r="BM78" s="64">
        <f>IFERROR(X78*I78/H78,"0")</f>
        <v>77.333333333333329</v>
      </c>
      <c r="BN78" s="64">
        <f>IFERROR(Y78*I78/H78,"0")</f>
        <v>78.3</v>
      </c>
      <c r="BO78" s="64">
        <f>IFERROR(1/J78*(X78/H78),"0")</f>
        <v>0.17094017094017092</v>
      </c>
      <c r="BP78" s="64">
        <f>IFERROR(1/J78*(Y78/H78),"0")</f>
        <v>0.17307692307692307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54.444444444444443</v>
      </c>
      <c r="Y79" s="779">
        <f>IFERROR(Y75/H75,"0")+IFERROR(Y76/H76,"0")+IFERROR(Y77/H77,"0")+IFERROR(Y78/H78,"0")</f>
        <v>55</v>
      </c>
      <c r="Z79" s="779">
        <f>IFERROR(IF(Z75="",0,Z75),"0")+IFERROR(IF(Z76="",0,Z76),"0")+IFERROR(IF(Z77="",0,Z77),"0")+IFERROR(IF(Z78="",0,Z78),"0")</f>
        <v>0.81230999999999998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372</v>
      </c>
      <c r="Y80" s="779">
        <f>IFERROR(SUM(Y75:Y78),"0")</f>
        <v>375.30000000000007</v>
      </c>
      <c r="Z80" s="37"/>
      <c r="AA80" s="780"/>
      <c r="AB80" s="780"/>
      <c r="AC80" s="780"/>
    </row>
    <row r="81" spans="1:68" ht="14.25" hidden="1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53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0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1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02" t="s">
        <v>218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5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4" t="s">
        <v>226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hidden="1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158</v>
      </c>
      <c r="N107" s="33"/>
      <c r="O107" s="32">
        <v>50</v>
      </c>
      <c r="P107" s="11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80</v>
      </c>
      <c r="Y107" s="778">
        <f>IFERROR(IF(X107="",0,CEILING((X107/$H107),1)*$H107),"")</f>
        <v>86.4</v>
      </c>
      <c r="Z107" s="36">
        <f>IFERROR(IF(Y107=0,"",ROUNDUP(Y107/H107,0)*0.02175),"")</f>
        <v>0.17399999999999999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83.555555555555543</v>
      </c>
      <c r="BN107" s="64">
        <f>IFERROR(Y107*I107/H107,"0")</f>
        <v>90.24</v>
      </c>
      <c r="BO107" s="64">
        <f>IFERROR(1/J107*(X107/H107),"0")</f>
        <v>0.13227513227513224</v>
      </c>
      <c r="BP107" s="64">
        <f>IFERROR(1/J107*(Y107/H107),"0")</f>
        <v>0.14285714285714285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4301011443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128</v>
      </c>
      <c r="M109" s="33" t="s">
        <v>158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40</v>
      </c>
      <c r="Y109" s="778">
        <f>IFERROR(IF(X109="",0,CEILING((X109/$H109),1)*$H109),"")</f>
        <v>40.5</v>
      </c>
      <c r="Z109" s="36">
        <f>IFERROR(IF(Y109=0,"",ROUNDUP(Y109/H109,0)*0.00902),"")</f>
        <v>8.1180000000000002E-2</v>
      </c>
      <c r="AA109" s="56"/>
      <c r="AB109" s="57"/>
      <c r="AC109" s="169" t="s">
        <v>232</v>
      </c>
      <c r="AG109" s="64"/>
      <c r="AJ109" s="68" t="s">
        <v>129</v>
      </c>
      <c r="AK109" s="68">
        <v>54</v>
      </c>
      <c r="BB109" s="170" t="s">
        <v>1</v>
      </c>
      <c r="BM109" s="64">
        <f>IFERROR(X109*I109/H109,"0")</f>
        <v>41.866666666666667</v>
      </c>
      <c r="BN109" s="64">
        <f>IFERROR(Y109*I109/H109,"0")</f>
        <v>42.39</v>
      </c>
      <c r="BO109" s="64">
        <f>IFERROR(1/J109*(X109/H109),"0")</f>
        <v>6.7340067340067339E-2</v>
      </c>
      <c r="BP109" s="64">
        <f>IFERROR(1/J109*(Y109/H109),"0")</f>
        <v>6.8181818181818177E-2</v>
      </c>
    </row>
    <row r="110" spans="1:68" ht="27" hidden="1" customHeight="1" x14ac:dyDescent="0.25">
      <c r="A110" s="54" t="s">
        <v>235</v>
      </c>
      <c r="B110" s="54" t="s">
        <v>236</v>
      </c>
      <c r="C110" s="31">
        <v>4301012007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158</v>
      </c>
      <c r="N110" s="33"/>
      <c r="O110" s="32">
        <v>50</v>
      </c>
      <c r="P110" s="11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237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16.296296296296298</v>
      </c>
      <c r="Y111" s="779">
        <f>IFERROR(Y107/H107,"0")+IFERROR(Y108/H108,"0")+IFERROR(Y109/H109,"0")+IFERROR(Y110/H110,"0")</f>
        <v>17</v>
      </c>
      <c r="Z111" s="779">
        <f>IFERROR(IF(Z107="",0,Z107),"0")+IFERROR(IF(Z108="",0,Z108),"0")+IFERROR(IF(Z109="",0,Z109),"0")+IFERROR(IF(Z110="",0,Z110),"0")</f>
        <v>0.25517999999999996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120</v>
      </c>
      <c r="Y112" s="779">
        <f>IFERROR(SUM(Y107:Y110),"0")</f>
        <v>126.9</v>
      </c>
      <c r="Z112" s="37"/>
      <c r="AA112" s="780"/>
      <c r="AB112" s="780"/>
      <c r="AC112" s="780"/>
    </row>
    <row r="113" spans="1:68" ht="14.25" hidden="1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hidden="1" customHeight="1" x14ac:dyDescent="0.25">
      <c r="A114" s="54" t="s">
        <v>238</v>
      </c>
      <c r="B114" s="54" t="s">
        <v>239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1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102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200</v>
      </c>
      <c r="Y115" s="778">
        <f t="shared" si="26"/>
        <v>201.60000000000002</v>
      </c>
      <c r="Z115" s="36">
        <f>IFERROR(IF(Y115=0,"",ROUNDUP(Y115/H115,0)*0.02175),"")</f>
        <v>0.52200000000000002</v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213.42857142857144</v>
      </c>
      <c r="BN115" s="64">
        <f t="shared" si="28"/>
        <v>215.13600000000002</v>
      </c>
      <c r="BO115" s="64">
        <f t="shared" si="29"/>
        <v>0.42517006802721086</v>
      </c>
      <c r="BP115" s="64">
        <f t="shared" si="30"/>
        <v>0.42857142857142855</v>
      </c>
    </row>
    <row r="116" spans="1:68" ht="27" hidden="1" customHeight="1" x14ac:dyDescent="0.25">
      <c r="A116" s="54" t="s">
        <v>242</v>
      </c>
      <c r="B116" s="54" t="s">
        <v>243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121</v>
      </c>
      <c r="N116" s="33"/>
      <c r="O116" s="32">
        <v>45</v>
      </c>
      <c r="P116" s="818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4301051439</v>
      </c>
      <c r="D118" s="781">
        <v>4680115880214</v>
      </c>
      <c r="E118" s="782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251</v>
      </c>
      <c r="C119" s="31">
        <v>4301051687</v>
      </c>
      <c r="D119" s="781">
        <v>4680115880214</v>
      </c>
      <c r="E119" s="782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121</v>
      </c>
      <c r="N119" s="33"/>
      <c r="O119" s="32">
        <v>45</v>
      </c>
      <c r="P119" s="943" t="s">
        <v>252</v>
      </c>
      <c r="Q119" s="787"/>
      <c r="R119" s="787"/>
      <c r="S119" s="787"/>
      <c r="T119" s="788"/>
      <c r="U119" s="34" t="s">
        <v>253</v>
      </c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23.80952380952381</v>
      </c>
      <c r="Y120" s="779">
        <f>IFERROR(Y114/H114,"0")+IFERROR(Y115/H115,"0")+IFERROR(Y116/H116,"0")+IFERROR(Y117/H117,"0")+IFERROR(Y118/H118,"0")+IFERROR(Y119/H119,"0")</f>
        <v>24</v>
      </c>
      <c r="Z120" s="779">
        <f>IFERROR(IF(Z114="",0,Z114),"0")+IFERROR(IF(Z115="",0,Z115),"0")+IFERROR(IF(Z116="",0,Z116),"0")+IFERROR(IF(Z117="",0,Z117),"0")+IFERROR(IF(Z118="",0,Z118),"0")+IFERROR(IF(Z119="",0,Z119),"0")</f>
        <v>0.52200000000000002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200</v>
      </c>
      <c r="Y121" s="779">
        <f>IFERROR(SUM(Y114:Y119),"0")</f>
        <v>201.60000000000002</v>
      </c>
      <c r="Z121" s="37"/>
      <c r="AA121" s="780"/>
      <c r="AB121" s="780"/>
      <c r="AC121" s="780"/>
    </row>
    <row r="122" spans="1:68" ht="16.5" hidden="1" customHeight="1" x14ac:dyDescent="0.25">
      <c r="A122" s="794" t="s">
        <v>255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hidden="1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27" hidden="1" customHeight="1" x14ac:dyDescent="0.25">
      <c r="A124" s="54" t="s">
        <v>256</v>
      </c>
      <c r="B124" s="54" t="s">
        <v>257</v>
      </c>
      <c r="C124" s="31">
        <v>4301011514</v>
      </c>
      <c r="D124" s="781">
        <v>4680115882133</v>
      </c>
      <c r="E124" s="782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2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256</v>
      </c>
      <c r="B125" s="54" t="s">
        <v>259</v>
      </c>
      <c r="C125" s="31">
        <v>4301011703</v>
      </c>
      <c r="D125" s="781">
        <v>4680115882133</v>
      </c>
      <c r="E125" s="782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118</v>
      </c>
      <c r="N125" s="33"/>
      <c r="O125" s="32">
        <v>50</v>
      </c>
      <c r="P125" s="105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10</v>
      </c>
      <c r="Y125" s="778">
        <f>IFERROR(IF(X125="",0,CEILING((X125/$H125),1)*$H125),"")</f>
        <v>11.2</v>
      </c>
      <c r="Z125" s="36">
        <f>IFERROR(IF(Y125=0,"",ROUNDUP(Y125/H125,0)*0.02175),"")</f>
        <v>2.1749999999999999E-2</v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10.428571428571429</v>
      </c>
      <c r="BN125" s="64">
        <f>IFERROR(Y125*I125/H125,"0")</f>
        <v>11.680000000000001</v>
      </c>
      <c r="BO125" s="64">
        <f>IFERROR(1/J125*(X125/H125),"0")</f>
        <v>1.5943877551020409E-2</v>
      </c>
      <c r="BP125" s="64">
        <f>IFERROR(1/J125*(Y125/H125),"0")</f>
        <v>1.7857142857142856E-2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121</v>
      </c>
      <c r="N126" s="33"/>
      <c r="O126" s="32">
        <v>50</v>
      </c>
      <c r="P126" s="12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121</v>
      </c>
      <c r="N128" s="33"/>
      <c r="O128" s="32">
        <v>50</v>
      </c>
      <c r="P128" s="11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0.8928571428571429</v>
      </c>
      <c r="Y129" s="779">
        <f>IFERROR(Y124/H124,"0")+IFERROR(Y125/H125,"0")+IFERROR(Y126/H126,"0")+IFERROR(Y127/H127,"0")+IFERROR(Y128/H128,"0")</f>
        <v>1</v>
      </c>
      <c r="Z129" s="779">
        <f>IFERROR(IF(Z124="",0,Z124),"0")+IFERROR(IF(Z125="",0,Z125),"0")+IFERROR(IF(Z126="",0,Z126),"0")+IFERROR(IF(Z127="",0,Z127),"0")+IFERROR(IF(Z128="",0,Z128),"0")</f>
        <v>2.1749999999999999E-2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10</v>
      </c>
      <c r="Y130" s="779">
        <f>IFERROR(SUM(Y124:Y128),"0")</f>
        <v>11.2</v>
      </c>
      <c r="Z130" s="37"/>
      <c r="AA130" s="780"/>
      <c r="AB130" s="780"/>
      <c r="AC130" s="780"/>
    </row>
    <row r="131" spans="1:68" ht="14.25" hidden="1" customHeight="1" x14ac:dyDescent="0.25">
      <c r="A131" s="802" t="s">
        <v>172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hidden="1" customHeight="1" x14ac:dyDescent="0.25">
      <c r="A132" s="54" t="s">
        <v>267</v>
      </c>
      <c r="B132" s="54" t="s">
        <v>268</v>
      </c>
      <c r="C132" s="31">
        <v>4301020235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50</v>
      </c>
      <c r="P132" s="96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270</v>
      </c>
      <c r="C133" s="31">
        <v>4301020345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118</v>
      </c>
      <c r="N133" s="33"/>
      <c r="O133" s="32">
        <v>55</v>
      </c>
      <c r="P133" s="1139" t="s">
        <v>271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55</v>
      </c>
      <c r="P134" s="1179" t="s">
        <v>275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276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50</v>
      </c>
      <c r="P135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118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hidden="1" customHeight="1" x14ac:dyDescent="0.25">
      <c r="A140" s="54" t="s">
        <v>280</v>
      </c>
      <c r="B140" s="54" t="s">
        <v>281</v>
      </c>
      <c r="C140" s="31">
        <v>4301051360</v>
      </c>
      <c r="D140" s="781">
        <v>4607091385168</v>
      </c>
      <c r="E140" s="782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121</v>
      </c>
      <c r="N140" s="33"/>
      <c r="O140" s="32">
        <v>45</v>
      </c>
      <c r="P140" s="9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4301051612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250</v>
      </c>
      <c r="Y141" s="778">
        <f t="shared" si="31"/>
        <v>252</v>
      </c>
      <c r="Z141" s="36">
        <f>IFERROR(IF(Y141=0,"",ROUNDUP(Y141/H141,0)*0.02175),"")</f>
        <v>0.65249999999999997</v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266.60714285714283</v>
      </c>
      <c r="BN141" s="64">
        <f t="shared" si="33"/>
        <v>268.74</v>
      </c>
      <c r="BO141" s="64">
        <f t="shared" si="34"/>
        <v>0.53146258503401356</v>
      </c>
      <c r="BP141" s="64">
        <f t="shared" si="35"/>
        <v>0.5357142857142857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121</v>
      </c>
      <c r="N142" s="33"/>
      <c r="O142" s="32">
        <v>45</v>
      </c>
      <c r="P142" s="93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20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292</v>
      </c>
      <c r="B144" s="54" t="s">
        <v>293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121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121</v>
      </c>
      <c r="N145" s="33"/>
      <c r="O145" s="32">
        <v>45</v>
      </c>
      <c r="P145" s="8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29.761904761904759</v>
      </c>
      <c r="Y147" s="779">
        <f>IFERROR(Y140/H140,"0")+IFERROR(Y141/H141,"0")+IFERROR(Y142/H142,"0")+IFERROR(Y143/H143,"0")+IFERROR(Y144/H144,"0")+IFERROR(Y145/H145,"0")+IFERROR(Y146/H146,"0")</f>
        <v>30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0.65249999999999997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250</v>
      </c>
      <c r="Y148" s="779">
        <f>IFERROR(SUM(Y140:Y146),"0")</f>
        <v>252</v>
      </c>
      <c r="Z148" s="37"/>
      <c r="AA148" s="780"/>
      <c r="AB148" s="780"/>
      <c r="AC148" s="780"/>
    </row>
    <row r="149" spans="1:68" ht="14.25" hidden="1" customHeight="1" x14ac:dyDescent="0.25">
      <c r="A149" s="802" t="s">
        <v>218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8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4" t="s">
        <v>306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hidden="1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hidden="1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118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118</v>
      </c>
      <c r="N176" s="33"/>
      <c r="O176" s="32">
        <v>40</v>
      </c>
      <c r="P176" s="11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20</v>
      </c>
      <c r="Y177" s="778">
        <f>IFERROR(IF(X177="",0,CEILING((X177/$H177),1)*$H177),"")</f>
        <v>21</v>
      </c>
      <c r="Z177" s="36">
        <f>IFERROR(IF(Y177=0,"",ROUNDUP(Y177/H177,0)*0.00902),"")</f>
        <v>4.5100000000000001E-2</v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21.428571428571427</v>
      </c>
      <c r="BN177" s="64">
        <f>IFERROR(Y177*I177/H177,"0")</f>
        <v>22.5</v>
      </c>
      <c r="BO177" s="64">
        <f>IFERROR(1/J177*(X177/H177),"0")</f>
        <v>3.6075036075036072E-2</v>
      </c>
      <c r="BP177" s="64">
        <f>IFERROR(1/J177*(Y177/H177),"0")</f>
        <v>3.787878787878788E-2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20</v>
      </c>
      <c r="Y178" s="778">
        <f>IFERROR(IF(X178="",0,CEILING((X178/$H178),1)*$H178),"")</f>
        <v>27</v>
      </c>
      <c r="Z178" s="36">
        <f>IFERROR(IF(Y178=0,"",ROUNDUP(Y178/H178,0)*0.02175),"")</f>
        <v>6.5250000000000002E-2</v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21.400000000000002</v>
      </c>
      <c r="BN178" s="64">
        <f>IFERROR(Y178*I178/H178,"0")</f>
        <v>28.890000000000004</v>
      </c>
      <c r="BO178" s="64">
        <f>IFERROR(1/J178*(X178/H178),"0")</f>
        <v>3.968253968253968E-2</v>
      </c>
      <c r="BP178" s="64">
        <f>IFERROR(1/J178*(Y178/H178),"0")</f>
        <v>5.3571428571428568E-2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6.9841269841269842</v>
      </c>
      <c r="Y181" s="779">
        <f>IFERROR(Y176/H176,"0")+IFERROR(Y177/H177,"0")+IFERROR(Y178/H178,"0")+IFERROR(Y179/H179,"0")+IFERROR(Y180/H180,"0")</f>
        <v>8</v>
      </c>
      <c r="Z181" s="779">
        <f>IFERROR(IF(Z176="",0,Z176),"0")+IFERROR(IF(Z177="",0,Z177),"0")+IFERROR(IF(Z178="",0,Z178),"0")+IFERROR(IF(Z179="",0,Z179),"0")+IFERROR(IF(Z180="",0,Z180),"0")</f>
        <v>0.11035</v>
      </c>
      <c r="AA181" s="780"/>
      <c r="AB181" s="780"/>
      <c r="AC181" s="780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40</v>
      </c>
      <c r="Y182" s="779">
        <f>IFERROR(SUM(Y176:Y180),"0")</f>
        <v>48</v>
      </c>
      <c r="Z182" s="37"/>
      <c r="AA182" s="780"/>
      <c r="AB182" s="780"/>
      <c r="AC182" s="780"/>
    </row>
    <row r="183" spans="1:68" ht="14.25" hidden="1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hidden="1" customHeight="1" x14ac:dyDescent="0.25">
      <c r="A184" s="54" t="s">
        <v>334</v>
      </c>
      <c r="B184" s="54" t="s">
        <v>335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121</v>
      </c>
      <c r="N185" s="33"/>
      <c r="O185" s="32">
        <v>31</v>
      </c>
      <c r="P185" s="9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7" t="s">
        <v>342</v>
      </c>
      <c r="B189" s="828"/>
      <c r="C189" s="828"/>
      <c r="D189" s="828"/>
      <c r="E189" s="828"/>
      <c r="F189" s="828"/>
      <c r="G189" s="828"/>
      <c r="H189" s="828"/>
      <c r="I189" s="828"/>
      <c r="J189" s="828"/>
      <c r="K189" s="828"/>
      <c r="L189" s="828"/>
      <c r="M189" s="828"/>
      <c r="N189" s="828"/>
      <c r="O189" s="828"/>
      <c r="P189" s="828"/>
      <c r="Q189" s="828"/>
      <c r="R189" s="828"/>
      <c r="S189" s="828"/>
      <c r="T189" s="828"/>
      <c r="U189" s="828"/>
      <c r="V189" s="828"/>
      <c r="W189" s="828"/>
      <c r="X189" s="828"/>
      <c r="Y189" s="828"/>
      <c r="Z189" s="828"/>
      <c r="AA189" s="48"/>
      <c r="AB189" s="48"/>
      <c r="AC189" s="48"/>
    </row>
    <row r="190" spans="1:68" ht="16.5" hidden="1" customHeight="1" x14ac:dyDescent="0.25">
      <c r="A190" s="794" t="s">
        <v>343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hidden="1" customHeight="1" x14ac:dyDescent="0.25">
      <c r="A191" s="802" t="s">
        <v>172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hidden="1" customHeight="1" x14ac:dyDescent="0.25">
      <c r="A192" s="54" t="s">
        <v>344</v>
      </c>
      <c r="B192" s="54" t="s">
        <v>345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0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354</v>
      </c>
      <c r="B198" s="54" t="s">
        <v>355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21</v>
      </c>
      <c r="Y199" s="778">
        <f t="shared" si="36"/>
        <v>21</v>
      </c>
      <c r="Z199" s="36">
        <f>IFERROR(IF(Y199=0,"",ROUNDUP(Y199/H199,0)*0.00502),"")</f>
        <v>5.0200000000000002E-2</v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22.299999999999997</v>
      </c>
      <c r="BN199" s="64">
        <f t="shared" si="38"/>
        <v>22.299999999999997</v>
      </c>
      <c r="BO199" s="64">
        <f t="shared" si="39"/>
        <v>4.2735042735042736E-2</v>
      </c>
      <c r="BP199" s="64">
        <f t="shared" si="40"/>
        <v>4.2735042735042736E-2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361</v>
      </c>
      <c r="B201" s="54" t="s">
        <v>362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10</v>
      </c>
      <c r="Y204" s="779">
        <f>IFERROR(Y196/H196,"0")+IFERROR(Y197/H197,"0")+IFERROR(Y198/H198,"0")+IFERROR(Y199/H199,"0")+IFERROR(Y200/H200,"0")+IFERROR(Y201/H201,"0")+IFERROR(Y202/H202,"0")+IFERROR(Y203/H203,"0")</f>
        <v>10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5.0200000000000002E-2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21</v>
      </c>
      <c r="Y205" s="779">
        <f>IFERROR(SUM(Y196:Y203),"0")</f>
        <v>21</v>
      </c>
      <c r="Z205" s="37"/>
      <c r="AA205" s="780"/>
      <c r="AB205" s="780"/>
      <c r="AC205" s="780"/>
    </row>
    <row r="206" spans="1:68" ht="16.5" hidden="1" customHeight="1" x14ac:dyDescent="0.25">
      <c r="A206" s="794" t="s">
        <v>368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hidden="1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118</v>
      </c>
      <c r="N208" s="33"/>
      <c r="O208" s="32">
        <v>55</v>
      </c>
      <c r="P20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02" t="s">
        <v>172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121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118</v>
      </c>
      <c r="N214" s="33"/>
      <c r="O214" s="32">
        <v>50</v>
      </c>
      <c r="P214" s="11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15</v>
      </c>
      <c r="Y218" s="778">
        <f t="shared" ref="Y218:Y225" si="41">IFERROR(IF(X218="",0,CEILING((X218/$H218),1)*$H218),"")</f>
        <v>16.200000000000003</v>
      </c>
      <c r="Z218" s="36">
        <f>IFERROR(IF(Y218=0,"",ROUNDUP(Y218/H218,0)*0.00902),"")</f>
        <v>2.7060000000000001E-2</v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15.583333333333334</v>
      </c>
      <c r="BN218" s="64">
        <f t="shared" ref="BN218:BN225" si="43">IFERROR(Y218*I218/H218,"0")</f>
        <v>16.830000000000002</v>
      </c>
      <c r="BO218" s="64">
        <f t="shared" ref="BO218:BO225" si="44">IFERROR(1/J218*(X218/H218),"0")</f>
        <v>2.1043771043771045E-2</v>
      </c>
      <c r="BP218" s="64">
        <f t="shared" ref="BP218:BP225" si="45">IFERROR(1/J218*(Y218/H218),"0")</f>
        <v>2.2727272727272731E-2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12</v>
      </c>
      <c r="Y219" s="778">
        <f t="shared" si="41"/>
        <v>16.200000000000003</v>
      </c>
      <c r="Z219" s="36">
        <f>IFERROR(IF(Y219=0,"",ROUNDUP(Y219/H219,0)*0.00902),"")</f>
        <v>2.7060000000000001E-2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12.466666666666667</v>
      </c>
      <c r="BN219" s="64">
        <f t="shared" si="43"/>
        <v>16.830000000000002</v>
      </c>
      <c r="BO219" s="64">
        <f t="shared" si="44"/>
        <v>1.6835016835016831E-2</v>
      </c>
      <c r="BP219" s="64">
        <f t="shared" si="45"/>
        <v>2.2727272727272731E-2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6.75</v>
      </c>
      <c r="Y220" s="778">
        <f t="shared" si="41"/>
        <v>10.8</v>
      </c>
      <c r="Z220" s="36">
        <f>IFERROR(IF(Y220=0,"",ROUNDUP(Y220/H220,0)*0.00902),"")</f>
        <v>1.804E-2</v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7.0124999999999993</v>
      </c>
      <c r="BN220" s="64">
        <f t="shared" si="43"/>
        <v>11.22</v>
      </c>
      <c r="BO220" s="64">
        <f t="shared" si="44"/>
        <v>9.46969696969697E-3</v>
      </c>
      <c r="BP220" s="64">
        <f t="shared" si="45"/>
        <v>1.5151515151515152E-2</v>
      </c>
    </row>
    <row r="221" spans="1:68" ht="27" hidden="1" customHeight="1" x14ac:dyDescent="0.25">
      <c r="A221" s="54" t="s">
        <v>388</v>
      </c>
      <c r="B221" s="54" t="s">
        <v>389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6.25</v>
      </c>
      <c r="Y226" s="779">
        <f>IFERROR(Y218/H218,"0")+IFERROR(Y219/H219,"0")+IFERROR(Y220/H220,"0")+IFERROR(Y221/H221,"0")+IFERROR(Y222/H222,"0")+IFERROR(Y223/H223,"0")+IFERROR(Y224/H224,"0")+IFERROR(Y225/H225,"0")</f>
        <v>8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7.2160000000000002E-2</v>
      </c>
      <c r="AA226" s="780"/>
      <c r="AB226" s="780"/>
      <c r="AC226" s="780"/>
    </row>
    <row r="227" spans="1:68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33.75</v>
      </c>
      <c r="Y227" s="779">
        <f>IFERROR(SUM(Y218:Y225),"0")</f>
        <v>43.2</v>
      </c>
      <c r="Z227" s="37"/>
      <c r="AA227" s="780"/>
      <c r="AB227" s="780"/>
      <c r="AC227" s="780"/>
    </row>
    <row r="228" spans="1:68" ht="14.25" hidden="1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10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402</v>
      </c>
      <c r="B230" s="54" t="s">
        <v>403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121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408</v>
      </c>
      <c r="B232" s="54" t="s">
        <v>409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411</v>
      </c>
      <c r="B233" s="54" t="s">
        <v>412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121</v>
      </c>
      <c r="N233" s="33"/>
      <c r="O233" s="32">
        <v>40</v>
      </c>
      <c r="P233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158</v>
      </c>
      <c r="N234" s="33"/>
      <c r="O234" s="32">
        <v>45</v>
      </c>
      <c r="P234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416</v>
      </c>
      <c r="B235" s="54" t="s">
        <v>417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419</v>
      </c>
      <c r="B236" s="54" t="s">
        <v>420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423</v>
      </c>
      <c r="B238" s="54" t="s">
        <v>424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425</v>
      </c>
      <c r="B239" s="54" t="s">
        <v>426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121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idden="1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780"/>
      <c r="AB240" s="780"/>
      <c r="AC240" s="780"/>
    </row>
    <row r="241" spans="1:68" hidden="1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0</v>
      </c>
      <c r="Y241" s="779">
        <f>IFERROR(SUM(Y229:Y239),"0")</f>
        <v>0</v>
      </c>
      <c r="Z241" s="37"/>
      <c r="AA241" s="780"/>
      <c r="AB241" s="780"/>
      <c r="AC241" s="780"/>
    </row>
    <row r="242" spans="1:68" ht="14.25" hidden="1" customHeight="1" x14ac:dyDescent="0.25">
      <c r="A242" s="802" t="s">
        <v>218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121</v>
      </c>
      <c r="N247" s="33"/>
      <c r="O247" s="32">
        <v>40</v>
      </c>
      <c r="P247" s="111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hidden="1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hidden="1" customHeight="1" x14ac:dyDescent="0.25">
      <c r="A250" s="794" t="s">
        <v>442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hidden="1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118</v>
      </c>
      <c r="N252" s="33"/>
      <c r="O252" s="32">
        <v>55</v>
      </c>
      <c r="P252" s="8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121</v>
      </c>
      <c r="N255" s="33"/>
      <c r="O255" s="32">
        <v>55</v>
      </c>
      <c r="P255" s="8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8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118</v>
      </c>
      <c r="N259" s="33"/>
      <c r="O259" s="32">
        <v>55</v>
      </c>
      <c r="P259" s="8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4" t="s">
        <v>462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hidden="1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118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118</v>
      </c>
      <c r="N272" s="33"/>
      <c r="O272" s="32">
        <v>55</v>
      </c>
      <c r="P272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02" t="s">
        <v>172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121</v>
      </c>
      <c r="N276" s="33"/>
      <c r="O276" s="32">
        <v>50</v>
      </c>
      <c r="P276" s="1119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4" t="s">
        <v>488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hidden="1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1">
        <v>4607091387452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8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9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1">
        <v>4607091385984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6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118</v>
      </c>
      <c r="N286" s="33"/>
      <c r="O286" s="32">
        <v>55</v>
      </c>
      <c r="P286" s="8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1">
        <v>4607091387469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1">
        <v>4607091387438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118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4" t="s">
        <v>517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hidden="1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118</v>
      </c>
      <c r="N295" s="33"/>
      <c r="O295" s="32">
        <v>31</v>
      </c>
      <c r="P295" s="11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4" t="s">
        <v>520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hidden="1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121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119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4" t="s">
        <v>529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hidden="1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121</v>
      </c>
      <c r="N307" s="33"/>
      <c r="O307" s="32">
        <v>45</v>
      </c>
      <c r="P307" s="120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121</v>
      </c>
      <c r="N309" s="33"/>
      <c r="O309" s="32">
        <v>45</v>
      </c>
      <c r="P309" s="1007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540</v>
      </c>
      <c r="B310" s="54" t="s">
        <v>541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hidden="1" customHeight="1" x14ac:dyDescent="0.25">
      <c r="A311" s="54" t="s">
        <v>542</v>
      </c>
      <c r="B311" s="54" t="s">
        <v>543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128</v>
      </c>
      <c r="M311" s="33" t="s">
        <v>68</v>
      </c>
      <c r="N311" s="33"/>
      <c r="O311" s="32">
        <v>45</v>
      </c>
      <c r="P311" s="9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129</v>
      </c>
      <c r="AK311" s="68">
        <v>28.8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idden="1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hidden="1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hidden="1" customHeight="1" x14ac:dyDescent="0.25">
      <c r="A315" s="794" t="s">
        <v>547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hidden="1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121</v>
      </c>
      <c r="N317" s="33"/>
      <c r="O317" s="32">
        <v>45</v>
      </c>
      <c r="P317" s="11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5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4" t="s">
        <v>557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hidden="1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45</v>
      </c>
      <c r="P338" s="121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121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4" t="s">
        <v>570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hidden="1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118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17.5</v>
      </c>
      <c r="Y348" s="778">
        <f>IFERROR(IF(X348="",0,CEILING((X348/$H348),1)*$H348),"")</f>
        <v>18.900000000000002</v>
      </c>
      <c r="Z348" s="36">
        <f>IFERROR(IF(Y348=0,"",ROUNDUP(Y348/H348,0)*0.00502),"")</f>
        <v>4.5179999999999998E-2</v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18.333333333333332</v>
      </c>
      <c r="BN348" s="64">
        <f>IFERROR(Y348*I348/H348,"0")</f>
        <v>19.8</v>
      </c>
      <c r="BO348" s="64">
        <f>IFERROR(1/J348*(X348/H348),"0")</f>
        <v>3.5612535612535613E-2</v>
      </c>
      <c r="BP348" s="64">
        <f>IFERROR(1/J348*(Y348/H348),"0")</f>
        <v>3.8461538461538464E-2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8.3333333333333321</v>
      </c>
      <c r="Y350" s="779">
        <f>IFERROR(Y348/H348,"0")+IFERROR(Y349/H349,"0")</f>
        <v>9</v>
      </c>
      <c r="Z350" s="779">
        <f>IFERROR(IF(Z348="",0,Z348),"0")+IFERROR(IF(Z349="",0,Z349),"0")</f>
        <v>4.5179999999999998E-2</v>
      </c>
      <c r="AA350" s="780"/>
      <c r="AB350" s="780"/>
      <c r="AC350" s="780"/>
    </row>
    <row r="351" spans="1:68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17.5</v>
      </c>
      <c r="Y351" s="779">
        <f>IFERROR(SUM(Y348:Y349),"0")</f>
        <v>18.900000000000002</v>
      </c>
      <c r="Z351" s="37"/>
      <c r="AA351" s="780"/>
      <c r="AB351" s="780"/>
      <c r="AC351" s="780"/>
    </row>
    <row r="352" spans="1:68" ht="16.5" hidden="1" customHeight="1" x14ac:dyDescent="0.25">
      <c r="A352" s="794" t="s">
        <v>578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hidden="1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121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3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150</v>
      </c>
      <c r="M356" s="33" t="s">
        <v>121</v>
      </c>
      <c r="N356" s="33"/>
      <c r="O356" s="32">
        <v>55</v>
      </c>
      <c r="P356" s="10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 t="s">
        <v>152</v>
      </c>
      <c r="AK356" s="68">
        <v>604.79999999999995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118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55</v>
      </c>
      <c r="P358" s="9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90</v>
      </c>
      <c r="P359" s="11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118</v>
      </c>
      <c r="N360" s="33"/>
      <c r="O360" s="32">
        <v>55</v>
      </c>
      <c r="P360" s="12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1">
        <v>4607091386011</v>
      </c>
      <c r="E361" s="782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1">
        <v>4680115885608</v>
      </c>
      <c r="E362" s="782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118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10</v>
      </c>
      <c r="Y367" s="778">
        <f>IFERROR(IF(X367="",0,CEILING((X367/$H367),1)*$H367),"")</f>
        <v>12.600000000000001</v>
      </c>
      <c r="Z367" s="36">
        <f>IFERROR(IF(Y367=0,"",ROUNDUP(Y367/H367,0)*0.00753),"")</f>
        <v>2.2589999999999999E-2</v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10.619047619047619</v>
      </c>
      <c r="BN367" s="64">
        <f>IFERROR(Y367*I367/H367,"0")</f>
        <v>13.38</v>
      </c>
      <c r="BO367" s="64">
        <f>IFERROR(1/J367*(X367/H367),"0")</f>
        <v>1.5262515262515262E-2</v>
      </c>
      <c r="BP367" s="64">
        <f>IFERROR(1/J367*(Y367/H367),"0")</f>
        <v>1.9230769230769232E-2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10.5</v>
      </c>
      <c r="Y369" s="778">
        <f>IFERROR(IF(X369="",0,CEILING((X369/$H369),1)*$H369),"")</f>
        <v>10.5</v>
      </c>
      <c r="Z369" s="36">
        <f>IFERROR(IF(Y369=0,"",ROUNDUP(Y369/H369,0)*0.00502),"")</f>
        <v>2.5100000000000001E-2</v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11.149999999999999</v>
      </c>
      <c r="BN369" s="64">
        <f>IFERROR(Y369*I369/H369,"0")</f>
        <v>11.149999999999999</v>
      </c>
      <c r="BO369" s="64">
        <f>IFERROR(1/J369*(X369/H369),"0")</f>
        <v>2.1367521367521368E-2</v>
      </c>
      <c r="BP369" s="64">
        <f>IFERROR(1/J369*(Y369/H369),"0")</f>
        <v>2.1367521367521368E-2</v>
      </c>
    </row>
    <row r="370" spans="1:68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7.3809523809523814</v>
      </c>
      <c r="Y370" s="779">
        <f>IFERROR(Y366/H366,"0")+IFERROR(Y367/H367,"0")+IFERROR(Y368/H368,"0")+IFERROR(Y369/H369,"0")</f>
        <v>8</v>
      </c>
      <c r="Z370" s="779">
        <f>IFERROR(IF(Z366="",0,Z366),"0")+IFERROR(IF(Z367="",0,Z367),"0")+IFERROR(IF(Z368="",0,Z368),"0")+IFERROR(IF(Z369="",0,Z369),"0")</f>
        <v>4.7689999999999996E-2</v>
      </c>
      <c r="AA370" s="780"/>
      <c r="AB370" s="780"/>
      <c r="AC370" s="780"/>
    </row>
    <row r="371" spans="1:68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20.5</v>
      </c>
      <c r="Y371" s="779">
        <f>IFERROR(SUM(Y366:Y369),"0")</f>
        <v>23.1</v>
      </c>
      <c r="Z371" s="37"/>
      <c r="AA371" s="780"/>
      <c r="AB371" s="780"/>
      <c r="AC371" s="780"/>
    </row>
    <row r="372" spans="1:68" ht="14.25" hidden="1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121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300</v>
      </c>
      <c r="Y373" s="778">
        <f t="shared" ref="Y373:Y378" si="77">IFERROR(IF(X373="",0,CEILING((X373/$H373),1)*$H373),"")</f>
        <v>304.2</v>
      </c>
      <c r="Z373" s="36">
        <f>IFERROR(IF(Y373=0,"",ROUNDUP(Y373/H373,0)*0.02175),"")</f>
        <v>0.84824999999999995</v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321.46153846153845</v>
      </c>
      <c r="BN373" s="64">
        <f t="shared" ref="BN373:BN378" si="79">IFERROR(Y373*I373/H373,"0")</f>
        <v>325.96199999999999</v>
      </c>
      <c r="BO373" s="64">
        <f t="shared" ref="BO373:BO378" si="80">IFERROR(1/J373*(X373/H373),"0")</f>
        <v>0.6868131868131867</v>
      </c>
      <c r="BP373" s="64">
        <f t="shared" ref="BP373:BP378" si="81">IFERROR(1/J373*(Y373/H373),"0")</f>
        <v>0.6964285714285714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38.46153846153846</v>
      </c>
      <c r="Y379" s="779">
        <f>IFERROR(Y373/H373,"0")+IFERROR(Y374/H374,"0")+IFERROR(Y375/H375,"0")+IFERROR(Y376/H376,"0")+IFERROR(Y377/H377,"0")+IFERROR(Y378/H378,"0")</f>
        <v>39</v>
      </c>
      <c r="Z379" s="779">
        <f>IFERROR(IF(Z373="",0,Z373),"0")+IFERROR(IF(Z374="",0,Z374),"0")+IFERROR(IF(Z375="",0,Z375),"0")+IFERROR(IF(Z376="",0,Z376),"0")+IFERROR(IF(Z377="",0,Z377),"0")+IFERROR(IF(Z378="",0,Z378),"0")</f>
        <v>0.84824999999999995</v>
      </c>
      <c r="AA379" s="780"/>
      <c r="AB379" s="780"/>
      <c r="AC379" s="780"/>
    </row>
    <row r="380" spans="1:68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300</v>
      </c>
      <c r="Y380" s="779">
        <f>IFERROR(SUM(Y373:Y378),"0")</f>
        <v>304.2</v>
      </c>
      <c r="Z380" s="37"/>
      <c r="AA380" s="780"/>
      <c r="AB380" s="780"/>
      <c r="AC380" s="780"/>
    </row>
    <row r="381" spans="1:68" ht="14.25" hidden="1" customHeight="1" x14ac:dyDescent="0.25">
      <c r="A381" s="802" t="s">
        <v>218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hidden="1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hidden="1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hidden="1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hidden="1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hidden="1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121</v>
      </c>
      <c r="N407" s="33"/>
      <c r="O407" s="32">
        <v>45</v>
      </c>
      <c r="P40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21</v>
      </c>
      <c r="Y408" s="778">
        <f>IFERROR(IF(X408="",0,CEILING((X408/$H408),1)*$H408),"")</f>
        <v>21</v>
      </c>
      <c r="Z408" s="36">
        <f>IFERROR(IF(Y408=0,"",ROUNDUP(Y408/H408,0)*0.00753),"")</f>
        <v>7.5300000000000006E-2</v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23.599999999999998</v>
      </c>
      <c r="BN408" s="64">
        <f>IFERROR(Y408*I408/H408,"0")</f>
        <v>23.599999999999998</v>
      </c>
      <c r="BO408" s="64">
        <f>IFERROR(1/J408*(X408/H408),"0")</f>
        <v>6.4102564102564097E-2</v>
      </c>
      <c r="BP408" s="64">
        <f>IFERROR(1/J408*(Y408/H408),"0")</f>
        <v>6.4102564102564097E-2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10</v>
      </c>
      <c r="Y409" s="779">
        <f>IFERROR(Y406/H406,"0")+IFERROR(Y407/H407,"0")+IFERROR(Y408/H408,"0")</f>
        <v>10</v>
      </c>
      <c r="Z409" s="779">
        <f>IFERROR(IF(Z406="",0,Z406),"0")+IFERROR(IF(Z407="",0,Z407),"0")+IFERROR(IF(Z408="",0,Z408),"0")</f>
        <v>7.5300000000000006E-2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21</v>
      </c>
      <c r="Y410" s="779">
        <f>IFERROR(SUM(Y406:Y408),"0")</f>
        <v>21</v>
      </c>
      <c r="Z410" s="37"/>
      <c r="AA410" s="780"/>
      <c r="AB410" s="780"/>
      <c r="AC410" s="780"/>
    </row>
    <row r="411" spans="1:68" ht="27.75" hidden="1" customHeight="1" x14ac:dyDescent="0.2">
      <c r="A411" s="827" t="s">
        <v>677</v>
      </c>
      <c r="B411" s="828"/>
      <c r="C411" s="828"/>
      <c r="D411" s="828"/>
      <c r="E411" s="828"/>
      <c r="F411" s="828"/>
      <c r="G411" s="828"/>
      <c r="H411" s="828"/>
      <c r="I411" s="828"/>
      <c r="J411" s="828"/>
      <c r="K411" s="828"/>
      <c r="L411" s="828"/>
      <c r="M411" s="828"/>
      <c r="N411" s="828"/>
      <c r="O411" s="828"/>
      <c r="P411" s="828"/>
      <c r="Q411" s="828"/>
      <c r="R411" s="828"/>
      <c r="S411" s="828"/>
      <c r="T411" s="828"/>
      <c r="U411" s="828"/>
      <c r="V411" s="828"/>
      <c r="W411" s="828"/>
      <c r="X411" s="828"/>
      <c r="Y411" s="828"/>
      <c r="Z411" s="828"/>
      <c r="AA411" s="48"/>
      <c r="AB411" s="48"/>
      <c r="AC411" s="48"/>
    </row>
    <row r="412" spans="1:68" ht="16.5" hidden="1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hidden="1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200</v>
      </c>
      <c r="Y414" s="778">
        <f t="shared" ref="Y414:Y424" si="82">IFERROR(IF(X414="",0,CEILING((X414/$H414),1)*$H414),"")</f>
        <v>210</v>
      </c>
      <c r="Z414" s="36">
        <f>IFERROR(IF(Y414=0,"",ROUNDUP(Y414/H414,0)*0.02175),"")</f>
        <v>0.30449999999999999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206.4</v>
      </c>
      <c r="BN414" s="64">
        <f t="shared" ref="BN414:BN424" si="84">IFERROR(Y414*I414/H414,"0")</f>
        <v>216.72</v>
      </c>
      <c r="BO414" s="64">
        <f t="shared" ref="BO414:BO424" si="85">IFERROR(1/J414*(X414/H414),"0")</f>
        <v>0.27777777777777779</v>
      </c>
      <c r="BP414" s="64">
        <f t="shared" ref="BP414:BP424" si="86">IFERROR(1/J414*(Y414/H414),"0")</f>
        <v>0.29166666666666663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350</v>
      </c>
      <c r="Y416" s="778">
        <f t="shared" si="82"/>
        <v>360</v>
      </c>
      <c r="Z416" s="36">
        <f>IFERROR(IF(Y416=0,"",ROUNDUP(Y416/H416,0)*0.02175),"")</f>
        <v>0.52200000000000002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361.2</v>
      </c>
      <c r="BN416" s="64">
        <f t="shared" si="84"/>
        <v>371.52000000000004</v>
      </c>
      <c r="BO416" s="64">
        <f t="shared" si="85"/>
        <v>0.48611111111111105</v>
      </c>
      <c r="BP416" s="64">
        <f t="shared" si="86"/>
        <v>0.5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1">
        <v>4607091383997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600</v>
      </c>
      <c r="Y419" s="778">
        <f t="shared" si="82"/>
        <v>600</v>
      </c>
      <c r="Z419" s="36">
        <f>IFERROR(IF(Y419=0,"",ROUNDUP(Y419/H419,0)*0.02175),"")</f>
        <v>0.86999999999999988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619.20000000000005</v>
      </c>
      <c r="BN419" s="64">
        <f t="shared" si="84"/>
        <v>619.20000000000005</v>
      </c>
      <c r="BO419" s="64">
        <f t="shared" si="85"/>
        <v>0.83333333333333326</v>
      </c>
      <c r="BP419" s="64">
        <f t="shared" si="86"/>
        <v>0.83333333333333326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118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76.666666666666657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78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1.6964999999999999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1150</v>
      </c>
      <c r="Y426" s="779">
        <f>IFERROR(SUM(Y414:Y424),"0")</f>
        <v>1170</v>
      </c>
      <c r="Z426" s="37"/>
      <c r="AA426" s="780"/>
      <c r="AB426" s="780"/>
      <c r="AC426" s="780"/>
    </row>
    <row r="427" spans="1:68" ht="14.25" hidden="1" customHeight="1" x14ac:dyDescent="0.25">
      <c r="A427" s="802" t="s">
        <v>172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118</v>
      </c>
      <c r="N428" s="33"/>
      <c r="O428" s="32">
        <v>50</v>
      </c>
      <c r="P428" s="9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400</v>
      </c>
      <c r="Y428" s="778">
        <f>IFERROR(IF(X428="",0,CEILING((X428/$H428),1)*$H428),"")</f>
        <v>405</v>
      </c>
      <c r="Z428" s="36">
        <f>IFERROR(IF(Y428=0,"",ROUNDUP(Y428/H428,0)*0.02175),"")</f>
        <v>0.58724999999999994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412.8</v>
      </c>
      <c r="BN428" s="64">
        <f>IFERROR(Y428*I428/H428,"0")</f>
        <v>417.96000000000004</v>
      </c>
      <c r="BO428" s="64">
        <f>IFERROR(1/J428*(X428/H428),"0")</f>
        <v>0.55555555555555558</v>
      </c>
      <c r="BP428" s="64">
        <f>IFERROR(1/J428*(Y428/H428),"0")</f>
        <v>0.5625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118</v>
      </c>
      <c r="N429" s="33"/>
      <c r="O429" s="32">
        <v>50</v>
      </c>
      <c r="P429" s="8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26.666666666666668</v>
      </c>
      <c r="Y430" s="779">
        <f>IFERROR(Y428/H428,"0")+IFERROR(Y429/H429,"0")</f>
        <v>27</v>
      </c>
      <c r="Z430" s="779">
        <f>IFERROR(IF(Z428="",0,Z428),"0")+IFERROR(IF(Z429="",0,Z429),"0")</f>
        <v>0.58724999999999994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400</v>
      </c>
      <c r="Y431" s="779">
        <f>IFERROR(SUM(Y428:Y429),"0")</f>
        <v>405</v>
      </c>
      <c r="Z431" s="37"/>
      <c r="AA431" s="780"/>
      <c r="AB431" s="780"/>
      <c r="AC431" s="780"/>
    </row>
    <row r="432" spans="1:68" ht="14.25" hidden="1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hidden="1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121</v>
      </c>
      <c r="N435" s="33"/>
      <c r="O435" s="32">
        <v>40</v>
      </c>
      <c r="P435" s="11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121</v>
      </c>
      <c r="N436" s="33"/>
      <c r="O436" s="32">
        <v>40</v>
      </c>
      <c r="P436" s="1198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hidden="1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02" t="s">
        <v>218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hidden="1" customHeight="1" x14ac:dyDescent="0.25">
      <c r="A441" s="54" t="s">
        <v>724</v>
      </c>
      <c r="B441" s="54" t="s">
        <v>725</v>
      </c>
      <c r="C441" s="31">
        <v>4301060314</v>
      </c>
      <c r="D441" s="781">
        <v>4607091384673</v>
      </c>
      <c r="E441" s="782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726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727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728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724</v>
      </c>
      <c r="B443" s="54" t="s">
        <v>729</v>
      </c>
      <c r="C443" s="31">
        <v>4301060439</v>
      </c>
      <c r="D443" s="781">
        <v>4607091384673</v>
      </c>
      <c r="E443" s="782"/>
      <c r="F443" s="776">
        <v>1.5</v>
      </c>
      <c r="G443" s="32">
        <v>6</v>
      </c>
      <c r="H443" s="776">
        <v>9</v>
      </c>
      <c r="I443" s="776">
        <v>9.5640000000000001</v>
      </c>
      <c r="J443" s="32">
        <v>56</v>
      </c>
      <c r="K443" s="32" t="s">
        <v>117</v>
      </c>
      <c r="L443" s="32"/>
      <c r="M443" s="33" t="s">
        <v>121</v>
      </c>
      <c r="N443" s="33"/>
      <c r="O443" s="32">
        <v>30</v>
      </c>
      <c r="P443" s="847" t="s">
        <v>730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hidden="1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hidden="1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hidden="1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9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1">
        <v>4607091384192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118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1">
        <v>4680115884892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180</v>
      </c>
      <c r="Y453" s="778">
        <f t="shared" si="87"/>
        <v>183.60000000000002</v>
      </c>
      <c r="Z453" s="36">
        <f t="shared" si="88"/>
        <v>0.36974999999999997</v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187.99999999999997</v>
      </c>
      <c r="BN453" s="64">
        <f t="shared" si="90"/>
        <v>191.76000000000002</v>
      </c>
      <c r="BO453" s="64">
        <f t="shared" si="91"/>
        <v>0.29761904761904756</v>
      </c>
      <c r="BP453" s="64">
        <f t="shared" si="92"/>
        <v>0.30357142857142855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650</v>
      </c>
      <c r="Y454" s="778">
        <f t="shared" si="87"/>
        <v>660</v>
      </c>
      <c r="Z454" s="36">
        <f t="shared" si="88"/>
        <v>1.1962499999999998</v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676</v>
      </c>
      <c r="BN454" s="64">
        <f t="shared" si="90"/>
        <v>686.40000000000009</v>
      </c>
      <c r="BO454" s="64">
        <f t="shared" si="91"/>
        <v>0.96726190476190466</v>
      </c>
      <c r="BP454" s="64">
        <f t="shared" si="92"/>
        <v>0.9821428571428571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160</v>
      </c>
      <c r="Y455" s="778">
        <f t="shared" si="87"/>
        <v>160</v>
      </c>
      <c r="Z455" s="36">
        <f>IFERROR(IF(Y455=0,"",ROUNDUP(Y455/H455,0)*0.00902),"")</f>
        <v>0.36080000000000001</v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168.4</v>
      </c>
      <c r="BN455" s="64">
        <f t="shared" si="90"/>
        <v>168.4</v>
      </c>
      <c r="BO455" s="64">
        <f t="shared" si="91"/>
        <v>0.30303030303030304</v>
      </c>
      <c r="BP455" s="64">
        <f t="shared" si="92"/>
        <v>0.30303030303030304</v>
      </c>
    </row>
    <row r="456" spans="1:68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110.83333333333333</v>
      </c>
      <c r="Y456" s="779">
        <f>IFERROR(Y448/H448,"0")+IFERROR(Y449/H449,"0")+IFERROR(Y450/H450,"0")+IFERROR(Y451/H451,"0")+IFERROR(Y452/H452,"0")+IFERROR(Y453/H453,"0")+IFERROR(Y454/H454,"0")+IFERROR(Y455/H455,"0")</f>
        <v>112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1.9267999999999998</v>
      </c>
      <c r="AA456" s="780"/>
      <c r="AB456" s="780"/>
      <c r="AC456" s="780"/>
    </row>
    <row r="457" spans="1:68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990</v>
      </c>
      <c r="Y457" s="779">
        <f>IFERROR(SUM(Y448:Y455),"0")</f>
        <v>1003.6</v>
      </c>
      <c r="Z457" s="37"/>
      <c r="AA457" s="780"/>
      <c r="AB457" s="780"/>
      <c r="AC457" s="780"/>
    </row>
    <row r="458" spans="1:68" ht="14.25" hidden="1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45</v>
      </c>
      <c r="Y459" s="778">
        <f>IFERROR(IF(X459="",0,CEILING((X459/$H459),1)*$H459),"")</f>
        <v>48.18</v>
      </c>
      <c r="Z459" s="36">
        <f>IFERROR(IF(Y459=0,"",ROUNDUP(Y459/H459,0)*0.00753),"")</f>
        <v>8.2830000000000001E-2</v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47.671232876712324</v>
      </c>
      <c r="BN459" s="64">
        <f>IFERROR(Y459*I459/H459,"0")</f>
        <v>51.04</v>
      </c>
      <c r="BO459" s="64">
        <f>IFERROR(1/J459*(X459/H459),"0")</f>
        <v>6.5858798735511065E-2</v>
      </c>
      <c r="BP459" s="64">
        <f>IFERROR(1/J459*(Y459/H459),"0")</f>
        <v>7.0512820512820512E-2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10.273972602739727</v>
      </c>
      <c r="Y461" s="779">
        <f>IFERROR(Y459/H459,"0")+IFERROR(Y460/H460,"0")</f>
        <v>11</v>
      </c>
      <c r="Z461" s="779">
        <f>IFERROR(IF(Z459="",0,Z459),"0")+IFERROR(IF(Z460="",0,Z460),"0")</f>
        <v>8.2830000000000001E-2</v>
      </c>
      <c r="AA461" s="780"/>
      <c r="AB461" s="780"/>
      <c r="AC461" s="780"/>
    </row>
    <row r="462" spans="1:68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45</v>
      </c>
      <c r="Y462" s="779">
        <f>IFERROR(SUM(Y459:Y460),"0")</f>
        <v>48.18</v>
      </c>
      <c r="Z462" s="37"/>
      <c r="AA462" s="780"/>
      <c r="AB462" s="780"/>
      <c r="AC462" s="780"/>
    </row>
    <row r="463" spans="1:68" ht="14.25" hidden="1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hidden="1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121</v>
      </c>
      <c r="N464" s="33"/>
      <c r="O464" s="32">
        <v>40</v>
      </c>
      <c r="P464" s="815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700</v>
      </c>
      <c r="Y465" s="778">
        <f t="shared" si="93"/>
        <v>702</v>
      </c>
      <c r="Z465" s="36">
        <f>IFERROR(IF(Y465=0,"",ROUNDUP(Y465/H465,0)*0.02175),"")</f>
        <v>1.9574999999999998</v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750.61538461538464</v>
      </c>
      <c r="BN465" s="64">
        <f t="shared" si="95"/>
        <v>752.7600000000001</v>
      </c>
      <c r="BO465" s="64">
        <f t="shared" si="96"/>
        <v>1.6025641025641026</v>
      </c>
      <c r="BP465" s="64">
        <f t="shared" si="97"/>
        <v>1.607142857142857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4301051445</v>
      </c>
      <c r="D466" s="781">
        <v>4680115881976</v>
      </c>
      <c r="E466" s="782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89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765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766</v>
      </c>
      <c r="C467" s="31">
        <v>4301051901</v>
      </c>
      <c r="D467" s="781">
        <v>4680115881976</v>
      </c>
      <c r="E467" s="782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121</v>
      </c>
      <c r="N467" s="33"/>
      <c r="O467" s="32">
        <v>40</v>
      </c>
      <c r="P467" s="941" t="s">
        <v>767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27" customHeight="1" x14ac:dyDescent="0.25">
      <c r="A468" s="54" t="s">
        <v>769</v>
      </c>
      <c r="B468" s="54" t="s">
        <v>770</v>
      </c>
      <c r="C468" s="31">
        <v>4301051297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100</v>
      </c>
      <c r="Y468" s="778">
        <f t="shared" si="93"/>
        <v>100.8</v>
      </c>
      <c r="Z468" s="36">
        <f>IFERROR(IF(Y468=0,"",ROUNDUP(Y468/H468,0)*0.00753),"")</f>
        <v>0.31625999999999999</v>
      </c>
      <c r="AA468" s="56"/>
      <c r="AB468" s="57"/>
      <c r="AC468" s="559" t="s">
        <v>771</v>
      </c>
      <c r="AG468" s="64"/>
      <c r="AJ468" s="68"/>
      <c r="AK468" s="68">
        <v>0</v>
      </c>
      <c r="BB468" s="560" t="s">
        <v>1</v>
      </c>
      <c r="BM468" s="64">
        <f t="shared" si="94"/>
        <v>111.83333333333336</v>
      </c>
      <c r="BN468" s="64">
        <f t="shared" si="95"/>
        <v>112.72800000000002</v>
      </c>
      <c r="BO468" s="64">
        <f t="shared" si="96"/>
        <v>0.26709401709401709</v>
      </c>
      <c r="BP468" s="64">
        <f t="shared" si="97"/>
        <v>0.26923076923076922</v>
      </c>
    </row>
    <row r="469" spans="1:68" ht="37.5" hidden="1" customHeight="1" x14ac:dyDescent="0.25">
      <c r="A469" s="54" t="s">
        <v>769</v>
      </c>
      <c r="B469" s="54" t="s">
        <v>772</v>
      </c>
      <c r="C469" s="31">
        <v>4301051634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762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765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131.41025641025641</v>
      </c>
      <c r="Y471" s="779">
        <f>IFERROR(Y464/H464,"0")+IFERROR(Y465/H465,"0")+IFERROR(Y466/H466,"0")+IFERROR(Y467/H467,"0")+IFERROR(Y468/H468,"0")+IFERROR(Y469/H469,"0")+IFERROR(Y470/H470,"0")</f>
        <v>132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2.2737599999999998</v>
      </c>
      <c r="AA471" s="780"/>
      <c r="AB471" s="780"/>
      <c r="AC471" s="780"/>
    </row>
    <row r="472" spans="1:68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800</v>
      </c>
      <c r="Y472" s="779">
        <f>IFERROR(SUM(Y464:Y470),"0")</f>
        <v>802.8</v>
      </c>
      <c r="Z472" s="37"/>
      <c r="AA472" s="780"/>
      <c r="AB472" s="780"/>
      <c r="AC472" s="780"/>
    </row>
    <row r="473" spans="1:68" ht="14.25" hidden="1" customHeight="1" x14ac:dyDescent="0.25">
      <c r="A473" s="802" t="s">
        <v>218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hidden="1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121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7" t="s">
        <v>781</v>
      </c>
      <c r="B478" s="828"/>
      <c r="C478" s="828"/>
      <c r="D478" s="828"/>
      <c r="E478" s="828"/>
      <c r="F478" s="828"/>
      <c r="G478" s="828"/>
      <c r="H478" s="828"/>
      <c r="I478" s="828"/>
      <c r="J478" s="828"/>
      <c r="K478" s="828"/>
      <c r="L478" s="828"/>
      <c r="M478" s="828"/>
      <c r="N478" s="828"/>
      <c r="O478" s="828"/>
      <c r="P478" s="828"/>
      <c r="Q478" s="828"/>
      <c r="R478" s="828"/>
      <c r="S478" s="828"/>
      <c r="T478" s="828"/>
      <c r="U478" s="828"/>
      <c r="V478" s="828"/>
      <c r="W478" s="828"/>
      <c r="X478" s="828"/>
      <c r="Y478" s="828"/>
      <c r="Z478" s="828"/>
      <c r="AA478" s="48"/>
      <c r="AB478" s="48"/>
      <c r="AC478" s="48"/>
    </row>
    <row r="479" spans="1:68" ht="16.5" hidden="1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hidden="1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118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15</v>
      </c>
      <c r="Y485" s="778">
        <f t="shared" ref="Y485:Y503" si="98">IFERROR(IF(X485="",0,CEILING((X485/$H485),1)*$H485),"")</f>
        <v>16.8</v>
      </c>
      <c r="Z485" s="36">
        <f>IFERROR(IF(Y485=0,"",ROUNDUP(Y485/H485,0)*0.00753),"")</f>
        <v>3.0120000000000001E-2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15.821428571428568</v>
      </c>
      <c r="BN485" s="64">
        <f t="shared" ref="BN485:BN503" si="100">IFERROR(Y485*I485/H485,"0")</f>
        <v>17.72</v>
      </c>
      <c r="BO485" s="64">
        <f t="shared" ref="BO485:BO503" si="101">IFERROR(1/J485*(X485/H485),"0")</f>
        <v>2.2893772893772892E-2</v>
      </c>
      <c r="BP485" s="64">
        <f t="shared" ref="BP485:BP503" si="102">IFERROR(1/J485*(Y485/H485),"0")</f>
        <v>2.564102564102564E-2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10</v>
      </c>
      <c r="Y489" s="778">
        <f t="shared" si="98"/>
        <v>12.600000000000001</v>
      </c>
      <c r="Z489" s="36">
        <f>IFERROR(IF(Y489=0,"",ROUNDUP(Y489/H489,0)*0.00753),"")</f>
        <v>2.2589999999999999E-2</v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10.547619047619046</v>
      </c>
      <c r="BN489" s="64">
        <f t="shared" si="100"/>
        <v>13.290000000000001</v>
      </c>
      <c r="BO489" s="64">
        <f t="shared" si="101"/>
        <v>1.5262515262515262E-2</v>
      </c>
      <c r="BP489" s="64">
        <f t="shared" si="102"/>
        <v>1.9230769230769232E-2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14</v>
      </c>
      <c r="Y493" s="778">
        <f t="shared" si="98"/>
        <v>14.700000000000001</v>
      </c>
      <c r="Z493" s="36">
        <f t="shared" si="103"/>
        <v>3.5140000000000005E-2</v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14.866666666666665</v>
      </c>
      <c r="BN493" s="64">
        <f t="shared" si="100"/>
        <v>15.61</v>
      </c>
      <c r="BO493" s="64">
        <f t="shared" si="101"/>
        <v>2.8490028490028491E-2</v>
      </c>
      <c r="BP493" s="64">
        <f t="shared" si="102"/>
        <v>2.9914529914529919E-2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12.619047619047619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14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8.7850000000000011E-2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39</v>
      </c>
      <c r="Y505" s="779">
        <f>IFERROR(SUM(Y485:Y503),"0")</f>
        <v>44.1</v>
      </c>
      <c r="Z505" s="37"/>
      <c r="AA505" s="780"/>
      <c r="AB505" s="780"/>
      <c r="AC505" s="780"/>
    </row>
    <row r="506" spans="1:68" ht="14.25" hidden="1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121</v>
      </c>
      <c r="N507" s="33"/>
      <c r="O507" s="32">
        <v>45</v>
      </c>
      <c r="P507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121</v>
      </c>
      <c r="N508" s="33"/>
      <c r="O508" s="32">
        <v>45</v>
      </c>
      <c r="P508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hidden="1" customHeight="1" x14ac:dyDescent="0.25">
      <c r="A517" s="802" t="s">
        <v>172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15</v>
      </c>
      <c r="Y522" s="778">
        <f>IFERROR(IF(X522="",0,CEILING((X522/$H522),1)*$H522),"")</f>
        <v>16.8</v>
      </c>
      <c r="Z522" s="36">
        <f>IFERROR(IF(Y522=0,"",ROUNDUP(Y522/H522,0)*0.00753),"")</f>
        <v>3.0120000000000001E-2</v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15.821428571428568</v>
      </c>
      <c r="BN522" s="64">
        <f>IFERROR(Y522*I522/H522,"0")</f>
        <v>17.72</v>
      </c>
      <c r="BO522" s="64">
        <f>IFERROR(1/J522*(X522/H522),"0")</f>
        <v>2.2893772893772892E-2</v>
      </c>
      <c r="BP522" s="64">
        <f>IFERROR(1/J522*(Y522/H522),"0")</f>
        <v>2.564102564102564E-2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3.5714285714285712</v>
      </c>
      <c r="Y527" s="779">
        <f>IFERROR(Y522/H522,"0")+IFERROR(Y523/H523,"0")+IFERROR(Y524/H524,"0")+IFERROR(Y525/H525,"0")+IFERROR(Y526/H526,"0")</f>
        <v>4</v>
      </c>
      <c r="Z527" s="779">
        <f>IFERROR(IF(Z522="",0,Z522),"0")+IFERROR(IF(Z523="",0,Z523),"0")+IFERROR(IF(Z524="",0,Z524),"0")+IFERROR(IF(Z525="",0,Z525),"0")+IFERROR(IF(Z526="",0,Z526),"0")</f>
        <v>3.0120000000000001E-2</v>
      </c>
      <c r="AA527" s="780"/>
      <c r="AB527" s="780"/>
      <c r="AC527" s="780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15</v>
      </c>
      <c r="Y528" s="779">
        <f>IFERROR(SUM(Y522:Y526),"0")</f>
        <v>16.8</v>
      </c>
      <c r="Z528" s="37"/>
      <c r="AA528" s="780"/>
      <c r="AB528" s="780"/>
      <c r="AC528" s="780"/>
    </row>
    <row r="529" spans="1:68" ht="14.25" hidden="1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hidden="1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4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hidden="1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7" t="s">
        <v>881</v>
      </c>
      <c r="B550" s="828"/>
      <c r="C550" s="828"/>
      <c r="D550" s="828"/>
      <c r="E550" s="828"/>
      <c r="F550" s="828"/>
      <c r="G550" s="828"/>
      <c r="H550" s="828"/>
      <c r="I550" s="828"/>
      <c r="J550" s="828"/>
      <c r="K550" s="828"/>
      <c r="L550" s="828"/>
      <c r="M550" s="828"/>
      <c r="N550" s="828"/>
      <c r="O550" s="828"/>
      <c r="P550" s="828"/>
      <c r="Q550" s="828"/>
      <c r="R550" s="828"/>
      <c r="S550" s="828"/>
      <c r="T550" s="828"/>
      <c r="U550" s="828"/>
      <c r="V550" s="828"/>
      <c r="W550" s="828"/>
      <c r="X550" s="828"/>
      <c r="Y550" s="828"/>
      <c r="Z550" s="828"/>
      <c r="AA550" s="48"/>
      <c r="AB550" s="48"/>
      <c r="AC550" s="48"/>
    </row>
    <row r="551" spans="1:68" ht="16.5" hidden="1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hidden="1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118</v>
      </c>
      <c r="N553" s="33"/>
      <c r="O553" s="32">
        <v>60</v>
      </c>
      <c r="P553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10</v>
      </c>
      <c r="Y553" s="778">
        <f t="shared" ref="Y553:Y563" si="104">IFERROR(IF(X553="",0,CEILING((X553/$H553),1)*$H553),"")</f>
        <v>10.56</v>
      </c>
      <c r="Z553" s="36">
        <f t="shared" ref="Z553:Z558" si="105">IFERROR(IF(Y553=0,"",ROUNDUP(Y553/H553,0)*0.01196),"")</f>
        <v>2.392E-2</v>
      </c>
      <c r="AA553" s="56"/>
      <c r="AB553" s="57"/>
      <c r="AC553" s="643" t="s">
        <v>122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10.681818181818182</v>
      </c>
      <c r="BN553" s="64">
        <f t="shared" ref="BN553:BN563" si="107">IFERROR(Y553*I553/H553,"0")</f>
        <v>11.28</v>
      </c>
      <c r="BO553" s="64">
        <f t="shared" ref="BO553:BO563" si="108">IFERROR(1/J553*(X553/H553),"0")</f>
        <v>1.8210955710955712E-2</v>
      </c>
      <c r="BP553" s="64">
        <f t="shared" ref="BP553:BP563" si="109">IFERROR(1/J553*(Y553/H553),"0")</f>
        <v>1.9230769230769232E-2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118</v>
      </c>
      <c r="N554" s="33"/>
      <c r="O554" s="32">
        <v>60</v>
      </c>
      <c r="P554" s="10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25</v>
      </c>
      <c r="Y554" s="778">
        <f t="shared" si="104"/>
        <v>26.400000000000002</v>
      </c>
      <c r="Z554" s="36">
        <f t="shared" si="105"/>
        <v>5.9799999999999999E-2</v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26.704545454545453</v>
      </c>
      <c r="BN554" s="64">
        <f t="shared" si="107"/>
        <v>28.200000000000003</v>
      </c>
      <c r="BO554" s="64">
        <f t="shared" si="108"/>
        <v>4.5527389277389273E-2</v>
      </c>
      <c r="BP554" s="64">
        <f t="shared" si="109"/>
        <v>4.807692307692308E-2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118</v>
      </c>
      <c r="N555" s="33"/>
      <c r="O555" s="32">
        <v>60</v>
      </c>
      <c r="P555" s="11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118</v>
      </c>
      <c r="N556" s="33"/>
      <c r="O556" s="32">
        <v>60</v>
      </c>
      <c r="P556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30</v>
      </c>
      <c r="Y556" s="778">
        <f t="shared" si="104"/>
        <v>31.68</v>
      </c>
      <c r="Z556" s="36">
        <f t="shared" si="105"/>
        <v>7.1760000000000004E-2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32.04545454545454</v>
      </c>
      <c r="BN556" s="64">
        <f t="shared" si="107"/>
        <v>33.839999999999996</v>
      </c>
      <c r="BO556" s="64">
        <f t="shared" si="108"/>
        <v>5.4632867132867136E-2</v>
      </c>
      <c r="BP556" s="64">
        <f t="shared" si="109"/>
        <v>5.7692307692307696E-2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121</v>
      </c>
      <c r="N557" s="33"/>
      <c r="O557" s="32">
        <v>60</v>
      </c>
      <c r="P557" s="11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30</v>
      </c>
      <c r="Y558" s="778">
        <f t="shared" si="104"/>
        <v>31.68</v>
      </c>
      <c r="Z558" s="36">
        <f t="shared" si="105"/>
        <v>7.1760000000000004E-2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32.04545454545454</v>
      </c>
      <c r="BN558" s="64">
        <f t="shared" si="107"/>
        <v>33.839999999999996</v>
      </c>
      <c r="BO558" s="64">
        <f t="shared" si="108"/>
        <v>5.4632867132867136E-2</v>
      </c>
      <c r="BP558" s="64">
        <f t="shared" si="109"/>
        <v>5.7692307692307696E-2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118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122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60</v>
      </c>
      <c r="P560" s="11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122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118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118</v>
      </c>
      <c r="N563" s="33"/>
      <c r="O563" s="32">
        <v>60</v>
      </c>
      <c r="P563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17.992424242424242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19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0.22724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95</v>
      </c>
      <c r="Y565" s="779">
        <f>IFERROR(SUM(Y553:Y563),"0")</f>
        <v>100.32</v>
      </c>
      <c r="Z565" s="37"/>
      <c r="AA565" s="780"/>
      <c r="AB565" s="780"/>
      <c r="AC565" s="780"/>
    </row>
    <row r="566" spans="1:68" ht="14.25" hidden="1" customHeight="1" x14ac:dyDescent="0.25">
      <c r="A566" s="802" t="s">
        <v>172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118</v>
      </c>
      <c r="N567" s="33"/>
      <c r="O567" s="32">
        <v>55</v>
      </c>
      <c r="P567" s="10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60</v>
      </c>
      <c r="Y567" s="778">
        <f>IFERROR(IF(X567="",0,CEILING((X567/$H567),1)*$H567),"")</f>
        <v>63.36</v>
      </c>
      <c r="Z567" s="36">
        <f>IFERROR(IF(Y567=0,"",ROUNDUP(Y567/H567,0)*0.01196),"")</f>
        <v>0.14352000000000001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64.090909090909079</v>
      </c>
      <c r="BN567" s="64">
        <f>IFERROR(Y567*I567/H567,"0")</f>
        <v>67.679999999999993</v>
      </c>
      <c r="BO567" s="64">
        <f>IFERROR(1/J567*(X567/H567),"0")</f>
        <v>0.10926573426573427</v>
      </c>
      <c r="BP567" s="64">
        <f>IFERROR(1/J567*(Y567/H567),"0")</f>
        <v>0.11538461538461539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4301020206</v>
      </c>
      <c r="D568" s="781">
        <v>4680115880054</v>
      </c>
      <c r="E568" s="782"/>
      <c r="F568" s="776">
        <v>0.6</v>
      </c>
      <c r="G568" s="32">
        <v>6</v>
      </c>
      <c r="H568" s="776">
        <v>3.6</v>
      </c>
      <c r="I568" s="776">
        <v>3.81</v>
      </c>
      <c r="J568" s="32">
        <v>132</v>
      </c>
      <c r="K568" s="32" t="s">
        <v>76</v>
      </c>
      <c r="L568" s="32"/>
      <c r="M568" s="33" t="s">
        <v>118</v>
      </c>
      <c r="N568" s="33"/>
      <c r="O568" s="32">
        <v>55</v>
      </c>
      <c r="P568" s="11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915</v>
      </c>
      <c r="C569" s="31">
        <v>4301020364</v>
      </c>
      <c r="D569" s="781">
        <v>4680115880054</v>
      </c>
      <c r="E569" s="782"/>
      <c r="F569" s="776">
        <v>0.6</v>
      </c>
      <c r="G569" s="32">
        <v>8</v>
      </c>
      <c r="H569" s="776">
        <v>4.8</v>
      </c>
      <c r="I569" s="776">
        <v>6.96</v>
      </c>
      <c r="J569" s="32">
        <v>120</v>
      </c>
      <c r="K569" s="32" t="s">
        <v>76</v>
      </c>
      <c r="L569" s="32"/>
      <c r="M569" s="33" t="s">
        <v>118</v>
      </c>
      <c r="N569" s="33"/>
      <c r="O569" s="32">
        <v>55</v>
      </c>
      <c r="P569" s="1091" t="s">
        <v>916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11.363636363636363</v>
      </c>
      <c r="Y570" s="779">
        <f>IFERROR(Y567/H567,"0")+IFERROR(Y568/H568,"0")+IFERROR(Y569/H569,"0")</f>
        <v>12</v>
      </c>
      <c r="Z570" s="779">
        <f>IFERROR(IF(Z567="",0,Z567),"0")+IFERROR(IF(Z568="",0,Z568),"0")+IFERROR(IF(Z569="",0,Z569),"0")</f>
        <v>0.14352000000000001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60</v>
      </c>
      <c r="Y571" s="779">
        <f>IFERROR(SUM(Y567:Y569),"0")</f>
        <v>63.36</v>
      </c>
      <c r="Z571" s="37"/>
      <c r="AA571" s="780"/>
      <c r="AB571" s="780"/>
      <c r="AC571" s="780"/>
    </row>
    <row r="572" spans="1:68" ht="14.25" hidden="1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118</v>
      </c>
      <c r="N573" s="33"/>
      <c r="O573" s="32">
        <v>60</v>
      </c>
      <c r="P573" s="8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30</v>
      </c>
      <c r="Y573" s="778">
        <f t="shared" ref="Y573:Y581" si="110">IFERROR(IF(X573="",0,CEILING((X573/$H573),1)*$H573),"")</f>
        <v>31.68</v>
      </c>
      <c r="Z573" s="36">
        <f>IFERROR(IF(Y573=0,"",ROUNDUP(Y573/H573,0)*0.01196),"")</f>
        <v>7.1760000000000004E-2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32.04545454545454</v>
      </c>
      <c r="BN573" s="64">
        <f t="shared" ref="BN573:BN581" si="112">IFERROR(Y573*I573/H573,"0")</f>
        <v>33.839999999999996</v>
      </c>
      <c r="BO573" s="64">
        <f t="shared" ref="BO573:BO581" si="113">IFERROR(1/J573*(X573/H573),"0")</f>
        <v>5.4632867132867136E-2</v>
      </c>
      <c r="BP573" s="64">
        <f t="shared" ref="BP573:BP581" si="114">IFERROR(1/J573*(Y573/H573),"0")</f>
        <v>5.7692307692307696E-2</v>
      </c>
    </row>
    <row r="574" spans="1:68" ht="27" hidden="1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50</v>
      </c>
      <c r="Y575" s="778">
        <f t="shared" si="110"/>
        <v>52.800000000000004</v>
      </c>
      <c r="Z575" s="36">
        <f>IFERROR(IF(Y575=0,"",ROUNDUP(Y575/H575,0)*0.01196),"")</f>
        <v>0.1196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53.409090909090907</v>
      </c>
      <c r="BN575" s="64">
        <f t="shared" si="112"/>
        <v>56.400000000000006</v>
      </c>
      <c r="BO575" s="64">
        <f t="shared" si="113"/>
        <v>9.1054778554778545E-2</v>
      </c>
      <c r="BP575" s="64">
        <f t="shared" si="114"/>
        <v>9.6153846153846159E-2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118</v>
      </c>
      <c r="N576" s="33"/>
      <c r="O576" s="32">
        <v>60</v>
      </c>
      <c r="P576" s="1126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118</v>
      </c>
      <c r="N577" s="33"/>
      <c r="O577" s="32">
        <v>60</v>
      </c>
      <c r="P577" s="11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IFERROR(IF(Y577=0,"",ROUNDUP(Y577/H577,0)*0.00902),"")</f>
        <v/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37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15.15151515151515</v>
      </c>
      <c r="Y582" s="779">
        <f>IFERROR(Y573/H573,"0")+IFERROR(Y574/H574,"0")+IFERROR(Y575/H575,"0")+IFERROR(Y576/H576,"0")+IFERROR(Y577/H577,"0")+IFERROR(Y578/H578,"0")+IFERROR(Y579/H579,"0")+IFERROR(Y580/H580,"0")+IFERROR(Y581/H581,"0")</f>
        <v>16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0.19136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80</v>
      </c>
      <c r="Y583" s="779">
        <f>IFERROR(SUM(Y573:Y581),"0")</f>
        <v>84.48</v>
      </c>
      <c r="Z583" s="37"/>
      <c r="AA583" s="780"/>
      <c r="AB583" s="780"/>
      <c r="AC583" s="780"/>
    </row>
    <row r="584" spans="1:68" ht="14.25" hidden="1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02" t="s">
        <v>218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7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7" t="s">
        <v>956</v>
      </c>
      <c r="B595" s="828"/>
      <c r="C595" s="828"/>
      <c r="D595" s="828"/>
      <c r="E595" s="828"/>
      <c r="F595" s="828"/>
      <c r="G595" s="828"/>
      <c r="H595" s="828"/>
      <c r="I595" s="828"/>
      <c r="J595" s="828"/>
      <c r="K595" s="828"/>
      <c r="L595" s="828"/>
      <c r="M595" s="828"/>
      <c r="N595" s="828"/>
      <c r="O595" s="828"/>
      <c r="P595" s="828"/>
      <c r="Q595" s="828"/>
      <c r="R595" s="828"/>
      <c r="S595" s="828"/>
      <c r="T595" s="828"/>
      <c r="U595" s="828"/>
      <c r="V595" s="828"/>
      <c r="W595" s="828"/>
      <c r="X595" s="828"/>
      <c r="Y595" s="828"/>
      <c r="Z595" s="828"/>
      <c r="AA595" s="48"/>
      <c r="AB595" s="48"/>
      <c r="AC595" s="48"/>
    </row>
    <row r="596" spans="1:68" ht="16.5" hidden="1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hidden="1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55</v>
      </c>
      <c r="P598" s="985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118</v>
      </c>
      <c r="N599" s="33"/>
      <c r="O599" s="32">
        <v>50</v>
      </c>
      <c r="P599" s="1196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118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164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121</v>
      </c>
      <c r="N602" s="33"/>
      <c r="O602" s="32">
        <v>55</v>
      </c>
      <c r="P602" s="1018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6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118</v>
      </c>
      <c r="N604" s="33"/>
      <c r="O604" s="32">
        <v>55</v>
      </c>
      <c r="P604" s="1010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02" t="s">
        <v>172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121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118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118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118</v>
      </c>
      <c r="N611" s="33"/>
      <c r="O611" s="32">
        <v>50</v>
      </c>
      <c r="P611" s="1029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3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2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4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hidden="1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121</v>
      </c>
      <c r="N625" s="33"/>
      <c r="O625" s="32">
        <v>45</v>
      </c>
      <c r="P625" s="1208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121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121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4301051390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4301051920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158</v>
      </c>
      <c r="N630" s="33"/>
      <c r="O630" s="32">
        <v>45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4301051448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1089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4301051921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158</v>
      </c>
      <c r="N632" s="33"/>
      <c r="O632" s="32">
        <v>45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02" t="s">
        <v>218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05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0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5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hidden="1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118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118</v>
      </c>
      <c r="N645" s="33"/>
      <c r="O645" s="32">
        <v>55</v>
      </c>
      <c r="P645" s="937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02" t="s">
        <v>172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118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7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4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8"/>
      <c r="P660" s="830" t="s">
        <v>1077</v>
      </c>
      <c r="Q660" s="831"/>
      <c r="R660" s="831"/>
      <c r="S660" s="831"/>
      <c r="T660" s="831"/>
      <c r="U660" s="831"/>
      <c r="V660" s="832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6079.75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6195.84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8"/>
      <c r="P661" s="830" t="s">
        <v>1078</v>
      </c>
      <c r="Q661" s="831"/>
      <c r="R661" s="831"/>
      <c r="S661" s="831"/>
      <c r="T661" s="831"/>
      <c r="U661" s="831"/>
      <c r="V661" s="832"/>
      <c r="W661" s="37" t="s">
        <v>69</v>
      </c>
      <c r="X661" s="779">
        <f>IFERROR(SUM(BM22:BM657),"0")</f>
        <v>6387.5579864009669</v>
      </c>
      <c r="Y661" s="779">
        <f>IFERROR(SUM(BN22:BN657),"0")</f>
        <v>6509.4259999999995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8"/>
      <c r="P662" s="830" t="s">
        <v>1079</v>
      </c>
      <c r="Q662" s="831"/>
      <c r="R662" s="831"/>
      <c r="S662" s="831"/>
      <c r="T662" s="831"/>
      <c r="U662" s="831"/>
      <c r="V662" s="832"/>
      <c r="W662" s="37" t="s">
        <v>1080</v>
      </c>
      <c r="X662" s="38">
        <f>ROUNDUP(SUM(BO22:BO657),0)</f>
        <v>11</v>
      </c>
      <c r="Y662" s="38">
        <f>ROUNDUP(SUM(BP22:BP657),0)</f>
        <v>11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8"/>
      <c r="P663" s="830" t="s">
        <v>1081</v>
      </c>
      <c r="Q663" s="831"/>
      <c r="R663" s="831"/>
      <c r="S663" s="831"/>
      <c r="T663" s="831"/>
      <c r="U663" s="831"/>
      <c r="V663" s="832"/>
      <c r="W663" s="37" t="s">
        <v>69</v>
      </c>
      <c r="X663" s="779">
        <f>GrossWeightTotal+PalletQtyTotal*25</f>
        <v>6662.5579864009669</v>
      </c>
      <c r="Y663" s="779">
        <f>GrossWeightTotalR+PalletQtyTotalR*25</f>
        <v>6784.4259999999995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8"/>
      <c r="P664" s="830" t="s">
        <v>1082</v>
      </c>
      <c r="Q664" s="831"/>
      <c r="R664" s="831"/>
      <c r="S664" s="831"/>
      <c r="T664" s="831"/>
      <c r="U664" s="831"/>
      <c r="V664" s="832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749.16392524269236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765</v>
      </c>
      <c r="Z664" s="37"/>
      <c r="AA664" s="780"/>
      <c r="AB664" s="780"/>
      <c r="AC664" s="780"/>
    </row>
    <row r="665" spans="1:68" ht="14.25" hidden="1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8"/>
      <c r="P665" s="830" t="s">
        <v>1083</v>
      </c>
      <c r="Q665" s="831"/>
      <c r="R665" s="831"/>
      <c r="S665" s="831"/>
      <c r="T665" s="831"/>
      <c r="U665" s="831"/>
      <c r="V665" s="832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12.818999999999999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22" t="s">
        <v>112</v>
      </c>
      <c r="D667" s="870"/>
      <c r="E667" s="870"/>
      <c r="F667" s="870"/>
      <c r="G667" s="870"/>
      <c r="H667" s="871"/>
      <c r="I667" s="822" t="s">
        <v>342</v>
      </c>
      <c r="J667" s="870"/>
      <c r="K667" s="870"/>
      <c r="L667" s="870"/>
      <c r="M667" s="870"/>
      <c r="N667" s="870"/>
      <c r="O667" s="870"/>
      <c r="P667" s="870"/>
      <c r="Q667" s="870"/>
      <c r="R667" s="870"/>
      <c r="S667" s="870"/>
      <c r="T667" s="870"/>
      <c r="U667" s="870"/>
      <c r="V667" s="871"/>
      <c r="W667" s="822" t="s">
        <v>677</v>
      </c>
      <c r="X667" s="871"/>
      <c r="Y667" s="822" t="s">
        <v>781</v>
      </c>
      <c r="Z667" s="870"/>
      <c r="AA667" s="870"/>
      <c r="AB667" s="871"/>
      <c r="AC667" s="774" t="s">
        <v>881</v>
      </c>
      <c r="AD667" s="822" t="s">
        <v>956</v>
      </c>
      <c r="AE667" s="871"/>
      <c r="AF667" s="775"/>
    </row>
    <row r="668" spans="1:68" ht="14.25" customHeight="1" thickTop="1" x14ac:dyDescent="0.2">
      <c r="A668" s="1180" t="s">
        <v>1086</v>
      </c>
      <c r="B668" s="822" t="s">
        <v>63</v>
      </c>
      <c r="C668" s="822" t="s">
        <v>113</v>
      </c>
      <c r="D668" s="822" t="s">
        <v>140</v>
      </c>
      <c r="E668" s="822" t="s">
        <v>226</v>
      </c>
      <c r="F668" s="822" t="s">
        <v>255</v>
      </c>
      <c r="G668" s="822" t="s">
        <v>306</v>
      </c>
      <c r="H668" s="822" t="s">
        <v>112</v>
      </c>
      <c r="I668" s="822" t="s">
        <v>343</v>
      </c>
      <c r="J668" s="822" t="s">
        <v>368</v>
      </c>
      <c r="K668" s="822" t="s">
        <v>442</v>
      </c>
      <c r="L668" s="822" t="s">
        <v>462</v>
      </c>
      <c r="M668" s="822" t="s">
        <v>488</v>
      </c>
      <c r="N668" s="775"/>
      <c r="O668" s="822" t="s">
        <v>517</v>
      </c>
      <c r="P668" s="822" t="s">
        <v>520</v>
      </c>
      <c r="Q668" s="822" t="s">
        <v>529</v>
      </c>
      <c r="R668" s="822" t="s">
        <v>547</v>
      </c>
      <c r="S668" s="822" t="s">
        <v>557</v>
      </c>
      <c r="T668" s="822" t="s">
        <v>570</v>
      </c>
      <c r="U668" s="822" t="s">
        <v>578</v>
      </c>
      <c r="V668" s="822" t="s">
        <v>664</v>
      </c>
      <c r="W668" s="822" t="s">
        <v>678</v>
      </c>
      <c r="X668" s="822" t="s">
        <v>732</v>
      </c>
      <c r="Y668" s="822" t="s">
        <v>782</v>
      </c>
      <c r="Z668" s="822" t="s">
        <v>841</v>
      </c>
      <c r="AA668" s="822" t="s">
        <v>864</v>
      </c>
      <c r="AB668" s="822" t="s">
        <v>877</v>
      </c>
      <c r="AC668" s="822" t="s">
        <v>881</v>
      </c>
      <c r="AD668" s="822" t="s">
        <v>956</v>
      </c>
      <c r="AE668" s="822" t="s">
        <v>1056</v>
      </c>
      <c r="AF668" s="775"/>
    </row>
    <row r="669" spans="1:68" ht="13.5" customHeight="1" thickBot="1" x14ac:dyDescent="0.25">
      <c r="A669" s="1181"/>
      <c r="B669" s="823"/>
      <c r="C669" s="823"/>
      <c r="D669" s="823"/>
      <c r="E669" s="823"/>
      <c r="F669" s="823"/>
      <c r="G669" s="823"/>
      <c r="H669" s="823"/>
      <c r="I669" s="823"/>
      <c r="J669" s="823"/>
      <c r="K669" s="823"/>
      <c r="L669" s="823"/>
      <c r="M669" s="823"/>
      <c r="N669" s="775"/>
      <c r="O669" s="823"/>
      <c r="P669" s="823"/>
      <c r="Q669" s="823"/>
      <c r="R669" s="823"/>
      <c r="S669" s="823"/>
      <c r="T669" s="823"/>
      <c r="U669" s="823"/>
      <c r="V669" s="823"/>
      <c r="W669" s="823"/>
      <c r="X669" s="823"/>
      <c r="Y669" s="823"/>
      <c r="Z669" s="823"/>
      <c r="AA669" s="823"/>
      <c r="AB669" s="823"/>
      <c r="AC669" s="823"/>
      <c r="AD669" s="823"/>
      <c r="AE669" s="823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532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854.1</v>
      </c>
      <c r="E670" s="46">
        <f>IFERROR(Y107*1,"0")+IFERROR(Y108*1,"0")+IFERROR(Y109*1,"0")+IFERROR(Y110*1,"0")+IFERROR(Y114*1,"0")+IFERROR(Y115*1,"0")+IFERROR(Y116*1,"0")+IFERROR(Y117*1,"0")+IFERROR(Y118*1,"0")+IFERROR(Y119*1,"0")</f>
        <v>328.5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263.2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48</v>
      </c>
      <c r="I670" s="46">
        <f>IFERROR(Y192*1,"0")+IFERROR(Y196*1,"0")+IFERROR(Y197*1,"0")+IFERROR(Y198*1,"0")+IFERROR(Y199*1,"0")+IFERROR(Y200*1,"0")+IFERROR(Y201*1,"0")+IFERROR(Y202*1,"0")+IFERROR(Y203*1,"0")</f>
        <v>21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43.2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18.900000000000002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327.3</v>
      </c>
      <c r="V670" s="46">
        <f>IFERROR(Y402*1,"0")+IFERROR(Y406*1,"0")+IFERROR(Y407*1,"0")+IFERROR(Y408*1,"0")</f>
        <v>21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1575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1854.58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44.1</v>
      </c>
      <c r="Z670" s="46">
        <f>IFERROR(Y518*1,"0")+IFERROR(Y522*1,"0")+IFERROR(Y523*1,"0")+IFERROR(Y524*1,"0")+IFERROR(Y525*1,"0")+IFERROR(Y526*1,"0")+IFERROR(Y530*1,"0")+IFERROR(Y534*1,"0")</f>
        <v>16.8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248.16000000000003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1 150,00"/>
        <filter val="10,00"/>
        <filter val="10,27"/>
        <filter val="10,50"/>
        <filter val="100,00"/>
        <filter val="11"/>
        <filter val="11,36"/>
        <filter val="110,83"/>
        <filter val="12,00"/>
        <filter val="12,62"/>
        <filter val="120,00"/>
        <filter val="131,41"/>
        <filter val="14,00"/>
        <filter val="15,00"/>
        <filter val="15,15"/>
        <filter val="16,30"/>
        <filter val="160,00"/>
        <filter val="17,50"/>
        <filter val="17,99"/>
        <filter val="180,00"/>
        <filter val="20,00"/>
        <filter val="20,50"/>
        <filter val="200,00"/>
        <filter val="21,00"/>
        <filter val="23,81"/>
        <filter val="25,00"/>
        <filter val="250,00"/>
        <filter val="26,67"/>
        <filter val="29,76"/>
        <filter val="3,57"/>
        <filter val="30,00"/>
        <filter val="300,00"/>
        <filter val="33,75"/>
        <filter val="350,00"/>
        <filter val="372,00"/>
        <filter val="38,46"/>
        <filter val="380,00"/>
        <filter val="39,00"/>
        <filter val="40,00"/>
        <filter val="400,00"/>
        <filter val="430,00"/>
        <filter val="45,00"/>
        <filter val="470,00"/>
        <filter val="50,00"/>
        <filter val="530,00"/>
        <filter val="54,44"/>
        <filter val="55,19"/>
        <filter val="6 079,75"/>
        <filter val="6 387,56"/>
        <filter val="6 662,56"/>
        <filter val="6,25"/>
        <filter val="6,75"/>
        <filter val="6,98"/>
        <filter val="60,00"/>
        <filter val="600,00"/>
        <filter val="64,81"/>
        <filter val="650,00"/>
        <filter val="7,38"/>
        <filter val="700,00"/>
        <filter val="72,00"/>
        <filter val="749,16"/>
        <filter val="76,67"/>
        <filter val="8,33"/>
        <filter val="80,00"/>
        <filter val="800,00"/>
        <filter val="90,00"/>
        <filter val="95,00"/>
        <filter val="990,00"/>
      </filters>
    </filterColumn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6 X311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1 X78 X116 X144 X356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2024-11-19T11:08:26Z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